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<sst xmlns="http://schemas.openxmlformats.org/spreadsheetml/2006/main" count="17356" uniqueCount="4521">
  <si>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</si>
  <si>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</si>
  <si>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</si>
  <si>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</si>
  <si>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</si>
  <si>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</si>
  <si>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</si>
  <si>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</si>
  <si>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</si>
  <si>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</si>
  <si>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</si>
  <si>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</si>
  <si>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</si>
  <si>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</si>
  <si>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</si>
  <si>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</si>
  <si>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</si>
  <si>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</si>
  <si>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</si>
  <si>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</si>
  <si>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</si>
  <si>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</si>
  <si>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</si>
  <si>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</si>
  <si>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</si>
  <si>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</si>
  <si>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</si>
  <si>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</si>
  <si>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</si>
  <si>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</si>
  <si>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</si>
  <si>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</si>
  <si>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</si>
  <si>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</si>
  <si>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</si>
  <si>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</si>
  <si>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</si>
  <si>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</si>
  <si>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</si>
  <si>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</si>
  <si>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</si>
  <si>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</si>
  <si>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</si>
  <si>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</si>
  <si>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</si>
  <si>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</si>
  <si>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</si>
  <si>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</si>
  <si>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</si>
  <si>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</si>
  <si>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</si>
  <si>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</si>
  <si>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</si>
  <si>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</si>
  <si>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</si>
  <si>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</si>
  <si>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</si>
  <si>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</si>
  <si>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</si>
  <si>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</si>
  <si>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</si>
  <si>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</si>
  <si>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</si>
  <si>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</si>
  <si>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</si>
  <si>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</si>
  <si>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</si>
  <si>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</si>
  <si>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</si>
  <si>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</si>
  <si>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</si>
  <si>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</si>
  <si>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</si>
  <si>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</si>
  <si>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</si>
  <si>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</si>
  <si>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</si>
  <si>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</si>
  <si>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</si>
  <si>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</si>
  <si>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</si>
  <si>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</si>
  <si>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</si>
  <si>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</si>
  <si>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</si>
  <si>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</si>
  <si>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</si>
  <si>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</si>
  <si>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</si>
  <si>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</si>
  <si>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</si>
  <si>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</si>
  <si>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</si>
  <si>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</si>
  <si>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</si>
  <si>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</si>
  <si>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</si>
  <si>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</si>
  <si>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</si>
  <si>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</si>
  <si>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</si>
  <si>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</si>
  <si>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</si>
  <si>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</si>
  <si>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</si>
  <si>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</si>
  <si>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</si>
  <si>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</si>
  <si>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</si>
  <si>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</si>
  <si>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</si>
  <si>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</si>
  <si>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</si>
  <si>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</si>
  <si>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</si>
  <si>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</si>
  <si>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</si>
  <si>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</si>
  <si>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</si>
  <si>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</si>
  <si>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</si>
  <si>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</si>
  <si>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</si>
  <si>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</si>
  <si>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</si>
  <si>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</si>
  <si>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</si>
  <si>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</si>
  <si>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</si>
  <si>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</si>
  <si>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</si>
  <si>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</si>
  <si>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</si>
  <si>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</si>
  <si>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</si>
  <si>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</si>
  <si>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</si>
  <si>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</si>
  <si>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</si>
  <si>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</si>
  <si>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</si>
  <si>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</si>
  <si>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</si>
  <si>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</si>
  <si>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</si>
  <si>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</si>
  <si>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</si>
  <si>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</si>
  <si>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</si>
  <si>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</si>
  <si>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</si>
  <si>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</si>
  <si>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</si>
  <si>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</si>
  <si>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</si>
  <si>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</si>
  <si>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</si>
  <si>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</si>
  <si>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</si>
  <si>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</si>
  <si>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</si>
  <si>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</si>
  <si>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</si>
  <si>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</si>
  <si>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</si>
  <si>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</si>
  <si>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</si>
  <si>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</si>
  <si>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</si>
  <si>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</si>
  <si>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</si>
  <si>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</si>
  <si>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</si>
  <si>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</si>
  <si>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</si>
  <si>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</si>
  <si>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</si>
  <si>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</si>
  <si>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</si>
  <si>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</si>
  <si>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</si>
  <si>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</si>
  <si>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</si>
  <si>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</si>
  <si>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</si>
  <si>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</si>
  <si>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</si>
  <si>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</si>
  <si>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</si>
  <si>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</si>
  <si>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</si>
  <si>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</si>
  <si>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</si>
  <si>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</si>
  <si>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</si>
  <si>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</si>
  <si>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</si>
  <si>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</si>
  <si>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</si>
  <si>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</si>
  <si>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</si>
  <si>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</si>
  <si>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</si>
  <si>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</si>
  <si>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</si>
  <si>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</si>
  <si>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</si>
  <si>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</si>
  <si>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</si>
  <si>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</si>
  <si>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</si>
  <si>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</si>
  <si>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smatenis</t>
  </si>
  <si>
    <t>golazo_rsb</t>
  </si>
  <si>
    <t>standardissueuk</t>
  </si>
  <si>
    <t>kikesitov67</t>
  </si>
  <si>
    <t>metgav</t>
  </si>
  <si>
    <t>drrea81</t>
  </si>
  <si>
    <t>satmusic_sports</t>
  </si>
  <si>
    <t>diselo_joan</t>
  </si>
  <si>
    <t>santiagolongo1</t>
  </si>
  <si>
    <t>sky_moritz</t>
  </si>
  <si>
    <t>newstrackmedia</t>
  </si>
  <si>
    <t>asifali31579177</t>
  </si>
  <si>
    <t>ff7sport</t>
  </si>
  <si>
    <t>tjs1487</t>
  </si>
  <si>
    <t>tennisaddict5</t>
  </si>
  <si>
    <t>sanchezsion</t>
  </si>
  <si>
    <t>inurritegui23</t>
  </si>
  <si>
    <t>pat_page1</t>
  </si>
  <si>
    <t>jessica_ks21</t>
  </si>
  <si>
    <t>djtrimboli</t>
  </si>
  <si>
    <t>mr_gatu</t>
  </si>
  <si>
    <t>meenakshirsars1</t>
  </si>
  <si>
    <t>sophielinley</t>
  </si>
  <si>
    <t>madhuchak</t>
  </si>
  <si>
    <t>sumitkashyapjha</t>
  </si>
  <si>
    <t>govind45700519</t>
  </si>
  <si>
    <t>deearmy</t>
  </si>
  <si>
    <t>admol311079</t>
  </si>
  <si>
    <t>shayamae_</t>
  </si>
  <si>
    <t>g_pedrosa54</t>
  </si>
  <si>
    <t>guscosentino</t>
  </si>
  <si>
    <t>ellahopes11</t>
  </si>
  <si>
    <t>pezblaugrana</t>
  </si>
  <si>
    <t>agosrichar_</t>
  </si>
  <si>
    <t>cecimari_</t>
  </si>
  <si>
    <t>mbrownp</t>
  </si>
  <si>
    <t>rociocfn</t>
  </si>
  <si>
    <t>cgtnofficial</t>
  </si>
  <si>
    <t>joshuagonzalo5</t>
  </si>
  <si>
    <t>somostenisbr</t>
  </si>
  <si>
    <t>nikolamm</t>
  </si>
  <si>
    <t>romanos_hanos</t>
  </si>
  <si>
    <t>hsmamerica</t>
  </si>
  <si>
    <t>dilip_bhu</t>
  </si>
  <si>
    <t>harihara010</t>
  </si>
  <si>
    <t>cesar23mejias</t>
  </si>
  <si>
    <t>dilip8887</t>
  </si>
  <si>
    <t>gacey23</t>
  </si>
  <si>
    <t>choiceknickers</t>
  </si>
  <si>
    <t>vram027</t>
  </si>
  <si>
    <t>mona89206175</t>
  </si>
  <si>
    <t>cblondesreport</t>
  </si>
  <si>
    <t>gippynatural</t>
  </si>
  <si>
    <t>imcnrsk</t>
  </si>
  <si>
    <t>magik_pronos</t>
  </si>
  <si>
    <t>toche13500</t>
  </si>
  <si>
    <t>afpsport</t>
  </si>
  <si>
    <t>didlauras</t>
  </si>
  <si>
    <t>dsolgo</t>
  </si>
  <si>
    <t>elephant_rock_</t>
  </si>
  <si>
    <t>sweetbabybrando</t>
  </si>
  <si>
    <t>lifeofdavo10</t>
  </si>
  <si>
    <t>chrismaret</t>
  </si>
  <si>
    <t>vjwale</t>
  </si>
  <si>
    <t>azariashailema1</t>
  </si>
  <si>
    <t>sports_waka</t>
  </si>
  <si>
    <t>drealtruth7</t>
  </si>
  <si>
    <t>scarlett_li</t>
  </si>
  <si>
    <t>h16082</t>
  </si>
  <si>
    <t>sebasespejo7</t>
  </si>
  <si>
    <t>thaimenow</t>
  </si>
  <si>
    <t>toisports</t>
  </si>
  <si>
    <t>doda_ll</t>
  </si>
  <si>
    <t>bimbimelek</t>
  </si>
  <si>
    <t>krishan27717943</t>
  </si>
  <si>
    <t>ks_hegde</t>
  </si>
  <si>
    <t>lordbaruda1987</t>
  </si>
  <si>
    <t>lguidobaldi</t>
  </si>
  <si>
    <t>sportbuzzer</t>
  </si>
  <si>
    <t>dmsportschannel</t>
  </si>
  <si>
    <t>oa_sport</t>
  </si>
  <si>
    <t>hoopitupsports</t>
  </si>
  <si>
    <t>grazianig</t>
  </si>
  <si>
    <t>sportradiopl</t>
  </si>
  <si>
    <t>tfabelous</t>
  </si>
  <si>
    <t>wmjesslaird</t>
  </si>
  <si>
    <t>shaikaparween</t>
  </si>
  <si>
    <t>htsportsnews</t>
  </si>
  <si>
    <t>httweets</t>
  </si>
  <si>
    <t>wbsportlich</t>
  </si>
  <si>
    <t>mkruzeiro</t>
  </si>
  <si>
    <t>kiqprd</t>
  </si>
  <si>
    <t>beans231823</t>
  </si>
  <si>
    <t>kafelnya</t>
  </si>
  <si>
    <t>dunlopkamijo</t>
  </si>
  <si>
    <t>ndtv</t>
  </si>
  <si>
    <t>sports_ndtv</t>
  </si>
  <si>
    <t>hardik121121121</t>
  </si>
  <si>
    <t>joseramirezgmez</t>
  </si>
  <si>
    <t>pablocolook</t>
  </si>
  <si>
    <t>infoclc</t>
  </si>
  <si>
    <t>pen_simmons</t>
  </si>
  <si>
    <t>namastebitchy</t>
  </si>
  <si>
    <t>kreedonworld</t>
  </si>
  <si>
    <t>siha_ziz</t>
  </si>
  <si>
    <t>cambio16</t>
  </si>
  <si>
    <t>stefanederoger</t>
  </si>
  <si>
    <t>batenniscom</t>
  </si>
  <si>
    <t>pollo_moralesec</t>
  </si>
  <si>
    <t>en3lineaslp</t>
  </si>
  <si>
    <t>_solpenna</t>
  </si>
  <si>
    <t>che2torres73</t>
  </si>
  <si>
    <t>sabreakingnews</t>
  </si>
  <si>
    <t>coffeebreaktens</t>
  </si>
  <si>
    <t>aseemjoshi6</t>
  </si>
  <si>
    <t>sf_gujarati</t>
  </si>
  <si>
    <t>indiatvnews</t>
  </si>
  <si>
    <t>aniketdwivedi11</t>
  </si>
  <si>
    <t>florrilege</t>
  </si>
  <si>
    <t>cornelofie05</t>
  </si>
  <si>
    <t>timesnowsports</t>
  </si>
  <si>
    <t>alliancesir</t>
  </si>
  <si>
    <t>luisedunieves</t>
  </si>
  <si>
    <t>sf_punjabi</t>
  </si>
  <si>
    <t>eslomasviral</t>
  </si>
  <si>
    <t>sf_marathi</t>
  </si>
  <si>
    <t>mukeshj23549045</t>
  </si>
  <si>
    <t>dhirajs27706890</t>
  </si>
  <si>
    <t>triangulandonet</t>
  </si>
  <si>
    <t>solemanzorroo</t>
  </si>
  <si>
    <t>lenferduweekend</t>
  </si>
  <si>
    <t>optajuan</t>
  </si>
  <si>
    <t>xfrenchgirl</t>
  </si>
  <si>
    <t>mahipal94041599</t>
  </si>
  <si>
    <t>luis_ganhao</t>
  </si>
  <si>
    <t>sportsf20689858</t>
  </si>
  <si>
    <t>naysa_woomer84</t>
  </si>
  <si>
    <t>donnellyallan</t>
  </si>
  <si>
    <t>birdcornish</t>
  </si>
  <si>
    <t>raul_feal</t>
  </si>
  <si>
    <t>timesofindia</t>
  </si>
  <si>
    <t>itstanujmehra</t>
  </si>
  <si>
    <t>nicolec5972</t>
  </si>
  <si>
    <t>_sara_jade_</t>
  </si>
  <si>
    <t>flashoftheflash</t>
  </si>
  <si>
    <t>680radioatalaya</t>
  </si>
  <si>
    <t>teamprononrv</t>
  </si>
  <si>
    <t>lolo6634</t>
  </si>
  <si>
    <t>bettingdevil</t>
  </si>
  <si>
    <t>hsartorelli</t>
  </si>
  <si>
    <t>towpathtennis</t>
  </si>
  <si>
    <t>melissamcinern2</t>
  </si>
  <si>
    <t>10sballs_com</t>
  </si>
  <si>
    <t>eudeporte</t>
  </si>
  <si>
    <t>manatelanganain</t>
  </si>
  <si>
    <t>jovinray</t>
  </si>
  <si>
    <t>radoleski</t>
  </si>
  <si>
    <t>dathan_g</t>
  </si>
  <si>
    <t>tennislegende</t>
  </si>
  <si>
    <t>latellaanne</t>
  </si>
  <si>
    <t>kazik8998</t>
  </si>
  <si>
    <t>jonquillius</t>
  </si>
  <si>
    <t>lreyesc1</t>
  </si>
  <si>
    <t>globatalent</t>
  </si>
  <si>
    <t>nsiman</t>
  </si>
  <si>
    <t>gulftoday</t>
  </si>
  <si>
    <t>whitehousebets</t>
  </si>
  <si>
    <t>davizuco7</t>
  </si>
  <si>
    <t>observaenpaz</t>
  </si>
  <si>
    <t>sumeer1122</t>
  </si>
  <si>
    <t>portia529</t>
  </si>
  <si>
    <t>all_serena</t>
  </si>
  <si>
    <t>sammyguaya19</t>
  </si>
  <si>
    <t>betandskill</t>
  </si>
  <si>
    <t>riccafrancisco</t>
  </si>
  <si>
    <t>kevshat</t>
  </si>
  <si>
    <t>normansweden</t>
  </si>
  <si>
    <t>k_ban</t>
  </si>
  <si>
    <t>galanta94</t>
  </si>
  <si>
    <t>ilfattoblog</t>
  </si>
  <si>
    <t>curreriluca</t>
  </si>
  <si>
    <t>cricketndtv</t>
  </si>
  <si>
    <t>ankur_tank</t>
  </si>
  <si>
    <t>kevshatsports</t>
  </si>
  <si>
    <t>barrioscande</t>
  </si>
  <si>
    <t>iam_iwillbe</t>
  </si>
  <si>
    <t>blogabet</t>
  </si>
  <si>
    <t>gizmo_1997</t>
  </si>
  <si>
    <t>yusaris21</t>
  </si>
  <si>
    <t>professornez</t>
  </si>
  <si>
    <t>eso_gernot</t>
  </si>
  <si>
    <t>babip77</t>
  </si>
  <si>
    <t>racingpostsport</t>
  </si>
  <si>
    <t>alondon91</t>
  </si>
  <si>
    <t>tennismania7</t>
  </si>
  <si>
    <t>mrjamesatp</t>
  </si>
  <si>
    <t>cheloarevaloatp</t>
  </si>
  <si>
    <t>cbn_oficial</t>
  </si>
  <si>
    <t>rsbchile</t>
  </si>
  <si>
    <t>charlotteruncie</t>
  </si>
  <si>
    <t>scriblit</t>
  </si>
  <si>
    <t>alfredgalvez</t>
  </si>
  <si>
    <t>paulperezrioja</t>
  </si>
  <si>
    <t>carlossoria_p</t>
  </si>
  <si>
    <t>guidolombardie</t>
  </si>
  <si>
    <t>alexdeminaur</t>
  </si>
  <si>
    <t>capitalfmkenya</t>
  </si>
  <si>
    <t>dieschwartzman</t>
  </si>
  <si>
    <t>australianopen</t>
  </si>
  <si>
    <t>mattebden</t>
  </si>
  <si>
    <t>rafaelnadal</t>
  </si>
  <si>
    <t>mariasharapova</t>
  </si>
  <si>
    <t>nicojarry</t>
  </si>
  <si>
    <t>atp_tour</t>
  </si>
  <si>
    <t>rogerfederer</t>
  </si>
  <si>
    <t>channel9</t>
  </si>
  <si>
    <t>serenawilliams</t>
  </si>
  <si>
    <t>carowozniacki</t>
  </si>
  <si>
    <t>grigordimitrov</t>
  </si>
  <si>
    <t>tommyfabbi</t>
  </si>
  <si>
    <t>eurosport_fr</t>
  </si>
  <si>
    <t>lemondefr</t>
  </si>
  <si>
    <t>angeliquekerber</t>
  </si>
  <si>
    <t>ftiafoe</t>
  </si>
  <si>
    <t>geniebouchard</t>
  </si>
  <si>
    <t>youtube</t>
  </si>
  <si>
    <t>amitshah</t>
  </si>
  <si>
    <t>wimbledon</t>
  </si>
  <si>
    <t>jpnadda</t>
  </si>
  <si>
    <t>narendramodi</t>
  </si>
  <si>
    <t>betbullcom</t>
  </si>
  <si>
    <t>martina</t>
  </si>
  <si>
    <t>renasarmy</t>
  </si>
  <si>
    <t>redz041</t>
  </si>
  <si>
    <t>alexisohanian</t>
  </si>
  <si>
    <t>scribl</t>
  </si>
  <si>
    <t>liz_buckley</t>
  </si>
  <si>
    <t>joaosousa30</t>
  </si>
  <si>
    <t>wta</t>
  </si>
  <si>
    <t>adohumphriesrp</t>
  </si>
  <si>
    <t>Mentions</t>
  </si>
  <si>
    <t>Replies to</t>
  </si>
  <si>
    <t>Arévalo/Cerretani vencen a Rojer/Tecau 7-5, 6-7, 6-3 en la primera ronda del #AustralianOpen2019.
Tercera victoria para Arévalo/Cerretani en Grand Slam, tras las dos conseguidas en Rollan Garros 2018.
@CheloArevaloATP @MrJamesATP</t>
  </si>
  <si>
    <t>#TENIS... @NicoJarry junto al argentino Máximo González avanzaron a segunda ronda en Dobles en el Grand Slam de #AustralianOpen2019 al derrotar a la dupla local Saville/Purcel 3-6 6-4 6-3 #Chile #Argentina #Australia #Melbourne... @rsbchile @Mbrownp @cbn_oficial</t>
  </si>
  <si>
    <t>EARBALL JOY! In this week's podzine we be chatting: #PattiSmith with @liz_buckley, armchair Barry Normans with @Scriblit, women and the sea with @charlotteruncie, the #AustralianOpen2019, domestic violence, Poundland, and the sweet hope of alien overlords. https://t.co/DzRXvVRewg</t>
  </si>
  <si>
    <t>#AustralianOpen2019
Sigue adelante .. El maestro Roger Federer venció a Daniel Evans 7-6, 7-6, 6-3. Ahora va contra Taylor Fritz quien eliminó a Gael Monfils 6-3, 6-7, 7-6, 7-6
@GuidoLombardiE @carlossoria_p @PaulPerezRioja @alfredgalvez</t>
  </si>
  <si>
    <t>Remember when an umpire gave Monica Seles a warning for grunting and there was an outrage because of it? My friends, meet Sharapova. A result of that.  This is absurd. #AustralianOpen2019 #AusOpen #AusOpen19 _xD83C__xDFBE_</t>
  </si>
  <si>
    <t>Great win by @alexdeminaur against a member of the Swiss tennis empire. Did you know the Swiss have won 20 grand slams in the last 15 years alone #funfact #swisstennis.  #AustralianOpen2019 https://t.co/nIMiOZJxVi</t>
  </si>
  <si>
    <t>Federer and Wozniacki stay on track as Anderson crashes https://t.co/FRsnq4LXNn via @CapitalFMKenya #AustralianOpen2019</t>
  </si>
  <si>
    <t>La sorpresa de la jornada fue la eliminación de la septima cabeza de serie Kiki Bertens a manos de Pavlychenhova (escribo de memoria) espero no haberme equivocado (3-6,6-3,6-3) #Australianopen2019</t>
  </si>
  <si>
    <t>RT @BATennisCom: Cuando no te sientas cómodo. Cuando el rival esté jugando mejor. Cuando las cosas no salgan del todo bien. Andá a buscar u…</t>
  </si>
  <si>
    <t>RT @ESO_Gernot: John McEnore steps it up in his new episode of the Commissioner of Tennis. Join the club for more guitar action and wise wo…</t>
  </si>
  <si>
    <t>Federer overpowers Evans in 2nd round of Australian Open
https://t.co/Hql9TRq2xI
#RogerFederer #RogerRaker #Roger #AUSTRALIAxESPN #Australia #AustralianOpen2019 #AustralianOpen #DanEvans #Evans #mirror #MirrorMirror
#tennis</t>
  </si>
  <si>
    <t>RT @newstrackmedia: Federer overpowers Evans in 2nd round of Australian Open
https://t.co/Hql9TRq2xI
#RogerFederer #RogerRaker #Roger #AUST…</t>
  </si>
  <si>
    <t>#pronos #bet 
#AustralianOpen2019 
_xD83C__xDFBE_ Open d Australie _xD83C__xDDE6__xD83C__xDDFA_          
Bet 01                   
-Krajinovic.              1.43
-Fognini.                  1.54
-Hsieh Su-wei         1.43
Cote totale                3.13
Bet 02
Juventus  1.53 +  V.Williams  1.63 
Cote totale 2.43</t>
  </si>
  <si>
    <t>RT @SMATenis: Arévalo/Cerretani vencen a Rojer/Tecau 7-5, 6-7, 6-3 en la primera ronda del #AustralianOpen2019.
Tercera victoria para Arév…</t>
  </si>
  <si>
    <t>The reaction says it all ! Incredible match by de Minaur against Laaksonen and in almost 4h the Aussie finally came through ! Great tennis from both these guys ! Congrats @alexdeminaur for a great fight and never giving up ! #AustralianOpen2019 https://t.co/vgIO2fDgI5</t>
  </si>
  <si>
    <t>El PEQUEño gigante!! VAMOS DIEGO!! @dieschwartzman #AustralianOpen2019 #AUSTRALIAxESPN _xD83C__xDDE6__xD83C__xDDF7__xD83C__xDDE6__xD83C__xDDF7__xD83C__xDDE6__xD83C__xDDF7__xD83C__xDDE6__xD83C__xDDF7_</t>
  </si>
  <si>
    <t>RT @sanchezsion: El PEQUEño gigante!! VAMOS DIEGO!! @dieschwartzman #AustralianOpen2019 #AUSTRALIAxESPN _xD83C__xDDE6__xD83C__xDDF7__xD83C__xDDE6__xD83C__xDDF7__xD83C__xDDE6__xD83C__xDDF7__xD83C__xDDE6__xD83C__xDDF7_</t>
  </si>
  <si>
    <t>De Minaur doing his best to restore faith in Australian men’s tennis  #AustralianOpen2019 #deminaur #AusOpen2019</t>
  </si>
  <si>
    <t>RT @pat_page1: De Minaur doing his best to restore faith in Australian men’s tennis  #AustralianOpen2019 #deminaur #AusOpen2019</t>
  </si>
  <si>
    <t>Ok, I’ve official gotten to that point in the Australian Open where I start holding my breath during matches. And only four days in _xD83D__xDE05_! De Minaur! ❤️✊_xD83C__xDFFC_#AustralianOpen2019 #deminaur</t>
  </si>
  <si>
    <t>RT @djtrimboli: Ok, I’ve official gotten to that point in the Australian Open where I start holding my breath during matches. And only four…</t>
  </si>
  <si>
    <t>Хоёрдугаар раунд Шарапова шведийн Петерсонтай тоглож байна _xD83C__xDFBE_... жоохон чангалаад сонсох хэрэгтэй, бөөн эрч хүч _xD83D__xDE0E_ #AustralianOpen2019 #day3</t>
  </si>
  <si>
    <t>Ингэж харуулдаг болжээ _xD83D__xDE0D_ #AustralianOpen2019 https://t.co/M2kE5ERLKH</t>
  </si>
  <si>
    <t>RT @MukeshJ23549045: #Dirty_Bollywood
गीता अ*16 श्लोक 24 में  लिखा है कि जो शास्त्रविधि को त्याग कर जो मनमाना
आचरण करते है न तो उन्हें सुख…</t>
  </si>
  <si>
    <t>Laura indulging in a nap during the 4th set _xD83D__xDE02__xD83D__xDE34__xD83C__xDFBE__xD83C__xDDE6__xD83C__xDDFA_ #Nap #AustralianOpen #AustralianOpen2019 #Tennis #GrandSlam #BautistaAgut #Millman #MelbourneArena #MelbourneLife #AO @ Melbourne Arena https://t.co/MASQ1FNtlb</t>
  </si>
  <si>
    <t>#10YearChallenge #AustralianOpen2019 @AustralianOpen  top 3 seeds 2009 and 2019 some things never change. https://t.co/zwEnm7MUsC</t>
  </si>
  <si>
    <t>RT @madhuchak: #10YearChallenge #AustralianOpen2019 @AustralianOpen  top 3 seeds 2009 and 2019 some things never change. https://t.co/zwEnm…</t>
  </si>
  <si>
    <t>RT @CricketNDTV: #RohitSharma, #DineshKarthik watch #RafaelNadal play at #AustralianOpen
#INDvAUS
#AustralianOpen2019
#Nadal 
READ: https…</t>
  </si>
  <si>
    <t>Congratulations @alexdeminaur on a deelightful win _xD83D__xDC4F__xD83C__xDFFB__xD83D__xDC4F__xD83C__xDFFB__xD83D__xDC4F__xD83C__xDFFB_
You have an Army of Demon fans cheering for you - Melbourne Demons, that is! 
Onwards to the next round &amp;amp; give it your best #AustralianOpen2019 https://t.co/fPV3WguRyb</t>
  </si>
  <si>
    <t>This year is @RafaelNadal vs Australia
Duckworth, @mattebden and now @alexdeminaur lol
#AustralianOpen2019</t>
  </si>
  <si>
    <t>Dream come true _xD83D__xDC99_
@MariaSharapova 
#AustralianOpen2019 https://t.co/BGdekGG8tP</t>
  </si>
  <si>
    <t>#AustralianOpen2019 https://t.co/tzpGvZFoKh</t>
  </si>
  <si>
    <t>How does Sharapova not have a sore throat after every match with all that grunting _xD83E__xDDD0_ #AustralianOpen2019 #ausopen #AustralianOpen #tennis #gruntfordays</t>
  </si>
  <si>
    <t>Resultados - #AustralianOpen 2019 : Jornada 2 (15 de Enero - Ayer). https://t.co/XvsqkgvXS1 #Tenis #AustralianOpen2019 #Australia https://t.co/nvcOoP5Wui</t>
  </si>
  <si>
    <t>Qué gran partido vamos a tener si gana Sharápova! En 3, 2, 1
#AustralianOpen2019</t>
  </si>
  <si>
    <t>RT @golazo_rsb: #TENIS... @NicoJarry junto al argentino Máximo González avanzaron a segunda ronda en Dobles en el Grand Slam de #Australian…</t>
  </si>
  <si>
    <t>La fiera está suelta _xD83C__xDFBE_#AustralianOpen2019</t>
  </si>
  <si>
    <t>#AustralianOpen2019 : Kohlschreiber downs Li, Djokovic advances https://t.co/mIGBot6DBZ</t>
  </si>
  <si>
    <t>RT @CGTNOfficial: #AustralianOpen2019 : Kohlschreiber downs Li, Djokovic advances https://t.co/mIGBot6DBZ</t>
  </si>
  <si>
    <t>Uma das surpresas da segunda rodada foi protagonizada pelo norte-americano Frances Tiafoe! Jogando muito, o jovem de 20 anos bateu o gigante sul-africano Kevin Anderson, de virada com o placar de 4/6 6/4, 6/4 e 7/5. #SET #SomosTenis #AustralianOpen2019 #AO2019 https://t.co/3RPDZsfdvB</t>
  </si>
  <si>
    <t>RT @AFPSport: #AustralianOpen2019 6-3, 6-2, 6-2 au deuxième tour contre l'Australien Matthew Ebden... Rafael Nadal poursuit tranquillement…</t>
  </si>
  <si>
    <t>RT @TennisLegende: Les supporteurs grecs à l'Open d'Australie sont au-dessus. Enorme ambiance ! 
#AusOpen #AusOpen2019 #AustralianOpen #Au…</t>
  </si>
  <si>
    <t>#Tenis El español Rafa Nadal avanzó a la tercera ronda del #AustralianOpen2019 este miércoles, al derrotar 6-3, 6-2 y 6-2 al local Matthew Ebden. https://t.co/frRItWX0iv</t>
  </si>
  <si>
    <t>#Tenis El campeón defensor, el suizo Roger Federer, venció al británico Dan Evans 7-6, 7-6, 6-3, clasificando a la tercera ronda del #AustralianOpen2019 https://t.co/n6WWipTANy</t>
  </si>
  <si>
    <t>@rogerfederer is marching ahead in the @AustralianOpen  in a rhythmic manner. He will peak at the right time during fag end of the tournament to capture #Australianopen2019.
@ATP_Tour https://t.co/vCuMZMLZX9</t>
  </si>
  <si>
    <t>RT @Sports_NDTV: Clinical Rafael Nadal overwhelms Matthew Ebden
#RafaelNadal
#AustralianOpen2019
READ: https://t.co/XnquaIzgIX https://t.…</t>
  </si>
  <si>
    <t>Que hay y cómo funciona la consola del juez de silla en un partido de #Tenis? Comenzando con este #AustralianOpen2019 
#AUSTRALIAxESPN</t>
  </si>
  <si>
    <t>Congrats Maria Sharapova #AustralianOpen2019</t>
  </si>
  <si>
    <t>#AustralianOpen2019  so the 100 cameras they have set up for the 360° angle of the players, supposedly matrix like, which when they do show the player its not even during live play. @Channel9 could of spent the money on some decent shows..</t>
  </si>
  <si>
    <t>#AustralianOpen2019 noticed most of the aussies wear fila or asics. don't know if they're sponsered by them and if they are can't see them getting much..</t>
  </si>
  <si>
    <t>#AustralianOpen2019 sharapova doing it easily. and i'm always complaining about having a man doing the commentary for the womens matches but there's one fella on this nine broadcast who i'm loving. will try and catch his name tomorrow. and alicia molik, please shut the fuck up.</t>
  </si>
  <si>
    <t>#AustralianOpen2019 cool, sharapova won 6-2 6-1 and they have just said there is more to come. better bloody not be millman or de minaur..</t>
  </si>
  <si>
    <t>"... nothing good happens after midnight" :-) except in Australia :-)  #Sharapova #AusOpen #AustralianOpen2019 #Sugarpova https://t.co/ymdRvnuKPu</t>
  </si>
  <si>
    <t>And at 12.40am it’s over quickly thanks &amp;amp; well done @mariasharapova 
#AusOpen #instatennis #instasport #australianopen2019 #AO19 #AO2019 #grandslam #AO #nikonaustralia #atp #action… https://t.co/I3xzaa3nEq</t>
  </si>
  <si>
    <t>6-2 6-1 wat a way to get ur 600th win @MariaSharapova #AustralianOpen2019 #Congrats #WishesFromAnIndianFan https://t.co/2dE4wluyYL</t>
  </si>
  <si>
    <t>Bilan des 1/64 de #AustralianOpen2019 
https://t.co/ckOYQmvC4k
_xD83C__xDFBE_ Pronos : 256
✅ Pronos validé : 189
❌ Pronos faux : 67
_xD83D__xDCCA_Taux de réussite : 73.83%
_xD83C__xDFC6_ Pronos vainqueur(1 ou 2) : 32
✅ Pronos vainqueur valide : 55
❌ Pronos vainqueur faux : 9
_xD83D__xDCCA_Taux de réussite : 85.94%</t>
  </si>
  <si>
    <t>RT @Magik_Pronos: Bilan des 1/64 de #AustralianOpen2019 
https://t.co/ckOYQmvC4k
_xD83C__xDFBE_ Pronos : 256
✅ Pronos validé : 189
❌ Pronos faux : 67
_xD83D__xDCCA_…</t>
  </si>
  <si>
    <t>#AustralianOpen2019 6-3, 6-2, 6-2 au deuxième tour contre l'Australien Matthew Ebden... Rafael Nadal poursuit tranquillement son retour à la compétition https://t.co/2o4ImtlZzY #AFP https://t.co/GIA0n3rjyA</t>
  </si>
  <si>
    <t>TENNIS GRAND SLAM #AustralianOpen2019... avanzan a la siguiente ronda Kerber, Sharapova, Wozniacki, Nada, Federer, Cilic, Dimitrov, Berdych, Scwartzman, Verdasco... eliminado Anderson</t>
  </si>
  <si>
    <t>Great to see our van being put to good use by Mr Miyagi at the #AustralianOpen2019 Hand built by Andrew Grevis-James of SILVER BULLET VANS. Bespoke built to order only. For more info contact: andrew@elephantrockinc.com https://t.co/HUUNhPjiVz</t>
  </si>
  <si>
    <t>Another impressive win for @MariaSharapova. Five more to go! #AustralianOpen2019</t>
  </si>
  <si>
    <t>Don’t sleep on USAs Taylor Fritz in the #AusOpen He has Federer next match! A raw big hitting player. Can’t wait #AusOpen19 #AustralianOpen2019</t>
  </si>
  <si>
    <t>20/100€ - #ChrsChallenge _xD83D__xDE4F_
BET 1 - 20€ → 37.82€ ✅
#TeamParieur #AusOpen #AustralianOpen2019 #Betting https://t.co/VFyi8ZmvS5</t>
  </si>
  <si>
    <t>RT @sports_waka: FedExpress fails to deliver under Serena’s spell
#AustralianOpen2019 #AustralianOpen @serenawilliams
https://t.co/MUwySinT…</t>
  </si>
  <si>
    <t>RT @normansweden: Federer and Evans high quality tennis from both. Beautiful to watch! #AustralianOpen2019</t>
  </si>
  <si>
    <t>FedExpress fails to deliver under Serena’s spell
#AustralianOpen2019 #AustralianOpen @serenawilliams
https://t.co/MUwySinTpY</t>
  </si>
  <si>
    <t>Roger praising Serena’s serve citing it must be her aura that made his serving stats low against her in Hopman cup, that was cute _xD83D__xDE04__xD83D__xDE01__xD83D__xDE18_ #AustralianOpen2019 #Federer https://t.co/BGUUwpUF1H</t>
  </si>
  <si>
    <t>RT @Scarlett_Li: Roger praising Serena’s serve citing it must be her aura that made his serving stats low against her in Hopman cup, that w…</t>
  </si>
  <si>
    <t>Tiene que ser tuyo matador @RafaelNadal #AustralianOpen2019 https://t.co/3RGSXo5fHk</t>
  </si>
  <si>
    <t>Let’s gooooo Maria!!! #AustralianOpen2019 https://t.co/MyKxYFdtA5</t>
  </si>
  <si>
    <t>#AusOpen #AustralianOpen2019
Rampaging @MariaSharapova sets up mouth-watering @CaroWozniacki clash
READ: https://t.co/Cqe0ENCyAU https://t.co/oaPO9fpKAX</t>
  </si>
  <si>
    <t>Bom trabalho @GrigorDimitrov vitória por 3-1 sets com parciais de 6-3/6-7/6-3/7-5 em cima do uruguaio #PabloCuevas Agora o búlgaro irá encarar na terceira rodada do #AustralianOpen o italiano #ThomasFabbiano #AusOpen #Melbourne #ATPWORLDTOUR #Tennis2019 #AustralianOpen2019 https://t.co/2sGbRpaFfY</t>
  </si>
  <si>
    <t>Oggi il vero gigante è stato @tommyfabbi !!! Solidissimo contro #Opelka (211 cm!! _xD83D__xDE32_ che oggi ha servito 67 ace!!! ), #Fabbiano vince al 5° set e accede al 3° turno dell' #AusOpen Bravissimo Thomas _xD83D__xDC4F_ #AustralianOpen2019</t>
  </si>
  <si>
    <t>#Tennis-Überraschung: Was macht Steffi #Graf bei den #AustralianOpen2019?
➡️ https://t.co/p5dV5aU1g7 https://t.co/mZItTZ6Nyq</t>
  </si>
  <si>
    <t>_xD83C__xDFBE__xD83C__xDDE6__xD83C__xDDFA_33 coups gagnants, 7 jeux concédés, 1h56 de match : c'était du bon Nadal ! #AustralianOpen2019 via @Eurosport_FR 
https://t.co/HUKKEuRDU9</t>
  </si>
  <si>
    <t>#AustralianOpen2019, Thomas #Fabbiano: “Se il #tennis fosse sempre così sarebbe una noia” https://t.co/txY8jYpuG7</t>
  </si>
  <si>
    <t>#AustralianOpen2019, tabellone #femminile: bene #Garcia e #Kerber, che sfida #Sharapova-#Wozniacki! https://t.co/TmT4VHbV1t</t>
  </si>
  <si>
    <t>600th Career win _xD83C__xDFBE_
Maria Sharapova beats Peterson 6-2, 6-1 to reach the third round.
#AusOpen #AustralianOpen2019 https://t.co/mdBRB4ReqT</t>
  </si>
  <si>
    <t>Rafael Nadal, Roger Federer, Caroline Wozniacki, Maria Sharapova and others cruises through the Round 3 of the Australian Open 2019 on Day 3. 
Check all results _xD83D__xDC47_
https://t.co/o2qMr4mr1M
#AusOpen #AustralianOpen #AustralianOpen2019 https://t.co/qIYZE8AF5I</t>
  </si>
  <si>
    <t>J'avais 17 ans. La longue attente du tennis australien à Melbourne https://t.co/vYRevGYLdQ via @lemondefr #AustralianOpen2019 #tennis #Melbourne</t>
  </si>
  <si>
    <t>Pewna wygrana faworytki. @AngeliqueKerber w trzeciej rundzie 
#ausopen #AustralianOpen2019 https://t.co/sACws29qBc</t>
  </si>
  <si>
    <t>Rafael Nadal - one of my picks to win the Australian Open men's singles title this year
https://t.co/N5sxgCF95s
#RafaelNadal #AustralianOpen2019 #AusOpen https://t.co/QgEFg9laNV</t>
  </si>
  <si>
    <t>Sloane Stephens steps up to the plate in the Aussie Open
https://t.co/mCBWhq6R4k
#SloaneStephens #AustralianOpen2019 #AussieOpen https://t.co/5TRxJz7JTS</t>
  </si>
  <si>
    <t>@FTiafoe with a huge 4 set win over Kevin Anderson at #AustralianOpen2019 Opening up a great path to the Quarters. Could be the beginning of a major run in Australia. Does Tiafoe have top 15 potential this year? I think so...</t>
  </si>
  <si>
    <t>#AustralianOpen2019 | Clinical @RafaelNadal overwhelms Aussie Matthew Ebden
https://t.co/D12NeJZ1lk</t>
  </si>
  <si>
    <t>#AustralianOpen2019 | Dominant @MariaSharapova win sets up @CaroWozniacki clash
https://t.co/7WqLgB5mVJ</t>
  </si>
  <si>
    <t>RT @HTSportsNews: #AustralianOpen2019 | Clinical @RafaelNadal overwhelms Aussie Matthew Ebden
https://t.co/D12NeJZ1lk</t>
  </si>
  <si>
    <t>RT @HTSportsNews: #AustralianOpen2019 | Dominant @MariaSharapova win sets up @CaroWozniacki clash
https://t.co/7WqLgB5mVJ</t>
  </si>
  <si>
    <t>Bei den #AustralianOpen2019 ist Angelique Kerber in die nächste Runde eingezogen. https://t.co/XYNyx84nUv</t>
  </si>
  <si>
    <t>She was focus on closing her eyes to be more focus on what Nadal was saying... _xD83E__xDD23__xD83E__xDD23__xD83E__xDD23_
#AustralianOpen2019 #AustralianOpenNaESPN https://t.co/M2bZSMqdUE</t>
  </si>
  <si>
    <t>RT @mkruzeiro: She was focus on closing her eyes to be more focus on what Nadal was saying... _xD83E__xDD23__xD83E__xDD23__xD83E__xDD23_
#AustralianOpen2019 #AustralianOpenNaESP…</t>
  </si>
  <si>
    <t>@mattebden is an entertainer. Some of the funniest on court antics all with a straight face _xD83C__xDFBE__xD83D__xDE04_#AustralianOpen2019 #Tennis</t>
  </si>
  <si>
    <t>ついに全豪オープンテニス2019年の大会使用球であるDUNLOP AOをGET！
使うのが楽しみです^_^
#DUNLOP #TENNIS #tennisball #DunlopAO #AustralianOpen2019 https://t.co/3nBaHcI14b</t>
  </si>
  <si>
    <t>RT @Sports_NDTV: Dominant #MariaSharapova win sets up #CarolineWozniacki clash
#AustralianOpen2019
READ: https://t.co/53l2S2GrqQ https://…</t>
  </si>
  <si>
    <t>Clinical Rafael Nadal overwhelms Matthew Ebden
#RafaelNadal
#AustralianOpen2019
READ: https://t.co/XnquaIzgIX https://t.co/tU75FdkwNs</t>
  </si>
  <si>
    <t>Dominant #MariaSharapova win sets up #CarolineWozniacki clash
#AustralianOpen2019
READ: https://t.co/53l2S2GrqQ https://t.co/fTzFzC89mr</t>
  </si>
  <si>
    <t>Serena Williams rocks the Australian Open. Welcome Back!
#tennis #AustralianOpen2019 #AustralianOpenNaESPN</t>
  </si>
  <si>
    <t>#ZimbabweShutDown &amp;gt;&amp;gt;&amp;gt; #AusOpen
Forget the Tennis!_xD83C__xDFBE_
People are dying in #Zimbabwe and are cut off from accessing internet to communicate with the outside world. #BREAKING 
#AustralianOpen2019</t>
  </si>
  <si>
    <t>Sloane wins in straight sets! YAAAAAAAAAS #AusOpen #AustralianOpen2019 https://t.co/WbEy8Sk08m</t>
  </si>
  <si>
    <t>Disappointments, one after the another for India at Australian Open!_xD83C__xDFBE_
https://t.co/IhJelezehK
#KreedOn #Indiantennis #AusOpen #ausopen2019 #AustralianOpen2019 https://t.co/HYb3xYaByX</t>
  </si>
  <si>
    <t>WooHoo!!! #AustralianOpen2019 #MariaSharapova https://t.co/fVdzPizRIC</t>
  </si>
  <si>
    <t>Garbiñe Muguruza venció con solvencia a la china Zheng Saisai por 6-2 y 6-3 para avanzar en el segundo día del Abierto de #AustralianOpen2019 https://t.co/Uw2bCAXNVv https://t.co/NxZvHAM7h3</t>
  </si>
  <si>
    <t>Congrats @rogerfederer on your #AustralianOpen2019 R2 win! 
Very nice match to watch against Dan Evans who played a far better match against you than any other for months _xD83E__xDD28_ as usual...
First set looked like as if played on _xD83C__xDF31__xD83C__xDF31_! net approaches, sliced BHs... Awesome _xD83D__xDC4F_</t>
  </si>
  <si>
    <t>Cuando no te sientas cómodo. Cuando el rival esté jugando mejor. Cuando las cosas no salgan del todo bien. Andá a buscar una bola más. Aunque sea la última. El Pequeño Gran Héroe de la jornada. Diego Schwartzman _xD83C__xDDE6__xD83C__xDDF7_. Vaaaya @dieschwartzman #AustralianOpen2019 https://t.co/Y5pDCCmXyK</t>
  </si>
  <si>
    <t>#AustralianOpen2019 El argentino _xD83C__xDDE6__xD83C__xDDF7_@dieschwartzman ganó su cotejo: 6-4, 7-5, 3-6, 6-7 (6) y 6-4 ante Denis Kudla.
En tercera ronda se enfrentará a Tomas Berdych.</t>
  </si>
  <si>
    <t>#AustralianOpen2019 | Peque a tercera ronda_xD83D__xDC47__xD83D__xDC47_
_xD83D__xDC49_ https://t.co/IdB3aQt1ng https://t.co/Cjy4n1kM1Q</t>
  </si>
  <si>
    <t>#Kerber and #Sharapova power through https://t.co/HqYCTz8V2I #AusOpen #AustralianOpen2019</t>
  </si>
  <si>
    <t>I had a feeling Dirty Dan could make this interesting. Fun on Rod Laver Arena !!
#Federer #Evans 
#AustralianOpen2019</t>
  </si>
  <si>
    <t>Dirty Dan is really talented guy and I’ve always enjoyed watching him. He’s served well and battled hard today but in particular all of the quality slice backhands I think kinda caught #Federer off guard, you don’t see too much of that on tour.
#AustralianOpen2019 https://t.co/GXHsMb5XSL</t>
  </si>
  <si>
    <t>RT @CoffeeBreakTens: I had a feeling Dirty Dan could make this interesting. Fun on Rod Laver Arena !!
#Federer #Evans 
#AustralianOpen2019</t>
  </si>
  <si>
    <t>RT @CoffeeBreakTens: Dirty Dan is really talented guy and I’ve always enjoyed watching him. He’s served well and battled hard today but in…</t>
  </si>
  <si>
    <t>ઓસ્ટ્રેલિયન ઓપન: મેન્સ ડબલ્સમાં ભારતીય પડકાર પ્રથમ દિવસે જ સમાપ્ત
#AustralianOpen2019 
https://t.co/S8PPcypqmw https://t.co/S8PPcypqmw</t>
  </si>
  <si>
    <t>ઓસ્ટ્રેલિયન ઓપનમાં રોજર ફેડરર નો ત્રીજા રાઉન્ડમાં પ્રવેશ
#AustralianOpen2019 
https://t.co/aHotc5R37D https://t.co/aHotc5R37D</t>
  </si>
  <si>
    <t>#AustralianOpen2019: Rafael Nadal enters round three with easy win over Matthew Ebden
https://t.co/zuz7UJtI9A</t>
  </si>
  <si>
    <t>#AustralianOpen2019: Sharapova up against Wozniacki after beating Peterson in second round
https://t.co/7difPFksyQ</t>
  </si>
  <si>
    <t>RT @indiatvnews: #AustralianOpen2019: Rafael Nadal enters round three with easy win over Matthew Ebden
https://t.co/zuz7UJtI9A</t>
  </si>
  <si>
    <t>When it's Genie Day ! #AustralianOpen2019 @geniebouchard https://t.co/VVpXuiPFtw</t>
  </si>
  <si>
    <t>@MariaSharapova Congrats Maria .. U're the best N keep fighting .. #AustralianOpen2019 champion @MariaSharapova</t>
  </si>
  <si>
    <t>@MariaSharapova #AustralianOpen2019 #Champion</t>
  </si>
  <si>
    <t>#AustralianOpen2019 
Clinical Rafael Nadal overwhelms Australia's Matthew Ebden in Open second round
READ: https://t.co/OQR4g1NJxM https://t.co/8SlSMreOfI</t>
  </si>
  <si>
    <t>Extraordinary Property of the Day | Wanderlust Wednesday to #Melbourne, #Australia to watch the #AustralianOpen2019 and to check out this incredible #penthouse! #extraordinary #wanderlust #luxury #tennis #RealEstate #forsale #AllianceSothebys https://t.co/LAnymZrYJD https://t.co/E9X0J6YCRZ</t>
  </si>
  <si>
    <t>Mi resumen del día 3 _xD83C__xDFBE_
https://t.co/QlyN5K6Ujc
#AustralianOpen2019 #Nadal #Sharapova #Federer</t>
  </si>
  <si>
    <t>ਆਪਣੇ 300ਵੇਂ ਗਰੈਂਡ ਸਲੈਮ ਮੈਚ 'ਚ ਜਿੱਤੇ ਜੋੋਕੋਵਿਕ
#AustralianOpen2019 
https://t.co/B1TYaGkFrp https://t.co/B1TYaGkFrp</t>
  </si>
  <si>
    <t>ਜੋਕੋਵਿਚ ਅਤੇ ਸੇਰੇਨਾ ਆਸਟਰੇਲਿਆਈ ਓਪਨ ਦੇ ਦੂਜੇ ਗੇੜ ’ਚ
#AustralianOpen2019 
https://t.co/PfO5xS9Uje https://t.co/PfO5xS9Uje</t>
  </si>
  <si>
    <t>ਫੈਡਰਰ ਅਤੇ ਵੋਜ਼ਨੀਆਕੀ ਅਗਲੇ ਦੌਰ 'ਚ, ਐਂਡਰਸਨ ਹਾਰੇ
#AustralianOpen2019 
https://t.co/BGMBkkIXeu https://t.co/BGMBkkIXeu</t>
  </si>
  <si>
    <t>La REACCIÓN de Nadal al ver PERIODISTA DORMIDO https://t.co/vX1f9Cs1ae vía @YouTube
#RafaNadal #Nadal #RafaelNadal #Tenis #Tennis #OpenAustralia #OpenAustralia2019 #AustralianOpen #AustralianOpen2019 #NadalVsEbden #NadalVsDuckworth #Ebden #Duckworth #Video #Noticias #Noticia</t>
  </si>
  <si>
    <t>ऑस्ट्रेलियन ओपन : अझारेंका पराभूत; सेरेनाचा विजय
#AustralianOpen2019 
https://t.co/vKrE8LqE1f https://t.co/vKrE8LqE1f</t>
  </si>
  <si>
    <t>#Dirty_Bollywood
गीता अ*16 श्लोक 24 में  लिखा है कि जो शास्त्रविधि को त्याग कर जो मनमाना
आचरण करते है न तो उन्हें सुख मिलता है न ही सिद्धि प्राप्त होते जो हम अपना रहे वो सब पाखंड पूजाए है।
देखिए साधना चैनल पर 7:30 PM से
#BSFDay
@AmitShah 
#MakarSankranti2019 
#AustralianOpen2019</t>
  </si>
  <si>
    <t>#Nadal y #Federer avanzan en un Abierto de #Australia que pierde a Anderson #AustralianOpen2019</t>
  </si>
  <si>
    <t>_xD83D__xDC8E_Retrouvez le #pronostic de notre OUTIL de SCORING #TENNIS _xD83C__xDFBE_!   
Consultez le score de l'outil sur #AusOpen_xD83C__xDDF3__xD83C__xDDFF_ 
 _xD83D__xDC40_ https://t.co/cFZ3MJK8Or _xD83D__xDC40_
➡️Pensez à VOTRE COMPLÉMENT DE REVENUS _xD83D__xDCB5_en vous ABONNANT à notre site ⬅️
A vos paris, prêts ? Gagnez ! _xD83C__xDF7E_ #ATP #AustralianOpen2019</t>
  </si>
  <si>
    <t>2 - Rafa Nadal lost the final in the two last Grand Slams where the Spaniard won against opponents from the same country in the first two rounds: #AustralianOpen2019 (from Australia) &amp;amp; @Wimbledon 2011 (from USA). Groundhog https://t.co/YOfDoAGsc7</t>
  </si>
  <si>
    <t>@MariaSharapova let’s gooo masha _xD83D__xDCAA__xD83C__xDFFC__xD83D__xDDA4_#AustralianOpen2019</t>
  </si>
  <si>
    <t>@narendramodi @AmitShah @JPNadda #uttarpradesh #KeralaNunsPunished #लखनऊ #Brexit #BSP #BSPSPAlliance #AkhileshYadav #AUSvIND #AustralianOpen2019 #Congress #Mayawati #rahulgandhi #NaMoAgain #NaMoAgain2019 #ModiOnceMore #ModiFor2019 
यह प्रेम कीबातहै ऊधो!
वोट तो मोदी कोही पड़ेगा!</t>
  </si>
  <si>
    <t>Great tennis game... only 4 points separated @rogerfederer from #Evans (56 vs 52), 84 (56 vs 28) winners in total and only 31 unforced errors... and the beauty of two #SingleHanded backhands in both side of the court! https://t.co/GL4wu1IVvK #AustralianOpen2019</t>
  </si>
  <si>
    <t>And still... never lost a 2R at the #AusOpen _xD83D__xDCAF_
Swiss Maestro Roger federer defies a gallant Daniel Evans, def. the qualifier 7-6(5) 7-6(3) 6-3 .
#AustralianOpen #AustralianOpen2019 #Tennis https://t.co/4mCAbcFVG7</t>
  </si>
  <si>
    <t>Rafael Nadal showed flashes of his best form as he eased past home favourite Matthew Ebden to reach the Australian Open third round.
 Nadal showed no sign of ill-health in what was an ultimately comfortable 6-3, 6-2, 6-2 victory.
#AusOpen #AustralianOpen2019 
#AustralianOpen https://t.co/TwpwEVHTSS</t>
  </si>
  <si>
    <t>They never lost in R2 #AusOpen 
_xD83D__xDC4F__xD83D__xDC4F_
.
.
#AustralianOpen2019 #AustralianOpen #Tennis https://t.co/dIoaeb1oVl</t>
  </si>
  <si>
    <t>RT @SportsF20689858: They never lost in R2 #AusOpen 
_xD83D__xDC4F__xD83D__xDC4F_
.
.
#AustralianOpen2019 #AustralianOpen #Tennis https://t.co/dIoaeb1oVl</t>
  </si>
  <si>
    <t>Talkin' about Serena's Meltdown at the US Open. NOBODY watches tennis except for Serena in the US Open Final! What was the Umpire supposed to say to MILLIONS of Americans watching on TV ("You can't do that!") #AustralianOpen2019</t>
  </si>
  <si>
    <t>I’ve not seen Rafa play at all so far, but I’m getting good vibes from him and all you other Rafans.....is our boy finally gonna win this thing again?!!? _xD83E__xDD14__xD83D__xDCAA_ #Rafa #Nadal #AustralianOpen2019</t>
  </si>
  <si>
    <t>Wow! @rogerfederer did again at the #AO. Great match against Dan Evans _xD83C__xDFBE__xD83D__xDC4D_ #AustralianOpen2019</t>
  </si>
  <si>
    <t>#AusOpen #AustralianOpen2019
Rampaging @MariaSharapova sets up mouth-watering @CaroWozniacki clash
READ: https://t.co/Gzx35IkVuV https://t.co/3nv5vNZAAD</t>
  </si>
  <si>
    <t>RT @timesofindia: #AusOpen #AustralianOpen2019
Rampaging @MariaSharapova sets up mouth-watering @CaroWozniacki clash
READ: https://t.co/G…</t>
  </si>
  <si>
    <t>So, all the outrage about the bottled water being sold at the #AustralianOpen2019, maybe we should be bottling water from the Murray River for the Open. Then we’d finally get something done about the state of our waterways! #auspol</t>
  </si>
  <si>
    <t>RT @nicolec5972: So, all the outrage about the bottled water being sold at the #AustralianOpen2019, maybe we should be bottling water from…</t>
  </si>
  <si>
    <t>Este ano vai ser o Pete Sampras a ganhar o Australian Open. Ou ele ou o Boris Becker!
#AustralianOpen2019 #tennis</t>
  </si>
  <si>
    <t>DEPORTES: Rafael Nadal venció 6-3, 6-2 y 6-2 a Matthew Ebden y se metió en la próxima ronda de la competencia, donde enfrentará al ganador del duelo entre De Miñaur y Laaksonen. 
#AustralianOpen2019
@680radioatalaya
https://t.co/cxc8NDM7AN</t>
  </si>
  <si>
    <t>#TeamNRV #Tennis
_xD83C__xDFBE_ #AustralianOpen2019
_xD83C__xDFAF_ G.Monfils + L.Tsurenko (2,54)
⏰ Horaire : 3h30
On repart ensemble sur des bonnes bases après la douille Jack Sock!
RT &amp;amp; ❤ si tu suis ou si tu soutiens! #TeamParieur</t>
  </si>
  <si>
    <t>RT @TeamPronoNRV: #TeamNRV #Tennis
_xD83C__xDFBE_ #AustralianOpen2019
_xD83C__xDFAF_ G.Monfils + L.Tsurenko (2,54)
⏰ Horaire : 3h30
On repart ensemble sur des bo…</t>
  </si>
  <si>
    <t>It’s Bet time! _xD83C__xDFBE_
See below bet placed with @betbullcom for tonight #AustralianOpen2019 
You can follow my bets via their app/website _xD83D__xDE08_
Good luck all _xD83C__xDF40_ https://t.co/FG86QQF66L</t>
  </si>
  <si>
    <t>So many goodies &amp;amp; we have them all in The Shop! #australianopen2019 #melbournecollection #90stennis #niketennis #towpathtennis  @ Towpath Tennis Center — at Towpath Tennis Center https://t.co/oPjmahePu3</t>
  </si>
  <si>
    <t>Enjoying seeing @Martina as a commentator at the @AustralianOpen. #Tennis #AustralianOpen2019</t>
  </si>
  <si>
    <t>Alix Ramsay Rambles About The 2019 Aussie Open #Tennis • Wednesday In OZ
https://t.co/P43S6mDIwO
#WTA #ATP #AusOpen #AustralianOpen2019 #AO19 https://t.co/dVca7YeEiw</t>
  </si>
  <si>
    <t>#AustralianOpen2019 #Tennis • Updated ATP | WTA Draws &amp;amp; Results From Melbourne
https://t.co/Ie5G6eSDJw
#ATP #WTA #AusOpen #AO19 https://t.co/Qd4uCdh8ya</t>
  </si>
  <si>
    <t>#Tenis Nadal y Federer siguen avanzando en Abierto de Australia https://t.co/hHOWExm4qN #AustralianOpen2019 https://t.co/3AmLdNNoCA</t>
  </si>
  <si>
    <t>#Tenis Nadal y Federer siguen avanzando en Abierto de Australia https://t.co/hHOWExm4qN #AustralianOpen2019 https://t.co/pR81YQGizC</t>
  </si>
  <si>
    <t>అండర్సన్ ఇంటికి
#AustralianOpen2019 #RogerFederer 
ఆస్ట్రేలియా ఓపెన్ గ్రాండ్‌స్లామ్ పురుషుల సింగిల్స్ నుంచి అగ్రశ్రేణి ఆటగాడు కెవిన్ అండర్సన్ (సౌతాఫ్రికా) రెండో రౌండ్‌లోనే ఇంటిదారి పట్టాడు. https://t.co/gr37YaTr4p</t>
  </si>
  <si>
    <t>RT @portia529: Show ‘em how it’s done _xD83D__xDC78__xD83C__xDFFD_ @serenawilliams @alexisohanian @redz041 @RenasArmy #AustralianOpen2019
#_xD83C__xDFBE__xD83C__xDFC6_ https://t.co/MJgOsH5AeK</t>
  </si>
  <si>
    <t>RT @kazik8998: Co jest fajnego w tym turnieju? Jest niezwykły - jedyny w swoim rsdzaju! Jest gra, jest zabawa  _xD83D__xDE0E__xD83D__xDE09__xD83D__xDE0A_  Źródło: https://t.co/pu…</t>
  </si>
  <si>
    <t>#AustralianOpen2019 has blessed a nigga since it started https://t.co/NFtzpOdheb</t>
  </si>
  <si>
    <t>Excellent ! @RafaelNadal 
#Ausopen #AusOpen2019 #AustralianOpen #AustralianOpen2019 #Nadal #RafaNadal 
https://t.co/ddGCnCON2a</t>
  </si>
  <si>
    <t>RT @TennisLegende: Excellent ! @RafaelNadal 
#Ausopen #AusOpen2019 #AustralianOpen #AustralianOpen2019 #Nadal #RafaNadal 
https://t.co/dd…</t>
  </si>
  <si>
    <t>Les supporteurs grecs à l'Open d'Australie sont au-dessus. Enorme ambiance ! 
#AusOpen #AusOpen2019 #AustralianOpen #AustralianOpen2019 #Greek #Tsitsipas #Sakkari 
_xD83C__xDFA5_ : https://t.co/5kiht0tLED https://t.co/HhGaJRvxqB</t>
  </si>
  <si>
    <t>Co jest fajnego w tym turnieju? Jest niezwykły - jedyny w swoim rsdzaju! Jest gra, jest zabawa  _xD83D__xDE0E__xD83D__xDE09__xD83D__xDE0A_  Źródło: https://t.co/putMBfw1WP
#AustralianOpen2019 #Melbourne #WTA #ATP #tenis #tennis #tvpsport #sport https://t.co/O7tLGEl96l</t>
  </si>
  <si>
    <t>RT @StandardIssueUK: EARBALL JOY! In this week's podzine we be chatting: #PattiSmith with @liz_buckley, armchair Barry Normans with @Scribl…</t>
  </si>
  <si>
    <t>RT @kikesitov67: #AustralianOpen2019
Sigue adelante .. El maestro Roger Federer venció a Daniel Evans 7-6, 7-6, 6-3. Ahora va contra Taylor…</t>
  </si>
  <si>
    <t>New victory for one of #Globatalent supporters! In doubles, @joaosousa30 and #Mayer advanced to the round of 64 in the #AustralianOpen. Tonight, in singles, #Sousa will will face #Kohlschreiber to reach the round of 32 #AusOpen #AO2019 #AustralianOpen2019 https://t.co/fDt77KscaB</t>
  </si>
  <si>
    <t>RT @globatalent: New victory for one of #Globatalent supporters! In doubles, @joaosousa30 and #Mayer advanced to the round of 64 in the #Au…</t>
  </si>
  <si>
    <t>Russia's Maria Sharapova signs autographs after defeating Sweden's Rebecca Peterson in their second round match at the Australian Open tennis championships in Melbourne on Wednesday.
#Melbourne 
#AustralianOpen2019 https://t.co/I27haTtoG7</t>
  </si>
  <si>
    <t>Pick Tenis #25
Open de Australia
Stake 1
@1'56
#openaustralia #AustralianOpen #AustralianOpen2019 #AusOpen #AusOpen19 #AusOpenEurosport https://t.co/wzw13linAR</t>
  </si>
  <si>
    <t>Rafa Nadal vuelve a ganar 3-0 y pasa a la siguiente del #AustralianOpen2019 al igual que Federer. Lo mas destacado, la victoria sufrida de Bautista por 3-2 y la derrota sorprendente de Kevin Anderson que se cae del lado del cuadro de Nadal. También ganó Verdasco y cayó Cuevas.</t>
  </si>
  <si>
    <t>No sé criticar ésto pero cuánto daño hacen las redes sociales. 
Lo intolerable es que algunos medios lo aplauden como si fuera un chiste #AusOpen #AustralianOpen2019 https://t.co/3N6Pyj05a9</t>
  </si>
  <si>
    <t>#AustralianOpen2019</t>
  </si>
  <si>
    <t>Show ‘em how it’s done _xD83D__xDC78__xD83C__xDFFD_ @serenawilliams @alexisohanian @redz041 @RenasArmy #AustralianOpen2019
#_xD83C__xDFBE__xD83C__xDFC6_ https://t.co/MJgOsH5AeK</t>
  </si>
  <si>
    <t>_xD83C__xDFBE_ Australian Open Women's Singles _xD83C__xDFBE_
_xD83D__xDCF2_ https://t.co/fisWRfdbxu
✅ Betting Tips
_xD83D__xDDD2_ Accumulators
⚖ Best Odds
_xD83D__xDCB0_ No Deposit Free Bets
#tennis #betting #AusOpen #Australia #AustralianOpen #AusOpen2019 #AustralianOpen2019 #melbourne #wta #sharapova #serena #serenawilliams</t>
  </si>
  <si>
    <t>We've previewed #AustralianOpen Day 4 here - https://t.co/KyDkBqFNoA #tennis #betting #tips #AustralianOpen2019 #AusOpen #AusOpen2019</t>
  </si>
  <si>
    <t>Federer and Evans high quality tennis from both. Beautiful to watch! #AustralianOpen2019</t>
  </si>
  <si>
    <t>When you can’t choose which match to watch, you just get #AustralianOpen2019 experience _xD83D__xDE02__xD83D__xDE02_ I guess 6 channels better than 1 _xD83E__xDD37__xD83C__xDFFC_‍♀️_xD83D__xDE02__xD83C__xDFBE__xD83C__xDFBE_ https://t.co/7FqgAyk3Cs</t>
  </si>
  <si>
    <t>#AUSTRALIANOPEN2019
Se nel femminile la bagarre è aperta, il tabellone maschile non sembra poter riservare sorprese [DAL BLOG - del Sostenitore] #Federer #Nadal #Djokovic https://t.co/ueo9D5n9Hi</t>
  </si>
  <si>
    <t>RT @ilfattoblog: #AUSTRALIANOPEN2019
Se nel femminile la bagarre è aperta, il tabellone maschile non sembra poter riservare sorprese [DAL B…</t>
  </si>
  <si>
    <t>#RohitSharma, #DineshKarthik watch #RafaelNadal play at #AustralianOpen
#INDvAUS
#AustralianOpen2019
#Nadal 
READ: https://t.co/s2Fe1h6PTL https://t.co/b61eauYGWh</t>
  </si>
  <si>
    <t>We've previewed #AustralianOpen Day 4 here - https://t.co/LjUmSwC7tO #tennis #betting #tips #AustralianOpen2019 #AusOpen #AusOpen2019</t>
  </si>
  <si>
    <t>So what exactly happened to Eugenie Bouchard? 4 years ago she was #4 in the world and then she wasn't. #WTA @WTA #tennis #AustralianOpen2019 #AusOpen</t>
  </si>
  <si>
    <t>Novak Djokovic vs Jo-Wilfried Tsonga _xD83C__xDFBE__xD83C__xDFBE_
Do you think this won't be so easy match for Djokovic? _xD83E__xDD14_
Check out this #tip &amp;gt;&amp;gt; https://t.co/pA14BF9UYY &amp;lt;&amp;lt;
Place your #bets &amp;gt;&amp;gt; https://t.co/6tcjk1PdQ4 &amp;lt;&amp;lt; _xD83D__xDC4D_
#AustralianOpen #AustralianOpen2019 #tennistips https://t.co/NAkJVVIZOS</t>
  </si>
  <si>
    <t>Rafa just likes playing them Australians 
#AustralianOpen2019</t>
  </si>
  <si>
    <t>God, I love the #AustralianOpen2019 _xD83D__xDE0D_</t>
  </si>
  <si>
    <t>So hard to watch the #australianopen2019 while it’s pouring outside. Itching to play badly #tennisfanatic</t>
  </si>
  <si>
    <t>John McEnore steps it up in his new episode of the Commissioner of Tennis. Join the club for more guitar action and wise words fro,m the wizard of OZ. #AustralianOpen2019 #McEnroe #eurosportplayer #EurosportTENNIS #Eurosport https://t.co/E3HCn2ensL</t>
  </si>
  <si>
    <t>Our day three Australian Open tennis acca was an 11-2 winner for @adohumphriesRP - can we follow it up with another big winner? 
Get our day four acca here (pays 43-10) _xD83D__xDC49__xD83C__xDFFC_ https://t.co/pq6VMqnpl1
#AusOpen #AustralianOpen #AustralianOpen2019 https://t.co/Tkmmr0CdaH</t>
  </si>
  <si>
    <t>RT @RacingPostSport: Our day three Australian Open tennis acca was an 11-2 winner for @adohumphriesRP - can we follow it up with another bi…</t>
  </si>
  <si>
    <t>Day three review: Champion Roger Federer pushed hard by Dan Evans &amp;gt;&amp;gt;  https://t.co/diXtsE4bSf #AusOpen #AustralianOpen2019 #Federer https://t.co/sk5Uum4hq0</t>
  </si>
  <si>
    <t>I feel like my favs have started the #AustralianOpen2019 very well but it’s too soon to make predictions</t>
  </si>
  <si>
    <t>TENNIS MANIA
Really Opelka BEATS John Isner! 
_xD83E__xDD34__xD83C__xDFFB_7️⃣▶️6️⃣✔️
_xD83E__xDD34__xD83C__xDFFB_7️⃣▶️6️⃣✔️
_xD83E__xDD34__xD83C__xDFFB_6️⃣▶️7️⃣✖️
_xD83E__xDD34__xD83C__xDFFB_7️⃣▶️6️⃣✔️
in the 1st round
_xD83C__xDFBE__xD83D__xDC90__xD83D__xDC4F__xD83D__xDC4F__xD83D__xDC4F__xD83D__xDC4F__xD83D__xDC4D_
CONGRATULATIONS2️⃣0️⃣1️⃣9️⃣ #AustralianOpen2019 #round1 ausopen… https://t.co/AVvtT7PJWq</t>
  </si>
  <si>
    <t>https://aca.st/d3b312</t>
  </si>
  <si>
    <t>https://twitter.com/wwos/status/1085509513094955008</t>
  </si>
  <si>
    <t>https://www.capitalfm.co.ke/sports/2019/01/16/federer-and-wozniacki-stay-on-track-as-anderson-crashes/</t>
  </si>
  <si>
    <t>http://newstrack.com/sports-news/federer-overpowers-evans-in-2nd-round-of-australian-open/</t>
  </si>
  <si>
    <t>https://twitter.com/doublefault28/status/1085509400561885184</t>
  </si>
  <si>
    <t>https://www.instagram.com/p/BssjwCJhbg9/?utm_source=ig_twitter_share&amp;igshid=vkbsuyfc3foe</t>
  </si>
  <si>
    <t>http://canaltenis.com/open-de-australia-2019-resultados-15-enero/#.XD6r4GUMaoQ.twitter</t>
  </si>
  <si>
    <t>https://news.cgtn.com/news/3d3d414d3555444d32457a6333566d54/share_p.html</t>
  </si>
  <si>
    <t>https://twitter.com/ATP_Tour/status/1085420014579142656</t>
  </si>
  <si>
    <t>https://sports.ndtv.com/tennis/australian-open-2019-clinical-rafael-nadal-overwhelms-matthew-ebden-1978704</t>
  </si>
  <si>
    <t>https://www.instagram.com/p/BsspJx-ARwp/?utm_source=ig_twitter_share&amp;igshid=1ca6mjfx269m2</t>
  </si>
  <si>
    <t>https://drive.google.com/file/d/1wx2fGDwqz4p3MpZamIgHFxqeq5A7q8AB/view?usp=drive_open</t>
  </si>
  <si>
    <t>https://www.challenges.fr/sport/open-d-australie-nadal-poursuit-tranquillement-son-retour_636839</t>
  </si>
  <si>
    <t>https://sportswaka.com/2019/01/16/fedexpress-fails-to-deliver-under-serenas-spell/</t>
  </si>
  <si>
    <t>http://toi.in/micron/redirect.html?str=GVBiMa/a24gk</t>
  </si>
  <si>
    <t>http://www.sportbuzzer.de/artikel/steffi-graf-australian-open-2019-ueberraschung-agassi-kerber/</t>
  </si>
  <si>
    <t>http://www.dailymotion.com/video/x70qzcx</t>
  </si>
  <si>
    <t>https://www.oasport.it/2019/01/australian-open-2019-thomas-fabbiano-se-il-tennis-fosse-sempre-cosi-sarebbe-una-noia/</t>
  </si>
  <si>
    <t>https://www.oasport.it/2019/01/australian-open-2019-tabellone-femminile-bene-garcia-e-kerber-che-sfida-sharapova-wozniacki/</t>
  </si>
  <si>
    <t>https://www.hoopitupsports.com/tennis/day-3-australian-open-2019/</t>
  </si>
  <si>
    <t>https://www.lemonde.fr/tennis/article/2019/01/16/la-longue-attente-du-tennis-australien-a-melbourne_5409657_1616659.html</t>
  </si>
  <si>
    <t>https://polskieradio24.pl/5/4147/Artykul/2247065,Australian-Open-2019-Kerber-bez-problemow-w-trzeciej-rundzie</t>
  </si>
  <si>
    <t>https://www.facebook.com/notes/my-fabe-tennis/rafael-nadal-my-picks-to-win-the-2019-australian-open-mens-singles-championship/1136694083159493/</t>
  </si>
  <si>
    <t>https://www.facebook.com/notes/my-fabe-tennis/sloane-stephens-steps-up-to-the-plate/1136705776491657/</t>
  </si>
  <si>
    <t>https://www.hindustantimes.com/tennis/australian-open-clinical-rafael-nadal-overwhelms-aussie-ebden/story-NY1btLqgx95NUZ1e5ySXCM.html</t>
  </si>
  <si>
    <t>https://www.hindustantimes.com/tennis/australian-open-dominant-maria-sharapova-win-sets-up-caroline-wozniacki-clash/story-LX9FgZMz6BgrWEetXmZ3RL.html</t>
  </si>
  <si>
    <t>https://www.westfalen-blatt.de/Ueberregional/Sport/Sport/3620441-Grand-Slam-in-Melbourne-Kerber-zieht-in-dritte-Runde-bei-Australian-Open-ein</t>
  </si>
  <si>
    <t>https://twitter.com/AustralianOpen/status/1084810669319430145</t>
  </si>
  <si>
    <t>https://sports.ndtv.com/tennis/australian-open-2019-dominant-maria-sharapova-win-sets-up-caroline-wozniacki-clash-1978746</t>
  </si>
  <si>
    <t>https://www.kreedon.com/australian-open-indian-doubles-out-round-1/</t>
  </si>
  <si>
    <t>https://www.cambio16.com/deportes/segundo-dia-del-abierto-de-australia/</t>
  </si>
  <si>
    <t>http://en3lineas.com.ar/?p=7914</t>
  </si>
  <si>
    <t>https://www.sabreakingnews.co.za/2019/01/16/kerber-and-sharapova-power-through/</t>
  </si>
  <si>
    <t>https://twitter.com/theomarofoz/status/1085398521581395969</t>
  </si>
  <si>
    <t>https://sportsflashes.com/gu/news/indian-challenge-ends-in-australian-open-mens-doubles/249379.html https://sportsflashes.com/gu/news/indian-challenge-ends-in-australian-open-mens-doubles/249379.html</t>
  </si>
  <si>
    <t>https://sportsflashes.com/gu/news/australian-open-2019-roger-federer-reaches-3rd-round/249385.html https://sportsflashes.com/gu/news/australian-open-2019-roger-federer-reaches-3rd-round/249385.html</t>
  </si>
  <si>
    <t>https://www.indiatvnews.com/sports/tennis-australian-open-rafael-nadal-enters-round-three-with-easy-win-over-matthew-ebden-499400</t>
  </si>
  <si>
    <t>https://www.indiatvnews.com/sports/tennis-australian-open-sharapova-up-against-wozniacki-after-beating-peterson-in-second-round-499399</t>
  </si>
  <si>
    <t>https://www.timesnownews.com/sports/tennis/article/clinical-nadal-overwhelms-aussie-ebden-in-open-second-round/348632</t>
  </si>
  <si>
    <t>https://www.sothebysrealty.com/eng/sales/detail/180-l-2980-p5zwvf/1102-15-queens-road-melbourne-melbourne-vi-3000</t>
  </si>
  <si>
    <t>https://www.12up.com/es/posts/6272666-resultados-del-australian-open-sharapova-federer-nadal-y-mas</t>
  </si>
  <si>
    <t>https://sportsflashes.com/pun/news/jokokic-won-in-his-300th-grand-slam-match-/249299.html https://sportsflashes.com/pun/news/jokokic-won-in-his-300th-grand-slam-match-/249299.html</t>
  </si>
  <si>
    <t>https://sportsflashes.com/pun/news/djokovic-and-serena-in-the-2nd-round-of-australian-open/249344.html https://sportsflashes.com/pun/news/djokovic-and-serena-in-the-2nd-round-of-australian-open/249344.html</t>
  </si>
  <si>
    <t>https://sportsflashes.com/pun/news/-federer-and-wozniaki-lose-the-next-round-anderson-loses/249437.html https://sportsflashes.com/pun/news/-federer-and-wozniaki-lose-the-next-round-anderson-loses/249437.html</t>
  </si>
  <si>
    <t>https://www.youtube.com/watch?v=LeKoLIdpWKA&amp;feature=youtu.be</t>
  </si>
  <si>
    <t>https://sportsflashes.com/mh/news/australian-open-2019--2-time-champion-azarenka-out-in-1st-round/249298.html https://sportsflashes.com/mh/news/australian-open-2019--2-time-champion-azarenka-out-in-1st-round/249298.html</t>
  </si>
  <si>
    <t>https://www.lenferduweekend.com/club-abonne-pronostic-outil-de-scoring-tennis-open-daustralie-2eme-tour/</t>
  </si>
  <si>
    <t>https://www.youtube.com/watch?v=IYH-g3nExrc</t>
  </si>
  <si>
    <t>https://www.facebook.com/135147559188/posts/10157032603029189/</t>
  </si>
  <si>
    <t>http://www.tennis10sballs.com/?p=7680</t>
  </si>
  <si>
    <t>http://www.tennis10sballs.com/?p=7687</t>
  </si>
  <si>
    <t>http://www.eluniversal.com/deportes/30666/nadal-y-federer-siguen-avanzando-en-abierto-de-australia</t>
  </si>
  <si>
    <t>http://manatelangana.news/australian-open-2019-roger-federer-win-in-2nd-round/</t>
  </si>
  <si>
    <t>https://www.tennislegend.fr/videos-insolites/fun/rafa-nadal-parle-de-ses-bouteilles-avec-humour-et-chambre-un-spectateur-open-daustralie-2019/</t>
  </si>
  <si>
    <t>https://www.instagram.com/sakkattack7/</t>
  </si>
  <si>
    <t>https://twitter.com/stspolska/status/1085475133790269441</t>
  </si>
  <si>
    <t>https://www.youtube.com/watch?v=zE1XPNZ0QTk</t>
  </si>
  <si>
    <t>https://twitter.com/NicolaKuhn1/status/1085460815359012864?s=19</t>
  </si>
  <si>
    <t>https://www.betandskill.com/betting-tips/australian-open/womens/today/</t>
  </si>
  <si>
    <t>https://kevshatsportsbets.com/2019-australian-open-tennis-day-4-betting-preview/</t>
  </si>
  <si>
    <t>https://www.ilfattoquotidiano.it/2019/01/15/australian-open-2019-djokovic-federer-e-nadal-i-favoriti-sono-sempre-i-soliti-noti/4898337/</t>
  </si>
  <si>
    <t>https://sports.ndtv.com/cricket/australian-open-rohit-sharma-dinesh-karthik-watch-rafael-nadal-play-on-their-off-day-1978632</t>
  </si>
  <si>
    <t>https://tnyss.blogabet.com/pick/24541181/novak-djokovic-jo-wilfried-tsonga https://bet-ibc.com/open-vip-service-account/?utm_source=blogabet.com&amp;utm_medium=referral&amp;utm_campaign=Blogabet</t>
  </si>
  <si>
    <t>https://video.eurosport.co.uk/tennis/australian-open/2019/australian-open-news-commissioner-mcenroe-my-song-for-andy-murray_vid1152697/video.shtml</t>
  </si>
  <si>
    <t>https://www.racingpost.com/sport/tennis/australian-open-2019-day-four-acca/361840?utm_source=Twitter&amp;utm_medium=Social&amp;utm_campaign=RPSport-Tennis&amp;utm_content=Daily%20Acca&amp;utm_term=NULL</t>
  </si>
  <si>
    <t>https://www.racingpost.com/sport/tennis/australian-open-2019-champion-roger-federer-made-to-work-by-dan-evans/361793</t>
  </si>
  <si>
    <t>https://www.instagram.com/p/BstFYDxA0E0/?utm_source=ig_twitter_share&amp;igshid=1g8unywb0ozeg</t>
  </si>
  <si>
    <t>aca.st</t>
  </si>
  <si>
    <t>twitter.com</t>
  </si>
  <si>
    <t>co.ke</t>
  </si>
  <si>
    <t>newstrack.com</t>
  </si>
  <si>
    <t>instagram.com</t>
  </si>
  <si>
    <t>canaltenis.com</t>
  </si>
  <si>
    <t>cgtn.com</t>
  </si>
  <si>
    <t>ndtv.com</t>
  </si>
  <si>
    <t>google.com</t>
  </si>
  <si>
    <t>challenges.fr</t>
  </si>
  <si>
    <t>sportswaka.com</t>
  </si>
  <si>
    <t>toi.in</t>
  </si>
  <si>
    <t>sportbuzzer.de</t>
  </si>
  <si>
    <t>dailymotion.com</t>
  </si>
  <si>
    <t>oasport.it</t>
  </si>
  <si>
    <t>hoopitupsports.com</t>
  </si>
  <si>
    <t>lemonde.fr</t>
  </si>
  <si>
    <t>polskieradio24.pl</t>
  </si>
  <si>
    <t>facebook.com</t>
  </si>
  <si>
    <t>hindustantimes.com</t>
  </si>
  <si>
    <t>westfalen-blatt.de</t>
  </si>
  <si>
    <t>kreedon.com</t>
  </si>
  <si>
    <t>cambio16.com</t>
  </si>
  <si>
    <t>com.ar</t>
  </si>
  <si>
    <t>co.za</t>
  </si>
  <si>
    <t>sportsflashes.com sportsflashes.com</t>
  </si>
  <si>
    <t>indiatvnews.com</t>
  </si>
  <si>
    <t>timesnownews.com</t>
  </si>
  <si>
    <t>sothebysrealty.com</t>
  </si>
  <si>
    <t>12up.com</t>
  </si>
  <si>
    <t>youtube.com</t>
  </si>
  <si>
    <t>lenferduweekend.com</t>
  </si>
  <si>
    <t>tennis10sballs.com</t>
  </si>
  <si>
    <t>eluniversal.com</t>
  </si>
  <si>
    <t>manatelangana.news</t>
  </si>
  <si>
    <t>tennislegend.fr</t>
  </si>
  <si>
    <t>betandskill.com</t>
  </si>
  <si>
    <t>kevshatsportsbets.com</t>
  </si>
  <si>
    <t>ilfattoquotidiano.it</t>
  </si>
  <si>
    <t>blogabet.com bet-ibc.com</t>
  </si>
  <si>
    <t>co.uk</t>
  </si>
  <si>
    <t>racingpost.com</t>
  </si>
  <si>
    <t>australianopen2019</t>
  </si>
  <si>
    <t>tenis australianopen2019 chile argentina australia melbourne</t>
  </si>
  <si>
    <t>pattismith australianopen2019</t>
  </si>
  <si>
    <t>australianopen2019 ausopen ausopen19</t>
  </si>
  <si>
    <t>funfact swisstennis australianopen2019</t>
  </si>
  <si>
    <t>rogerfederer rogerraker roger australiaxespn australia australianopen2019 australianopen danevans evans mirror mirrormirror tennis</t>
  </si>
  <si>
    <t>rogerfederer rogerraker roger</t>
  </si>
  <si>
    <t>pronos bet australianopen2019</t>
  </si>
  <si>
    <t>australianopen2019 australiaxespn</t>
  </si>
  <si>
    <t>australianopen2019 deminaur ausopen2019</t>
  </si>
  <si>
    <t>australianopen2019 deminaur</t>
  </si>
  <si>
    <t>australianopen2019 day3</t>
  </si>
  <si>
    <t>dirty_bollywood</t>
  </si>
  <si>
    <t>nap australianopen australianopen2019 tennis grandslam bautistaagut millman melbournearena melbournelife ao</t>
  </si>
  <si>
    <t>10yearchallenge australianopen2019</t>
  </si>
  <si>
    <t>rohitsharma dineshkarthik rafaelnadal australianopen indvaus australianopen2019 nadal</t>
  </si>
  <si>
    <t>australianopen2019 ausopen australianopen tennis gruntfordays</t>
  </si>
  <si>
    <t>australianopen tenis australianopen2019 australia</t>
  </si>
  <si>
    <t>tenis</t>
  </si>
  <si>
    <t>set somostenis australianopen2019 ao2019</t>
  </si>
  <si>
    <t>ausopen ausopen2019 australianopen</t>
  </si>
  <si>
    <t>tenis australianopen2019</t>
  </si>
  <si>
    <t>rafaelnadal australianopen2019</t>
  </si>
  <si>
    <t>tenis australianopen2019 australiaxespn</t>
  </si>
  <si>
    <t>sharapova ausopen australianopen2019 sugarpova</t>
  </si>
  <si>
    <t>ausopen instatennis instasport australianopen2019 ao19 ao2019 grandslam ao nikonaustralia atp action</t>
  </si>
  <si>
    <t>australianopen2019 congrats wishesfromanindianfan</t>
  </si>
  <si>
    <t>australianopen2019 afp</t>
  </si>
  <si>
    <t>ausopen ausopen19 australianopen2019</t>
  </si>
  <si>
    <t>chrschallenge teamparieur ausopen australianopen2019 betting</t>
  </si>
  <si>
    <t>australianopen2019 australianopen</t>
  </si>
  <si>
    <t>australianopen2019 federer</t>
  </si>
  <si>
    <t>ausopen australianopen2019</t>
  </si>
  <si>
    <t>pablocuevas australianopen thomasfabbiano ausopen melbourne atpworldtour tennis2019 australianopen2019</t>
  </si>
  <si>
    <t>opelka fabbiano ausopen australianopen2019</t>
  </si>
  <si>
    <t>tennis graf australianopen2019</t>
  </si>
  <si>
    <t>australianopen2019 fabbiano tennis</t>
  </si>
  <si>
    <t>australianopen2019 femminile garcia kerber sharapova wozniacki</t>
  </si>
  <si>
    <t>ausopen australianopen australianopen2019</t>
  </si>
  <si>
    <t>australianopen2019 tennis melbourne</t>
  </si>
  <si>
    <t>rafaelnadal australianopen2019 ausopen</t>
  </si>
  <si>
    <t>sloanestephens australianopen2019 aussieopen</t>
  </si>
  <si>
    <t>australianopen2019 australianopennaespn</t>
  </si>
  <si>
    <t>australianopen2019 tennis</t>
  </si>
  <si>
    <t>dunlop tennis tennisball dunlopao australianopen2019</t>
  </si>
  <si>
    <t>mariasharapova carolinewozniacki australianopen2019</t>
  </si>
  <si>
    <t>tennis australianopen2019 australianopennaespn</t>
  </si>
  <si>
    <t>zimbabweshutdown ausopen zimbabwe breaking australianopen2019</t>
  </si>
  <si>
    <t>kreedon indiantennis ausopen ausopen2019 australianopen2019</t>
  </si>
  <si>
    <t>australianopen2019 mariasharapova</t>
  </si>
  <si>
    <t>kerber sharapova ausopen australianopen2019</t>
  </si>
  <si>
    <t>federer evans australianopen2019</t>
  </si>
  <si>
    <t>federer australianopen2019</t>
  </si>
  <si>
    <t>australianopen2019 champion</t>
  </si>
  <si>
    <t>melbourne australia australianopen2019 penthouse extraordinary wanderlust luxury tennis realestate forsale alliancesothebys</t>
  </si>
  <si>
    <t>australianopen2019 nadal sharapova federer</t>
  </si>
  <si>
    <t>rafanadal nadal rafaelnadal tenis tennis openaustralia openaustralia2019 australianopen australianopen2019 nadalvsebden nadalvsduckworth ebden duckworth video noticias noticia</t>
  </si>
  <si>
    <t>dirty_bollywood bsfday makarsankranti2019 australianopen2019</t>
  </si>
  <si>
    <t>nadal federer australia australianopen2019</t>
  </si>
  <si>
    <t>pronostic tennis ausopen atp australianopen2019</t>
  </si>
  <si>
    <t>uttarpradesh keralanunspunished लखनऊ brexit bsp bspspalliance akhileshyadav ausvind australianopen2019 congress mayawati rahulgandhi namoagain namoagain2019 modioncemore modifor2019</t>
  </si>
  <si>
    <t>evans singlehanded australianopen2019</t>
  </si>
  <si>
    <t>ausopen australianopen australianopen2019 tennis</t>
  </si>
  <si>
    <t>ausopen australianopen2019 australianopen</t>
  </si>
  <si>
    <t>ausopen australianopen2019 australianopen tennis</t>
  </si>
  <si>
    <t>rafa nadal australianopen2019</t>
  </si>
  <si>
    <t>ao australianopen2019</t>
  </si>
  <si>
    <t>australianopen2019 auspol</t>
  </si>
  <si>
    <t>teamnrv tennis australianopen2019 teamparieur</t>
  </si>
  <si>
    <t>teamnrv tennis australianopen2019</t>
  </si>
  <si>
    <t>australianopen2019 melbournecollection 90stennis niketennis towpathtennis</t>
  </si>
  <si>
    <t>tennis australianopen2019</t>
  </si>
  <si>
    <t>tennis wta atp ausopen australianopen2019 ao19</t>
  </si>
  <si>
    <t>australianopen2019 tennis atp wta ausopen ao19</t>
  </si>
  <si>
    <t>australianopen2019 rogerfederer</t>
  </si>
  <si>
    <t>ausopen ausopen2019 australianopen australianopen2019 nadal rafanadal</t>
  </si>
  <si>
    <t>ausopen ausopen2019 australianopen australianopen2019 greek tsitsipas sakkari</t>
  </si>
  <si>
    <t>australianopen2019 melbourne wta atp tenis tennis tvpsport sport</t>
  </si>
  <si>
    <t>pattismith</t>
  </si>
  <si>
    <t>globatalent mayer australianopen sousa kohlschreiber ausopen ao2019 australianopen2019</t>
  </si>
  <si>
    <t>globatalent mayer</t>
  </si>
  <si>
    <t>melbourne australianopen2019</t>
  </si>
  <si>
    <t>openaustralia australianopen australianopen2019 ausopen ausopen19 ausopeneurosport</t>
  </si>
  <si>
    <t>tennis betting ausopen australia australianopen ausopen2019 australianopen2019 melbourne wta sharapova serena serenawilliams</t>
  </si>
  <si>
    <t>australianopen tennis betting tips australianopen2019 ausopen ausopen2019</t>
  </si>
  <si>
    <t>australianopen2019 federer nadal djokovic</t>
  </si>
  <si>
    <t>wta tennis australianopen2019 ausopen</t>
  </si>
  <si>
    <t>tip bets australianopen australianopen2019 tennistips</t>
  </si>
  <si>
    <t>australianopen2019 tennisfanatic</t>
  </si>
  <si>
    <t>australianopen2019 mcenroe eurosportplayer eurosporttennis eurosport</t>
  </si>
  <si>
    <t>ausopen australianopen2019 federer</t>
  </si>
  <si>
    <t>australianopen2019 round1</t>
  </si>
  <si>
    <t>https://pbs.twimg.com/media/DxCLEg0UwAAICZz.jpg</t>
  </si>
  <si>
    <t>https://pbs.twimg.com/media/DxB8njcXgAE4PYN.jpg</t>
  </si>
  <si>
    <t>https://pbs.twimg.com/media/DxCMkfvVAAAFnls.jpg</t>
  </si>
  <si>
    <t>https://pbs.twimg.com/media/DxCM_apU8AEYqZ3.jpg</t>
  </si>
  <si>
    <t>https://pbs.twimg.com/media/DxCNj43UUAAY4aS.jpg</t>
  </si>
  <si>
    <t>https://pbs.twimg.com/media/DxCOW83UwAcL8C_.jpg</t>
  </si>
  <si>
    <t>https://pbs.twimg.com/media/DxCQJgWW0AMNdb-.jpg</t>
  </si>
  <si>
    <t>https://pbs.twimg.com/media/DxCR4JiWkAA3zHw.jpg</t>
  </si>
  <si>
    <t>https://pbs.twimg.com/media/DxCR-SzWwAErrJN.jpg</t>
  </si>
  <si>
    <t>https://pbs.twimg.com/media/DxCWF1mUYAACG-G.jpg</t>
  </si>
  <si>
    <t>https://pbs.twimg.com/media/DxCW5NbU8AAV7Hi.jpg</t>
  </si>
  <si>
    <t>https://pbs.twimg.com/media/DxCDIOXWwAIhxSq.jpg</t>
  </si>
  <si>
    <t>https://pbs.twimg.com/media/DxCYZbkV4AAnHWN.jpg</t>
  </si>
  <si>
    <t>https://pbs.twimg.com/media/DxCZTqgXgAAzS4N.jpg</t>
  </si>
  <si>
    <t>https://pbs.twimg.com/ext_tw_video_thumb/1085422709822103552/pu/img/gN8-zx1xxE4LkSgY.jpg</t>
  </si>
  <si>
    <t>https://pbs.twimg.com/media/DxCaMLxUYAAqgid.jpg</t>
  </si>
  <si>
    <t>https://pbs.twimg.com/tweet_video_thumb/DxCaN8xXQBEdFL1.jpg</t>
  </si>
  <si>
    <t>https://pbs.twimg.com/media/DxCb-DCWwAAZjki.jpg</t>
  </si>
  <si>
    <t>https://pbs.twimg.com/media/DxCcT1lWsAAzyw4.jpg</t>
  </si>
  <si>
    <t>https://pbs.twimg.com/media/DxCercPXQAAZ7XX.jpg</t>
  </si>
  <si>
    <t>https://pbs.twimg.com/media/DxCWBErVAAAqIgx.jpg</t>
  </si>
  <si>
    <t>https://pbs.twimg.com/media/DxCf6U1UUAATDea.jpg</t>
  </si>
  <si>
    <t>https://pbs.twimg.com/media/DxCbxGkU0AE_sE8.jpg</t>
  </si>
  <si>
    <t>https://pbs.twimg.com/media/DxCg_1hUcAEQ34a.jpg</t>
  </si>
  <si>
    <t>https://pbs.twimg.com/media/DxCk1EvV4AAUFje.jpg</t>
  </si>
  <si>
    <t>https://pbs.twimg.com/media/DxCPRldU8AASiYQ.jpg</t>
  </si>
  <si>
    <t>https://pbs.twimg.com/media/DxClAKbVYAE-Mw7.jpg</t>
  </si>
  <si>
    <t>https://pbs.twimg.com/media/DxCnuQKUcAEi4AC.jpg</t>
  </si>
  <si>
    <t>https://pbs.twimg.com/media/DxCoEM5XcAA-Bsn.jpg</t>
  </si>
  <si>
    <t>https://pbs.twimg.com/ext_tw_video_thumb/1085552467075522560/pu/img/2xW1MRO5ckKPHGp6.jpg</t>
  </si>
  <si>
    <t>https://pbs.twimg.com/media/DxCoUU9WoAAylab.jpg</t>
  </si>
  <si>
    <t>https://pbs.twimg.com/media/DxCAWXrX0AALnYl.jpg</t>
  </si>
  <si>
    <t>https://pbs.twimg.com/media/DxCpfZPXgAEFc2U.jpg</t>
  </si>
  <si>
    <t>https://pbs.twimg.com/tweet_video_thumb/DxCrmHrU0AABHaT.jpg</t>
  </si>
  <si>
    <t>https://pbs.twimg.com/media/DxCtsFsVsAARFzc.jpg</t>
  </si>
  <si>
    <t>https://pbs.twimg.com/media/DxCtI5AVsAAg122.jpg</t>
  </si>
  <si>
    <t>https://pbs.twimg.com/media/DxCxbIMWkAAov1k.jpg</t>
  </si>
  <si>
    <t>https://pbs.twimg.com/media/DxCOgBhUcAEWDV4.jpg</t>
  </si>
  <si>
    <t>https://pbs.twimg.com/media/DxChYKBVsAATjJs.jpg</t>
  </si>
  <si>
    <t>https://pbs.twimg.com/media/DxCjY_bVYAQRNUM.jpg</t>
  </si>
  <si>
    <t>https://pbs.twimg.com/media/DxCg5POX0AE24J5.jpg</t>
  </si>
  <si>
    <t>https://pbs.twimg.com/media/DxB_BQDWwAEAjq8.jpg</t>
  </si>
  <si>
    <t>https://pbs.twimg.com/media/DxC3ASNXcAArGpR.jpg</t>
  </si>
  <si>
    <t>https://pbs.twimg.com/media/DxC4xTXUYAAEMpf.jpg</t>
  </si>
  <si>
    <t>https://pbs.twimg.com/media/DxC8MOHU8AECDvH.jpg</t>
  </si>
  <si>
    <t>https://pbs.twimg.com/media/DxCs8K_X4AAG3JZ.jpg</t>
  </si>
  <si>
    <t>https://pbs.twimg.com/media/DxCtMkFW0AAsYKw.jpg</t>
  </si>
  <si>
    <t>https://pbs.twimg.com/media/DxAAfBuWkAUdmXC.jpg</t>
  </si>
  <si>
    <t>https://pbs.twimg.com/media/DxDAT9_UUAEeDqQ.jpg</t>
  </si>
  <si>
    <t>https://pbs.twimg.com/ext_tw_video_thumb/1085513830535479298/pu/img/6ygitEX2QgiMhHVJ.jpg</t>
  </si>
  <si>
    <t>https://pbs.twimg.com/tweet_video_thumb/DxCB0tEXQAAcUhj.jpg</t>
  </si>
  <si>
    <t>https://pbs.twimg.com/media/DxDBkgbXcAEMB8s.jpg</t>
  </si>
  <si>
    <t>https://pbs.twimg.com/media/DxDC2BcXgAUY42t.jpg</t>
  </si>
  <si>
    <t>https://pbs.twimg.com/media/DxDI0apUUAEV1q0.jpg</t>
  </si>
  <si>
    <t>https://pbs.twimg.com/media/DxB8kvHUcAMvI_T.jpg</t>
  </si>
  <si>
    <t>https://pbs.twimg.com/media/DxCrKc0W0AAXCN5.jpg</t>
  </si>
  <si>
    <t>https://pbs.twimg.com/media/DxCp3pOXcAEZOIV.jpg</t>
  </si>
  <si>
    <t>https://pbs.twimg.com/media/DxDETddWoAARnb3.jpg</t>
  </si>
  <si>
    <t>http://pbs.twimg.com/profile_images/1084291784216240128/5pFdd49f_normal.jpg</t>
  </si>
  <si>
    <t>http://pbs.twimg.com/profile_images/1006713445830549505/T7a7KN6V_normal.jpg</t>
  </si>
  <si>
    <t>http://pbs.twimg.com/profile_images/978652967216795648/bZGb_ppg_normal.jpg</t>
  </si>
  <si>
    <t>http://pbs.twimg.com/profile_images/1062496285259898880/0ZO9hDH0_normal.jpg</t>
  </si>
  <si>
    <t>http://pbs.twimg.com/profile_images/991599078382354432/OTm8V_9-_normal.jpg</t>
  </si>
  <si>
    <t>http://pbs.twimg.com/profile_images/437439508070420480/kRkEQkMV_normal.jpeg</t>
  </si>
  <si>
    <t>http://pbs.twimg.com/profile_images/967405676925505537/N0S6aJj9_normal.jpg</t>
  </si>
  <si>
    <t>http://pbs.twimg.com/profile_images/760881011613806592/XK4kh_UF_normal.jpg</t>
  </si>
  <si>
    <t>http://pbs.twimg.com/profile_images/755494292806852609/WBAbnRWp_normal.jpg</t>
  </si>
  <si>
    <t>http://pbs.twimg.com/profile_images/640173731671863296/dE1y6SbA_normal.jpg</t>
  </si>
  <si>
    <t>http://pbs.twimg.com/profile_images/841939246432845824/QjuZsSEQ_normal.jpg</t>
  </si>
  <si>
    <t>http://pbs.twimg.com/profile_images/1083085789716758528/teq0Eddc_normal.jpg</t>
  </si>
  <si>
    <t>http://abs.twimg.com/sticky/default_profile_images/default_profile_normal.png</t>
  </si>
  <si>
    <t>http://pbs.twimg.com/profile_images/978104187178442753/FqImYOKM_normal.jpg</t>
  </si>
  <si>
    <t>http://pbs.twimg.com/profile_images/1079487216664150017/XE99e9sC_normal.jpg</t>
  </si>
  <si>
    <t>http://pbs.twimg.com/profile_images/1071793186488623104/Zh74FIs1_normal.jpg</t>
  </si>
  <si>
    <t>http://pbs.twimg.com/profile_images/1048314570656403457/Dar0HC7__normal.jpg</t>
  </si>
  <si>
    <t>http://pbs.twimg.com/profile_images/1073161077993558017/t4RzRcmr_normal.jpg</t>
  </si>
  <si>
    <t>http://pbs.twimg.com/profile_images/574922533176152064/7-eofL_S_normal.jpeg</t>
  </si>
  <si>
    <t>http://pbs.twimg.com/profile_images/996588445748248576/8fFD5mMn_normal.jpg</t>
  </si>
  <si>
    <t>http://pbs.twimg.com/profile_images/1067272175692861440/VqluWdhP_normal.jpg</t>
  </si>
  <si>
    <t>http://pbs.twimg.com/profile_images/1051337770990325760/G6VlXVQo_normal.jpg</t>
  </si>
  <si>
    <t>http://pbs.twimg.com/profile_images/949148686201663489/8dtjOQ04_normal.jpg</t>
  </si>
  <si>
    <t>http://pbs.twimg.com/profile_images/1078934582244847616/jDNkIbWp_normal.jpg</t>
  </si>
  <si>
    <t>http://pbs.twimg.com/profile_images/1031089012809711616/7_CI-PPV_normal.jpg</t>
  </si>
  <si>
    <t>http://pbs.twimg.com/profile_images/2042082321/ke1649fY_normal</t>
  </si>
  <si>
    <t>http://pbs.twimg.com/profile_images/986029632125374464/zDksogUn_normal.jpg</t>
  </si>
  <si>
    <t>http://pbs.twimg.com/profile_images/970089157547589634/wC_aViMw_normal.jpg</t>
  </si>
  <si>
    <t>http://pbs.twimg.com/profile_images/1070421548111147009/rx6P_Jwy_normal.jpg</t>
  </si>
  <si>
    <t>http://pbs.twimg.com/profile_images/880247198423932928/itQyFuZ9_normal.jpg</t>
  </si>
  <si>
    <t>http://pbs.twimg.com/profile_images/1036391558403121152/Blai2J1L_normal.jpg</t>
  </si>
  <si>
    <t>http://pbs.twimg.com/profile_images/1046143837436080128/Rtvprb0d_normal.jpg</t>
  </si>
  <si>
    <t>http://pbs.twimg.com/profile_images/969543729500467202/y-kyowAV_normal.jpg</t>
  </si>
  <si>
    <t>http://pbs.twimg.com/profile_images/1049253927303053312/30T3UQun_normal.jpg</t>
  </si>
  <si>
    <t>http://pbs.twimg.com/profile_images/572389658831486976/3_qOqzl1_normal.jpeg</t>
  </si>
  <si>
    <t>http://pbs.twimg.com/profile_images/1065515108993024001/JeivW3Qh_normal.jpg</t>
  </si>
  <si>
    <t>http://pbs.twimg.com/profile_images/829775768/260520091386_normal.jpg</t>
  </si>
  <si>
    <t>http://pbs.twimg.com/profile_images/1072002544858099712/8i130LWc_normal.jpg</t>
  </si>
  <si>
    <t>http://pbs.twimg.com/profile_images/641638136913756160/LVdaKLbs_normal.jpg</t>
  </si>
  <si>
    <t>http://pbs.twimg.com/profile_images/1074956884958826498/1UVOS7Qs_normal.jpg</t>
  </si>
  <si>
    <t>http://pbs.twimg.com/profile_images/1081919876548112384/npCTtUEO_normal.jpg</t>
  </si>
  <si>
    <t>http://pbs.twimg.com/profile_images/1082180201088409600/Lmmj_Jcr_normal.jpg</t>
  </si>
  <si>
    <t>http://pbs.twimg.com/profile_images/1077566279953928192/W98N0SMg_normal.jpg</t>
  </si>
  <si>
    <t>http://pbs.twimg.com/profile_images/1030742439617863680/opXKZ1PS_normal.jpg</t>
  </si>
  <si>
    <t>http://pbs.twimg.com/profile_images/787026239085174784/UyE2BgEp_normal.jpg</t>
  </si>
  <si>
    <t>http://pbs.twimg.com/profile_images/1066914554754605057/aen0y_Ug_normal.jpg</t>
  </si>
  <si>
    <t>http://pbs.twimg.com/profile_images/1067267845560705025/X1FODVYX_normal.jpg</t>
  </si>
  <si>
    <t>http://pbs.twimg.com/profile_images/1421699803/IDDidier300311_normal.jpg</t>
  </si>
  <si>
    <t>http://pbs.twimg.com/profile_images/872292600950272002/Bcgh9StC_normal.jpg</t>
  </si>
  <si>
    <t>http://pbs.twimg.com/profile_images/1073421688015081472/JoowMasW_normal.jpg</t>
  </si>
  <si>
    <t>http://pbs.twimg.com/profile_images/981287885365174272/xCLhoAKo_normal.jpg</t>
  </si>
  <si>
    <t>http://pbs.twimg.com/profile_images/910870104958799872/oN-RluFy_normal.jpg</t>
  </si>
  <si>
    <t>http://pbs.twimg.com/profile_images/1069820934348046337/xJlBDn6T_normal.jpg</t>
  </si>
  <si>
    <t>http://pbs.twimg.com/profile_images/1053748658204753920/-ntf8MDg_normal.jpg</t>
  </si>
  <si>
    <t>http://pbs.twimg.com/profile_images/988057303231356931/UeRWYq_A_normal.jpg</t>
  </si>
  <si>
    <t>http://pbs.twimg.com/profile_images/1061053808917139456/s1yg5u9L_normal.jpg</t>
  </si>
  <si>
    <t>http://pbs.twimg.com/profile_images/1039194045518475264/SURoO3ri_normal.jpg</t>
  </si>
  <si>
    <t>http://pbs.twimg.com/profile_images/786404815643357185/2TLJvFR0_normal.jpg</t>
  </si>
  <si>
    <t>http://pbs.twimg.com/profile_images/1071803482364096512/cMrCCMyM_normal.jpg</t>
  </si>
  <si>
    <t>http://pbs.twimg.com/profile_images/3569124944/02e8219ce2ca6e2508dc6694f4ade609_normal.jpeg</t>
  </si>
  <si>
    <t>http://pbs.twimg.com/profile_images/1068596617496993792/zKz8SiE1_normal.jpg</t>
  </si>
  <si>
    <t>http://pbs.twimg.com/profile_images/713423158179717120/PdhmzeBr_normal.jpg</t>
  </si>
  <si>
    <t>http://pbs.twimg.com/profile_images/476966975655395328/HNjmp35I_normal.jpeg</t>
  </si>
  <si>
    <t>http://pbs.twimg.com/profile_images/961599755397816326/pQiSBazd_normal.jpg</t>
  </si>
  <si>
    <t>http://pbs.twimg.com/profile_images/1081619941911072768/rBtp-i71_normal.jpg</t>
  </si>
  <si>
    <t>http://pbs.twimg.com/profile_images/1077839745743503361/-ZTY4hKB_normal.jpg</t>
  </si>
  <si>
    <t>http://pbs.twimg.com/profile_images/543702698172743681/AZH87fTH_normal.jpeg</t>
  </si>
  <si>
    <t>http://pbs.twimg.com/profile_images/876785263011287040/cgUWlhF3_normal.jpg</t>
  </si>
  <si>
    <t>http://pbs.twimg.com/profile_images/1072080812340887558/Tz9am8ZI_normal.jpg</t>
  </si>
  <si>
    <t>http://pbs.twimg.com/profile_images/1006711105820004352/tQaQ9yVQ_normal.jpg</t>
  </si>
  <si>
    <t>http://pbs.twimg.com/profile_images/781537997971939328/J8cQa-l__normal.jpg</t>
  </si>
  <si>
    <t>http://pbs.twimg.com/profile_images/631007376829628416/fmsqSBJg_normal.jpg</t>
  </si>
  <si>
    <t>http://pbs.twimg.com/profile_images/1031716413067743232/sujuvFcZ_normal.jpg</t>
  </si>
  <si>
    <t>http://pbs.twimg.com/profile_images/570440108424171520/QuGYd7jH_normal.png</t>
  </si>
  <si>
    <t>http://pbs.twimg.com/profile_images/802131371854397440/DT1_LelT_normal.jpg</t>
  </si>
  <si>
    <t>http://pbs.twimg.com/profile_images/910850490086445056/XVqOwJDa_normal.jpg</t>
  </si>
  <si>
    <t>http://pbs.twimg.com/profile_images/984903163936432129/X3JzoaJX_normal.jpg</t>
  </si>
  <si>
    <t>http://pbs.twimg.com/profile_images/610555997392867328/hSmLkMhf_normal.jpg</t>
  </si>
  <si>
    <t>http://pbs.twimg.com/profile_images/1085543811579764736/i37_R8W0_normal.jpg</t>
  </si>
  <si>
    <t>http://pbs.twimg.com/profile_images/3764345795/3d28ac69017ca6f308f77e6bfd394d65_normal.png</t>
  </si>
  <si>
    <t>http://pbs.twimg.com/profile_images/751048300762193920/eYIYOCLY_normal.jpg</t>
  </si>
  <si>
    <t>http://pbs.twimg.com/profile_images/964860490223677440/4Y2v7qvC_normal.jpg</t>
  </si>
  <si>
    <t>http://pbs.twimg.com/profile_images/749921850138959872/nJP1J8WO_normal.jpg</t>
  </si>
  <si>
    <t>http://pbs.twimg.com/profile_images/598069459857907712/Yai1uIrW_normal.jpg</t>
  </si>
  <si>
    <t>http://pbs.twimg.com/profile_images/955488486357790720/rrmA5vm4_normal.jpg</t>
  </si>
  <si>
    <t>http://pbs.twimg.com/profile_images/1028022347939237888/qWAYdx3T_normal.jpg</t>
  </si>
  <si>
    <t>http://pbs.twimg.com/profile_images/850212816296345600/IdPVMhzm_normal.jpg</t>
  </si>
  <si>
    <t>http://pbs.twimg.com/profile_images/438346326007234560/YyvWcpAf_normal.jpeg</t>
  </si>
  <si>
    <t>http://pbs.twimg.com/profile_images/1074510374160887808/qjMPxOYG_normal.jpg</t>
  </si>
  <si>
    <t>http://pbs.twimg.com/profile_images/1085144904697704448/2O1Cjk4u_normal.jpg</t>
  </si>
  <si>
    <t>http://pbs.twimg.com/profile_images/859146661351886849/Xb2T75Ki_normal.jpg</t>
  </si>
  <si>
    <t>http://pbs.twimg.com/profile_images/1054333633740324864/-zCmdsJ9_normal.jpg</t>
  </si>
  <si>
    <t>http://pbs.twimg.com/profile_images/1084821446671716352/4QzVewFh_normal.jpg</t>
  </si>
  <si>
    <t>http://pbs.twimg.com/profile_images/1054333108156334080/9YB5CA3O_normal.jpg</t>
  </si>
  <si>
    <t>http://pbs.twimg.com/profile_images/1004764196372807680/iOAfVhhU_normal.jpg</t>
  </si>
  <si>
    <t>http://pbs.twimg.com/profile_images/1031109294568169472/CRc1VMUo_normal.jpg</t>
  </si>
  <si>
    <t>http://pbs.twimg.com/profile_images/867034661922459649/1vytX5ZE_normal.jpg</t>
  </si>
  <si>
    <t>http://pbs.twimg.com/profile_images/639593175913508864/j_fQPiB2_normal.jpg</t>
  </si>
  <si>
    <t>http://pbs.twimg.com/profile_images/997832676907388928/IJpUUM7K_normal.jpg</t>
  </si>
  <si>
    <t>http://pbs.twimg.com/profile_images/929710598463590400/NqQMD1hH_normal.jpg</t>
  </si>
  <si>
    <t>http://pbs.twimg.com/profile_images/890586786535178240/1FtgOVmT_normal.jpg</t>
  </si>
  <si>
    <t>http://pbs.twimg.com/profile_images/1020795526088937472/RRTzG1xY_normal.jpg</t>
  </si>
  <si>
    <t>http://pbs.twimg.com/profile_images/476490328313040896/yex3CiWn_normal.jpeg</t>
  </si>
  <si>
    <t>http://pbs.twimg.com/profile_images/1069722536294928389/ASZyS47v_normal.jpg</t>
  </si>
  <si>
    <t>http://pbs.twimg.com/profile_images/880512747837857794/7yDOjLAF_normal.jpg</t>
  </si>
  <si>
    <t>http://pbs.twimg.com/profile_images/1004637399769493505/InLYz7AS_normal.jpg</t>
  </si>
  <si>
    <t>http://pbs.twimg.com/profile_images/1016643039870181377/vhNIVKuA_normal.jpg</t>
  </si>
  <si>
    <t>http://pbs.twimg.com/profile_images/378800000214986742/519a608692ebbc1a87b6754b12d8df88_normal.jpeg</t>
  </si>
  <si>
    <t>http://pbs.twimg.com/profile_images/1027950178467233792/ZYhQFGmj_normal.jpg</t>
  </si>
  <si>
    <t>http://pbs.twimg.com/profile_images/694924675701432322/mYeMmQ6Q_normal.jpg</t>
  </si>
  <si>
    <t>http://pbs.twimg.com/profile_images/1051222282482397186/Q8cbpZfC_normal.jpg</t>
  </si>
  <si>
    <t>http://pbs.twimg.com/profile_images/966875687444398080/lG6C4fe7_normal.jpg</t>
  </si>
  <si>
    <t>http://pbs.twimg.com/profile_images/396461309/towpath_tennis_normal.jpg</t>
  </si>
  <si>
    <t>http://pbs.twimg.com/profile_images/945496836227219456/m_OkBd5G_normal.jpg</t>
  </si>
  <si>
    <t>http://pbs.twimg.com/profile_images/560793278035931138/6QLg5bxZ_normal.jpeg</t>
  </si>
  <si>
    <t>http://pbs.twimg.com/profile_images/870595928507514880/9S2eX4B0_normal.jpg</t>
  </si>
  <si>
    <t>http://pbs.twimg.com/profile_images/976161135065010177/r91btA8M_normal.jpg</t>
  </si>
  <si>
    <t>http://pbs.twimg.com/profile_images/850404504013025282/I8_iZgpq_normal.jpg</t>
  </si>
  <si>
    <t>http://pbs.twimg.com/profile_images/1005782881304752128/sOnLXR0g_normal.jpg</t>
  </si>
  <si>
    <t>http://pbs.twimg.com/profile_images/1000387113379123201/3Mguj_O3_normal.jpg</t>
  </si>
  <si>
    <t>http://pbs.twimg.com/profile_images/1080083853258248194/Me4Q9Jl7_normal.jpg</t>
  </si>
  <si>
    <t>http://pbs.twimg.com/profile_images/954277360227975169/LJpRByIj_normal.jpg</t>
  </si>
  <si>
    <t>http://pbs.twimg.com/profile_images/1070802053369348097/hf77t3gS_normal.jpg</t>
  </si>
  <si>
    <t>http://pbs.twimg.com/profile_images/969862034790801410/QzFS0Trb_normal.jpg</t>
  </si>
  <si>
    <t>http://pbs.twimg.com/profile_images/3351167820/e1b5034c1e7b31e938b3f286c88110b6_normal.jpeg</t>
  </si>
  <si>
    <t>http://pbs.twimg.com/profile_images/1084599802120282112/fVIGvDGz_normal.jpg</t>
  </si>
  <si>
    <t>http://pbs.twimg.com/profile_images/977423701758173185/gWUdswIj_normal.jpg</t>
  </si>
  <si>
    <t>http://pbs.twimg.com/profile_images/2043704736/logobas1x1_normal.jpg</t>
  </si>
  <si>
    <t>http://pbs.twimg.com/profile_images/1084498077317255168/lPSaLKr3_normal.jpg</t>
  </si>
  <si>
    <t>http://pbs.twimg.com/profile_images/991432780407066625/l2ZBW37M_normal.jpg</t>
  </si>
  <si>
    <t>http://pbs.twimg.com/profile_images/775145221285871616/RttNMtvE_normal.jpg</t>
  </si>
  <si>
    <t>http://pbs.twimg.com/profile_images/1034779801037561857/33CK4MIm_normal.jpg</t>
  </si>
  <si>
    <t>http://pbs.twimg.com/profile_images/496319222725615617/PnQZdL92_normal.png</t>
  </si>
  <si>
    <t>http://pbs.twimg.com/profile_images/1077561591439208448/jnGJ0ZH6_normal.jpg</t>
  </si>
  <si>
    <t>http://pbs.twimg.com/profile_images/1045339630436929536/F0k37diN_normal.jpg</t>
  </si>
  <si>
    <t>http://pbs.twimg.com/profile_images/702540231854129152/IGdQdpQ0_normal.jpg</t>
  </si>
  <si>
    <t>http://pbs.twimg.com/profile_images/1072023313348747264/PdudB2jI_normal.jpg</t>
  </si>
  <si>
    <t>http://pbs.twimg.com/profile_images/935085867164504065/fn2GgbNg_normal.jpg</t>
  </si>
  <si>
    <t>http://pbs.twimg.com/profile_images/1010399358238580736/rHiGOwNN_normal.jpg</t>
  </si>
  <si>
    <t>http://pbs.twimg.com/profile_images/1042977675474882560/OeHRxX4v_normal.jpg</t>
  </si>
  <si>
    <t>http://pbs.twimg.com/profile_images/882087634847186944/CzuHcOvp_normal.jpg</t>
  </si>
  <si>
    <t>http://pbs.twimg.com/profile_images/866610306654642176/8xbmqE86_normal.jpg</t>
  </si>
  <si>
    <t>http://pbs.twimg.com/profile_images/587641590409224192/MvAiu5fD_normal.jpg</t>
  </si>
  <si>
    <t>http://pbs.twimg.com/profile_images/1065526326411567104/n38DL09Z_normal.jpg</t>
  </si>
  <si>
    <t>http://pbs.twimg.com/profile_images/870213969255911424/6E4XwN_N_normal.jpg</t>
  </si>
  <si>
    <t>http://pbs.twimg.com/profile_images/970658966941257729/MlDLHref_normal.jpg</t>
  </si>
  <si>
    <t>https://twitter.com/#!/smatenis/status/1085392545528627201</t>
  </si>
  <si>
    <t>https://twitter.com/#!/golazo_rsb/status/1085481179405606912</t>
  </si>
  <si>
    <t>https://twitter.com/#!/standardissueuk/status/1085442799191896064</t>
  </si>
  <si>
    <t>https://twitter.com/#!/kikesitov67/status/1085484030219431936</t>
  </si>
  <si>
    <t>https://twitter.com/#!/metgav/status/1085516973344120832</t>
  </si>
  <si>
    <t>https://twitter.com/#!/drrea81/status/1085517065635561472</t>
  </si>
  <si>
    <t>https://twitter.com/#!/satmusic_sports/status/1085517190223282177</t>
  </si>
  <si>
    <t>https://twitter.com/#!/diselo_joan/status/1085517200876859399</t>
  </si>
  <si>
    <t>https://twitter.com/#!/santiagolongo1/status/1085517208283951106</t>
  </si>
  <si>
    <t>https://twitter.com/#!/sky_moritz/status/1085517609649561600</t>
  </si>
  <si>
    <t>https://twitter.com/#!/newstrackmedia/status/1085487376573612032</t>
  </si>
  <si>
    <t>https://twitter.com/#!/asifali31579177/status/1085518595562618886</t>
  </si>
  <si>
    <t>https://twitter.com/#!/ff7sport/status/1085518954251067393</t>
  </si>
  <si>
    <t>https://twitter.com/#!/tjs1487/status/1085519197508116481</t>
  </si>
  <si>
    <t>https://twitter.com/#!/tennisaddict5/status/1085519714011492352</t>
  </si>
  <si>
    <t>https://twitter.com/#!/sanchezsion/status/1085515798993661953</t>
  </si>
  <si>
    <t>https://twitter.com/#!/inurritegui23/status/1085520177557590017</t>
  </si>
  <si>
    <t>https://twitter.com/#!/pat_page1/status/1085466587929268225</t>
  </si>
  <si>
    <t>https://twitter.com/#!/jessica_ks21/status/1085520201397854208</t>
  </si>
  <si>
    <t>https://twitter.com/#!/djtrimboli/status/1085501848608358400</t>
  </si>
  <si>
    <t>https://twitter.com/#!/jessica_ks21/status/1085520237875716096</t>
  </si>
  <si>
    <t>https://twitter.com/#!/mr_gatu/status/1085517177480830976</t>
  </si>
  <si>
    <t>https://twitter.com/#!/mr_gatu/status/1085520440477376512</t>
  </si>
  <si>
    <t>https://twitter.com/#!/meenakshirsars1/status/1085520496987262976</t>
  </si>
  <si>
    <t>https://twitter.com/#!/sophielinley/status/1085521236799770626</t>
  </si>
  <si>
    <t>https://twitter.com/#!/madhuchak/status/1085504587589738496</t>
  </si>
  <si>
    <t>https://twitter.com/#!/sumitkashyapjha/status/1085521486532743173</t>
  </si>
  <si>
    <t>https://twitter.com/#!/govind45700519/status/1085521541582880773</t>
  </si>
  <si>
    <t>https://twitter.com/#!/deearmy/status/1085522159370350593</t>
  </si>
  <si>
    <t>https://twitter.com/#!/admol311079/status/1085522260083896320</t>
  </si>
  <si>
    <t>https://twitter.com/#!/shayamae_/status/1085522547494465539</t>
  </si>
  <si>
    <t>https://twitter.com/#!/g_pedrosa54/status/1085523171678146560</t>
  </si>
  <si>
    <t>https://twitter.com/#!/guscosentino/status/1085523291522166786</t>
  </si>
  <si>
    <t>https://twitter.com/#!/ellahopes11/status/1085523590793986048</t>
  </si>
  <si>
    <t>https://twitter.com/#!/pezblaugrana/status/1085524037630078991</t>
  </si>
  <si>
    <t>https://twitter.com/#!/agosrichar_/status/1085524195134631936</t>
  </si>
  <si>
    <t>https://twitter.com/#!/cecimari_/status/1085524236087775232</t>
  </si>
  <si>
    <t>https://twitter.com/#!/mbrownp/status/1085524482045984768</t>
  </si>
  <si>
    <t>https://twitter.com/#!/rociocfn/status/1085525099191644165</t>
  </si>
  <si>
    <t>https://twitter.com/#!/cgtnofficial/status/1085483047208841216</t>
  </si>
  <si>
    <t>https://twitter.com/#!/joshuagonzalo5/status/1085525508513624064</t>
  </si>
  <si>
    <t>https://twitter.com/#!/somostenisbr/status/1085526004997779456</t>
  </si>
  <si>
    <t>https://twitter.com/#!/nikolamm/status/1085526072488275968</t>
  </si>
  <si>
    <t>https://twitter.com/#!/romanos_hanos/status/1085527092794740737</t>
  </si>
  <si>
    <t>https://twitter.com/#!/hsmamerica/status/1085527931701653504</t>
  </si>
  <si>
    <t>https://twitter.com/#!/hsmamerica/status/1085528028988493824</t>
  </si>
  <si>
    <t>https://twitter.com/#!/dilip_bhu/status/1085528594284081153</t>
  </si>
  <si>
    <t>https://twitter.com/#!/harihara010/status/1085529994468634626</t>
  </si>
  <si>
    <t>https://twitter.com/#!/cesar23mejias/status/1085530701297082371</t>
  </si>
  <si>
    <t>https://twitter.com/#!/dilip8887/status/1085530935074779137</t>
  </si>
  <si>
    <t>https://twitter.com/#!/gacey23/status/1085531470783901697</t>
  </si>
  <si>
    <t>https://twitter.com/#!/choiceknickers/status/1085527668265758722</t>
  </si>
  <si>
    <t>https://twitter.com/#!/choiceknickers/status/1085519869682937856</t>
  </si>
  <si>
    <t>https://twitter.com/#!/choiceknickers/status/1085530686335795200</t>
  </si>
  <si>
    <t>https://twitter.com/#!/choiceknickers/status/1085532001044549632</t>
  </si>
  <si>
    <t>https://twitter.com/#!/vram027/status/1085532229214838784</t>
  </si>
  <si>
    <t>https://twitter.com/#!/mona89206175/status/1085532430021218304</t>
  </si>
  <si>
    <t>https://twitter.com/#!/cblondesreport/status/1085532545649860608</t>
  </si>
  <si>
    <t>https://twitter.com/#!/gippynatural/status/1085533089202343936</t>
  </si>
  <si>
    <t>https://twitter.com/#!/imcnrsk/status/1085533430698242048</t>
  </si>
  <si>
    <t>https://twitter.com/#!/magik_pronos/status/1085199975720632320</t>
  </si>
  <si>
    <t>https://twitter.com/#!/toche13500/status/1085534195089371136</t>
  </si>
  <si>
    <t>https://twitter.com/#!/afpsport/status/1085512384586940416</t>
  </si>
  <si>
    <t>https://twitter.com/#!/didlauras/status/1085534639085813762</t>
  </si>
  <si>
    <t>https://twitter.com/#!/dsolgo/status/1085534909282861056</t>
  </si>
  <si>
    <t>https://twitter.com/#!/elephant_rock_/status/1085535088111083521</t>
  </si>
  <si>
    <t>https://twitter.com/#!/sweetbabybrando/status/1085535540395548673</t>
  </si>
  <si>
    <t>https://twitter.com/#!/lifeofdavo10/status/1085536045603553280</t>
  </si>
  <si>
    <t>https://twitter.com/#!/chrismaret/status/1085536116583870464</t>
  </si>
  <si>
    <t>https://twitter.com/#!/vjwale/status/1085536155964190720</t>
  </si>
  <si>
    <t>https://twitter.com/#!/azariashailema1/status/1085536315234496512</t>
  </si>
  <si>
    <t>https://twitter.com/#!/sports_waka/status/1085502182835802112</t>
  </si>
  <si>
    <t>https://twitter.com/#!/drealtruth7/status/1085536379826827264</t>
  </si>
  <si>
    <t>https://twitter.com/#!/scarlett_li/status/1085423474678599680</t>
  </si>
  <si>
    <t>https://twitter.com/#!/h16082/status/1085536622991429632</t>
  </si>
  <si>
    <t>https://twitter.com/#!/sebasespejo7/status/1085537050109956097</t>
  </si>
  <si>
    <t>https://twitter.com/#!/thaimenow/status/1085537086524993536</t>
  </si>
  <si>
    <t>https://twitter.com/#!/toisports/status/1085539033378422784</t>
  </si>
  <si>
    <t>https://twitter.com/#!/doda_ll/status/1085539393191010306</t>
  </si>
  <si>
    <t>https://twitter.com/#!/bimbimelek/status/1085539756224606208</t>
  </si>
  <si>
    <t>https://twitter.com/#!/krishan27717943/status/1085539764474765313</t>
  </si>
  <si>
    <t>https://twitter.com/#!/ks_hegde/status/1085539798478053376</t>
  </si>
  <si>
    <t>https://twitter.com/#!/lordbaruda1987/status/1085540401698750464</t>
  </si>
  <si>
    <t>https://twitter.com/#!/lguidobaldi/status/1085541446319554560</t>
  </si>
  <si>
    <t>https://twitter.com/#!/sportbuzzer/status/1085541985363132416</t>
  </si>
  <si>
    <t>https://twitter.com/#!/dmsportschannel/status/1085543036317249537</t>
  </si>
  <si>
    <t>https://twitter.com/#!/oa_sport/status/1085521249764339713</t>
  </si>
  <si>
    <t>https://twitter.com/#!/oa_sport/status/1085543333387268097</t>
  </si>
  <si>
    <t>https://twitter.com/#!/hoopitupsports/status/1085532475344904193</t>
  </si>
  <si>
    <t>https://twitter.com/#!/hoopitupsports/status/1085543351913336833</t>
  </si>
  <si>
    <t>https://twitter.com/#!/grazianig/status/1085544189419446272</t>
  </si>
  <si>
    <t>https://twitter.com/#!/sportradiopl/status/1085544398040059904</t>
  </si>
  <si>
    <t>https://twitter.com/#!/tfabelous/status/1085538787399213056</t>
  </si>
  <si>
    <t>https://twitter.com/#!/tfabelous/status/1085544537378832385</t>
  </si>
  <si>
    <t>https://twitter.com/#!/wmjesslaird/status/1085544920482566145</t>
  </si>
  <si>
    <t>https://twitter.com/#!/shaikaparween/status/1085545509081792513</t>
  </si>
  <si>
    <t>https://twitter.com/#!/htsportsnews/status/1085517393412018177</t>
  </si>
  <si>
    <t>https://twitter.com/#!/htsportsnews/status/1085545514731356165</t>
  </si>
  <si>
    <t>https://twitter.com/#!/httweets/status/1085517417361502210</t>
  </si>
  <si>
    <t>https://twitter.com/#!/httweets/status/1085545542946414594</t>
  </si>
  <si>
    <t>https://twitter.com/#!/wbsportlich/status/1085547219736965120</t>
  </si>
  <si>
    <t>https://twitter.com/#!/mkruzeiro/status/1085370263414456322</t>
  </si>
  <si>
    <t>https://twitter.com/#!/kiqprd/status/1085547977463214080</t>
  </si>
  <si>
    <t>https://twitter.com/#!/beans231823/status/1085548104483364865</t>
  </si>
  <si>
    <t>https://twitter.com/#!/kafelnya/status/1085548373355229185</t>
  </si>
  <si>
    <t>https://twitter.com/#!/dunlopkamijo/status/1085548749122748417</t>
  </si>
  <si>
    <t>https://twitter.com/#!/ndtv/status/1085525070322126849</t>
  </si>
  <si>
    <t>https://twitter.com/#!/ndtv/status/1085548983865339905</t>
  </si>
  <si>
    <t>https://twitter.com/#!/sports_ndtv/status/1085525051070242816</t>
  </si>
  <si>
    <t>https://twitter.com/#!/sports_ndtv/status/1085548950822649857</t>
  </si>
  <si>
    <t>https://twitter.com/#!/hardik121121121/status/1085550031829114882</t>
  </si>
  <si>
    <t>https://twitter.com/#!/joseramirezgmez/status/1085550111923548160</t>
  </si>
  <si>
    <t>https://twitter.com/#!/pablocolook/status/1085550262750773251</t>
  </si>
  <si>
    <t>https://twitter.com/#!/infoclc/status/1085550502002286592</t>
  </si>
  <si>
    <t>https://twitter.com/#!/pen_simmons/status/1085551851364245504</t>
  </si>
  <si>
    <t>https://twitter.com/#!/namastebitchy/status/1085551928208048129</t>
  </si>
  <si>
    <t>https://twitter.com/#!/kreedonworld/status/1085552301790638080</t>
  </si>
  <si>
    <t>https://twitter.com/#!/siha_ziz/status/1085552553411063808</t>
  </si>
  <si>
    <t>https://twitter.com/#!/cambio16/status/1085552579126415360</t>
  </si>
  <si>
    <t>https://twitter.com/#!/stefanederoger/status/1085553206464262150</t>
  </si>
  <si>
    <t>https://twitter.com/#!/batenniscom/status/1085509423857131521</t>
  </si>
  <si>
    <t>https://twitter.com/#!/pollo_moralesec/status/1085553226936659969</t>
  </si>
  <si>
    <t>https://twitter.com/#!/en3lineaslp/status/1085553940152942595</t>
  </si>
  <si>
    <t>https://twitter.com/#!/_solpenna/status/1085554904859586562</t>
  </si>
  <si>
    <t>https://twitter.com/#!/che2torres73/status/1085555035331850241</t>
  </si>
  <si>
    <t>https://twitter.com/#!/sabreakingnews/status/1085555090415648770</t>
  </si>
  <si>
    <t>https://twitter.com/#!/coffeebreaktens/status/1085388253166030850</t>
  </si>
  <si>
    <t>https://twitter.com/#!/coffeebreaktens/status/1085406694002311168</t>
  </si>
  <si>
    <t>https://twitter.com/#!/aseemjoshi6/status/1085555233122471936</t>
  </si>
  <si>
    <t>https://twitter.com/#!/aseemjoshi6/status/1085555388433362944</t>
  </si>
  <si>
    <t>https://twitter.com/#!/sf_gujarati/status/1085555342682087425</t>
  </si>
  <si>
    <t>https://twitter.com/#!/sf_gujarati/status/1085555846703169538</t>
  </si>
  <si>
    <t>https://twitter.com/#!/indiatvnews/status/1085554014425468928</t>
  </si>
  <si>
    <t>https://twitter.com/#!/indiatvnews/status/1085554846030192640</t>
  </si>
  <si>
    <t>https://twitter.com/#!/aniketdwivedi11/status/1085556480416202752</t>
  </si>
  <si>
    <t>https://twitter.com/#!/florrilege/status/1085556543792267264</t>
  </si>
  <si>
    <t>https://twitter.com/#!/cornelofie05/status/1085556951956647936</t>
  </si>
  <si>
    <t>https://twitter.com/#!/cornelofie05/status/1085558023718821888</t>
  </si>
  <si>
    <t>https://twitter.com/#!/timesnowsports/status/1085558494218993664</t>
  </si>
  <si>
    <t>https://twitter.com/#!/alliancesir/status/1085558827234271232</t>
  </si>
  <si>
    <t>https://twitter.com/#!/luisedunieves/status/1085558951301824512</t>
  </si>
  <si>
    <t>https://twitter.com/#!/sf_punjabi/status/1085557046450311168</t>
  </si>
  <si>
    <t>https://twitter.com/#!/sf_punjabi/status/1085558655506878466</t>
  </si>
  <si>
    <t>https://twitter.com/#!/sf_punjabi/status/1085559729366155264</t>
  </si>
  <si>
    <t>https://twitter.com/#!/eslomasviral/status/1085560360659079168</t>
  </si>
  <si>
    <t>https://twitter.com/#!/sf_marathi/status/1085560455718977538</t>
  </si>
  <si>
    <t>https://twitter.com/#!/mukeshj23549045/status/1085438114565214208</t>
  </si>
  <si>
    <t>https://twitter.com/#!/dhirajs27706890/status/1085560455983218688</t>
  </si>
  <si>
    <t>https://twitter.com/#!/triangulandonet/status/1085560766676246528</t>
  </si>
  <si>
    <t>https://twitter.com/#!/solemanzorroo/status/1085561034440622081</t>
  </si>
  <si>
    <t>https://twitter.com/#!/lenferduweekend/status/1085562125584601088</t>
  </si>
  <si>
    <t>https://twitter.com/#!/optajuan/status/1085562596336566272</t>
  </si>
  <si>
    <t>https://twitter.com/#!/xfrenchgirl/status/1085562718705328133</t>
  </si>
  <si>
    <t>https://twitter.com/#!/mahipal94041599/status/1085562727513247744</t>
  </si>
  <si>
    <t>https://twitter.com/#!/luis_ganhao/status/1085563222458056704</t>
  </si>
  <si>
    <t>https://twitter.com/#!/sportsf20689858/status/1085524213765627904</t>
  </si>
  <si>
    <t>https://twitter.com/#!/sportsf20689858/status/1085544990833397761</t>
  </si>
  <si>
    <t>https://twitter.com/#!/sportsf20689858/status/1085547166272126976</t>
  </si>
  <si>
    <t>https://twitter.com/#!/naysa_woomer84/status/1085563884021399552</t>
  </si>
  <si>
    <t>https://twitter.com/#!/donnellyallan/status/1085564019547754496</t>
  </si>
  <si>
    <t>https://twitter.com/#!/birdcornish/status/1085564473824423936</t>
  </si>
  <si>
    <t>https://twitter.com/#!/raul_feal/status/1085564605751996416</t>
  </si>
  <si>
    <t>https://twitter.com/#!/timesofindia/status/1085556028203139072</t>
  </si>
  <si>
    <t>https://twitter.com/#!/itstanujmehra/status/1085565224508375040</t>
  </si>
  <si>
    <t>https://twitter.com/#!/nicolec5972/status/1085516830607794176</t>
  </si>
  <si>
    <t>https://twitter.com/#!/_sara_jade_/status/1085565458969817088</t>
  </si>
  <si>
    <t>https://twitter.com/#!/flashoftheflash/status/1085567022631665664</t>
  </si>
  <si>
    <t>https://twitter.com/#!/680radioatalaya/status/1085567355680370689</t>
  </si>
  <si>
    <t>https://twitter.com/#!/teamprononrv/status/1085296330237530112</t>
  </si>
  <si>
    <t>https://twitter.com/#!/lolo6634/status/1085567520847941632</t>
  </si>
  <si>
    <t>https://twitter.com/#!/bettingdevil/status/1085568734180397056</t>
  </si>
  <si>
    <t>https://twitter.com/#!/hsartorelli/status/1085571032021372928</t>
  </si>
  <si>
    <t>https://twitter.com/#!/towpathtennis/status/1085573861364633600</t>
  </si>
  <si>
    <t>https://twitter.com/#!/melissamcinern2/status/1085574045108625409</t>
  </si>
  <si>
    <t>https://twitter.com/#!/10sballs_com/status/1085570779876487168</t>
  </si>
  <si>
    <t>https://twitter.com/#!/10sballs_com/status/1085574518347710466</t>
  </si>
  <si>
    <t>https://twitter.com/#!/eudeporte/status/1085557916457930752</t>
  </si>
  <si>
    <t>https://twitter.com/#!/eudeporte/status/1085574903607250944</t>
  </si>
  <si>
    <t>https://twitter.com/#!/manatelanganain/status/1085575907463565312</t>
  </si>
  <si>
    <t>https://twitter.com/#!/jovinray/status/1085576283105447939</t>
  </si>
  <si>
    <t>https://twitter.com/#!/radoleski/status/1085578819711483904</t>
  </si>
  <si>
    <t>https://twitter.com/#!/dathan_g/status/1085578975873810433</t>
  </si>
  <si>
    <t>https://twitter.com/#!/tennislegende/status/1085576482175569920</t>
  </si>
  <si>
    <t>https://twitter.com/#!/latellaanne/status/1085579095650516993</t>
  </si>
  <si>
    <t>https://twitter.com/#!/tennislegende/status/1085514079471652864</t>
  </si>
  <si>
    <t>https://twitter.com/#!/kazik8998/status/1085510768232198144</t>
  </si>
  <si>
    <t>https://twitter.com/#!/kazik8998/status/1085579757285244928</t>
  </si>
  <si>
    <t>https://twitter.com/#!/jonquillius/status/1085579866844684288</t>
  </si>
  <si>
    <t>https://twitter.com/#!/lreyesc1/status/1085579884502675457</t>
  </si>
  <si>
    <t>https://twitter.com/#!/globatalent/status/1085520464389246977</t>
  </si>
  <si>
    <t>https://twitter.com/#!/nsiman/status/1085580409801457664</t>
  </si>
  <si>
    <t>https://twitter.com/#!/gulftoday/status/1085580418290728960</t>
  </si>
  <si>
    <t>https://twitter.com/#!/whitehousebets/status/1085581746987548674</t>
  </si>
  <si>
    <t>https://twitter.com/#!/davizuco7/status/1085582612100456451</t>
  </si>
  <si>
    <t>https://twitter.com/#!/observaenpaz/status/1085582719969644544</t>
  </si>
  <si>
    <t>https://twitter.com/#!/sumeer1122/status/1085583144777068545</t>
  </si>
  <si>
    <t>https://twitter.com/#!/portia529/status/1085368047756554247</t>
  </si>
  <si>
    <t>https://twitter.com/#!/all_serena/status/1085583723528101888</t>
  </si>
  <si>
    <t>https://twitter.com/#!/sammyguaya19/status/1085584277859909632</t>
  </si>
  <si>
    <t>https://twitter.com/#!/betandskill/status/1085584964782096387</t>
  </si>
  <si>
    <t>https://twitter.com/#!/riccafrancisco/status/1085585656494071809</t>
  </si>
  <si>
    <t>https://twitter.com/#!/kevshat/status/1085585811838513152</t>
  </si>
  <si>
    <t>https://twitter.com/#!/normansweden/status/1085406465240772613</t>
  </si>
  <si>
    <t>https://twitter.com/#!/k_ban/status/1085587002223931393</t>
  </si>
  <si>
    <t>https://twitter.com/#!/galanta94/status/1085588317888950272</t>
  </si>
  <si>
    <t>https://twitter.com/#!/ilfattoblog/status/1085133834348318720</t>
  </si>
  <si>
    <t>https://twitter.com/#!/curreriluca/status/1085588742822420480</t>
  </si>
  <si>
    <t>https://twitter.com/#!/cricketndtv/status/1085504490969563136</t>
  </si>
  <si>
    <t>https://twitter.com/#!/ankur_tank/status/1085589747962015744</t>
  </si>
  <si>
    <t>https://twitter.com/#!/kevshatsports/status/1085590003709689856</t>
  </si>
  <si>
    <t>https://twitter.com/#!/barrioscande/status/1085590235931656192</t>
  </si>
  <si>
    <t>https://twitter.com/#!/iam_iwillbe/status/1085592372539523073</t>
  </si>
  <si>
    <t>https://twitter.com/#!/blogabet/status/1085592518199332864</t>
  </si>
  <si>
    <t>https://twitter.com/#!/gizmo_1997/status/1085592614999654400</t>
  </si>
  <si>
    <t>https://twitter.com/#!/yusaris21/status/1085592621580353536</t>
  </si>
  <si>
    <t>https://twitter.com/#!/professornez/status/1085592959024803840</t>
  </si>
  <si>
    <t>https://twitter.com/#!/eso_gernot/status/1085502154616393728</t>
  </si>
  <si>
    <t>https://twitter.com/#!/babip77/status/1085593371282944000</t>
  </si>
  <si>
    <t>https://twitter.com/#!/racingpostsport/status/1085554447370067970</t>
  </si>
  <si>
    <t>https://twitter.com/#!/racingpostsport/status/1085595001093009409</t>
  </si>
  <si>
    <t>https://twitter.com/#!/racingpostsport/status/1085583410695995393</t>
  </si>
  <si>
    <t>https://twitter.com/#!/alondon91/status/1085595074522689536</t>
  </si>
  <si>
    <t>https://twitter.com/#!/tennismania7/status/1085595347446099969</t>
  </si>
  <si>
    <t>1085392545528627201</t>
  </si>
  <si>
    <t>1085481179405606912</t>
  </si>
  <si>
    <t>1085442799191896064</t>
  </si>
  <si>
    <t>1085484030219431936</t>
  </si>
  <si>
    <t>1085516973344120832</t>
  </si>
  <si>
    <t>1085517065635561472</t>
  </si>
  <si>
    <t>1085517190223282177</t>
  </si>
  <si>
    <t>1085517200876859399</t>
  </si>
  <si>
    <t>1085517208283951106</t>
  </si>
  <si>
    <t>1085517609649561600</t>
  </si>
  <si>
    <t>1085487376573612032</t>
  </si>
  <si>
    <t>1085518595562618886</t>
  </si>
  <si>
    <t>1085518954251067393</t>
  </si>
  <si>
    <t>1085519197508116481</t>
  </si>
  <si>
    <t>1085519714011492352</t>
  </si>
  <si>
    <t>1085515798993661953</t>
  </si>
  <si>
    <t>1085520177557590017</t>
  </si>
  <si>
    <t>1085466587929268225</t>
  </si>
  <si>
    <t>1085520201397854208</t>
  </si>
  <si>
    <t>1085501848608358400</t>
  </si>
  <si>
    <t>1085520237875716096</t>
  </si>
  <si>
    <t>1085517177480830976</t>
  </si>
  <si>
    <t>1085520440477376512</t>
  </si>
  <si>
    <t>1085520496987262976</t>
  </si>
  <si>
    <t>1085521236799770626</t>
  </si>
  <si>
    <t>1085504587589738496</t>
  </si>
  <si>
    <t>1085521486532743173</t>
  </si>
  <si>
    <t>1085521541582880773</t>
  </si>
  <si>
    <t>1085522159370350593</t>
  </si>
  <si>
    <t>1085522260083896320</t>
  </si>
  <si>
    <t>1085522547494465539</t>
  </si>
  <si>
    <t>1085523171678146560</t>
  </si>
  <si>
    <t>1085523291522166786</t>
  </si>
  <si>
    <t>1085523590793986048</t>
  </si>
  <si>
    <t>1085524037630078991</t>
  </si>
  <si>
    <t>1085524195134631936</t>
  </si>
  <si>
    <t>1085524236087775232</t>
  </si>
  <si>
    <t>1085524482045984768</t>
  </si>
  <si>
    <t>1085525099191644165</t>
  </si>
  <si>
    <t>1085483047208841216</t>
  </si>
  <si>
    <t>1085525508513624064</t>
  </si>
  <si>
    <t>1085526004997779456</t>
  </si>
  <si>
    <t>1085526072488275968</t>
  </si>
  <si>
    <t>1085527092794740737</t>
  </si>
  <si>
    <t>1085527931701653504</t>
  </si>
  <si>
    <t>1085528028988493824</t>
  </si>
  <si>
    <t>1085528594284081153</t>
  </si>
  <si>
    <t>1085529994468634626</t>
  </si>
  <si>
    <t>1085530701297082371</t>
  </si>
  <si>
    <t>1085530935074779137</t>
  </si>
  <si>
    <t>1085531470783901697</t>
  </si>
  <si>
    <t>1085527668265758722</t>
  </si>
  <si>
    <t>1085519869682937856</t>
  </si>
  <si>
    <t>1085530686335795200</t>
  </si>
  <si>
    <t>1085532001044549632</t>
  </si>
  <si>
    <t>1085532229214838784</t>
  </si>
  <si>
    <t>1085532430021218304</t>
  </si>
  <si>
    <t>1085532545649860608</t>
  </si>
  <si>
    <t>1085533089202343936</t>
  </si>
  <si>
    <t>1085533430698242048</t>
  </si>
  <si>
    <t>1085199975720632320</t>
  </si>
  <si>
    <t>1085534195089371136</t>
  </si>
  <si>
    <t>1085512384586940416</t>
  </si>
  <si>
    <t>1085534639085813762</t>
  </si>
  <si>
    <t>1085534909282861056</t>
  </si>
  <si>
    <t>1085535088111083521</t>
  </si>
  <si>
    <t>1085535540395548673</t>
  </si>
  <si>
    <t>1085536045603553280</t>
  </si>
  <si>
    <t>1085536116583870464</t>
  </si>
  <si>
    <t>1085536155964190720</t>
  </si>
  <si>
    <t>1085536315234496512</t>
  </si>
  <si>
    <t>1085502182835802112</t>
  </si>
  <si>
    <t>1085536379826827264</t>
  </si>
  <si>
    <t>1085423474678599680</t>
  </si>
  <si>
    <t>1085536622991429632</t>
  </si>
  <si>
    <t>1085537050109956097</t>
  </si>
  <si>
    <t>1085537086524993536</t>
  </si>
  <si>
    <t>1085539033378422784</t>
  </si>
  <si>
    <t>1085539393191010306</t>
  </si>
  <si>
    <t>1085539756224606208</t>
  </si>
  <si>
    <t>1085539764474765313</t>
  </si>
  <si>
    <t>1085539798478053376</t>
  </si>
  <si>
    <t>1085540401698750464</t>
  </si>
  <si>
    <t>1085541446319554560</t>
  </si>
  <si>
    <t>1085541985363132416</t>
  </si>
  <si>
    <t>1085543036317249537</t>
  </si>
  <si>
    <t>1085521249764339713</t>
  </si>
  <si>
    <t>1085543333387268097</t>
  </si>
  <si>
    <t>1085532475344904193</t>
  </si>
  <si>
    <t>1085543351913336833</t>
  </si>
  <si>
    <t>1085544189419446272</t>
  </si>
  <si>
    <t>1085544398040059904</t>
  </si>
  <si>
    <t>1085538787399213056</t>
  </si>
  <si>
    <t>1085544537378832385</t>
  </si>
  <si>
    <t>1085544920482566145</t>
  </si>
  <si>
    <t>1085545509081792513</t>
  </si>
  <si>
    <t>1085517393412018177</t>
  </si>
  <si>
    <t>1085545514731356165</t>
  </si>
  <si>
    <t>1085517417361502210</t>
  </si>
  <si>
    <t>1085545542946414594</t>
  </si>
  <si>
    <t>1085547219736965120</t>
  </si>
  <si>
    <t>1085370263414456322</t>
  </si>
  <si>
    <t>1085547977463214080</t>
  </si>
  <si>
    <t>1085548104483364865</t>
  </si>
  <si>
    <t>1085548373355229185</t>
  </si>
  <si>
    <t>1085548749122748417</t>
  </si>
  <si>
    <t>1085525070322126849</t>
  </si>
  <si>
    <t>1085548983865339905</t>
  </si>
  <si>
    <t>1085525051070242816</t>
  </si>
  <si>
    <t>1085548950822649857</t>
  </si>
  <si>
    <t>1085550031829114882</t>
  </si>
  <si>
    <t>1085550111923548160</t>
  </si>
  <si>
    <t>1085550262750773251</t>
  </si>
  <si>
    <t>1085550502002286592</t>
  </si>
  <si>
    <t>1085551851364245504</t>
  </si>
  <si>
    <t>1085551928208048129</t>
  </si>
  <si>
    <t>1085552301790638080</t>
  </si>
  <si>
    <t>1085552553411063808</t>
  </si>
  <si>
    <t>1085552579126415360</t>
  </si>
  <si>
    <t>1085553206464262150</t>
  </si>
  <si>
    <t>1085509423857131521</t>
  </si>
  <si>
    <t>1085553226936659969</t>
  </si>
  <si>
    <t>1085553940152942595</t>
  </si>
  <si>
    <t>1085554904859586562</t>
  </si>
  <si>
    <t>1085555035331850241</t>
  </si>
  <si>
    <t>1085555090415648770</t>
  </si>
  <si>
    <t>1085388253166030850</t>
  </si>
  <si>
    <t>1085406694002311168</t>
  </si>
  <si>
    <t>1085555233122471936</t>
  </si>
  <si>
    <t>1085555388433362944</t>
  </si>
  <si>
    <t>1085555342682087425</t>
  </si>
  <si>
    <t>1085555846703169538</t>
  </si>
  <si>
    <t>1085554014425468928</t>
  </si>
  <si>
    <t>1085554846030192640</t>
  </si>
  <si>
    <t>1085556480416202752</t>
  </si>
  <si>
    <t>1085556543792267264</t>
  </si>
  <si>
    <t>1085556951956647936</t>
  </si>
  <si>
    <t>1085558023718821888</t>
  </si>
  <si>
    <t>1085558494218993664</t>
  </si>
  <si>
    <t>1085558827234271232</t>
  </si>
  <si>
    <t>1085558951301824512</t>
  </si>
  <si>
    <t>1085557046450311168</t>
  </si>
  <si>
    <t>1085558655506878466</t>
  </si>
  <si>
    <t>1085559729366155264</t>
  </si>
  <si>
    <t>1085560360659079168</t>
  </si>
  <si>
    <t>1085560455718977538</t>
  </si>
  <si>
    <t>1085438114565214208</t>
  </si>
  <si>
    <t>1085560455983218688</t>
  </si>
  <si>
    <t>1085560766676246528</t>
  </si>
  <si>
    <t>1085561034440622081</t>
  </si>
  <si>
    <t>1085562125584601088</t>
  </si>
  <si>
    <t>1085562596336566272</t>
  </si>
  <si>
    <t>1085562718705328133</t>
  </si>
  <si>
    <t>1085562727513247744</t>
  </si>
  <si>
    <t>1085563222458056704</t>
  </si>
  <si>
    <t>1085524213765627904</t>
  </si>
  <si>
    <t>1085544990833397761</t>
  </si>
  <si>
    <t>1085547166272126976</t>
  </si>
  <si>
    <t>1085563884021399552</t>
  </si>
  <si>
    <t>1085564019547754496</t>
  </si>
  <si>
    <t>1085564473824423936</t>
  </si>
  <si>
    <t>1085564605751996416</t>
  </si>
  <si>
    <t>1085556028203139072</t>
  </si>
  <si>
    <t>1085565224508375040</t>
  </si>
  <si>
    <t>1085516830607794176</t>
  </si>
  <si>
    <t>1085565458969817088</t>
  </si>
  <si>
    <t>1085567022631665664</t>
  </si>
  <si>
    <t>1085567355680370689</t>
  </si>
  <si>
    <t>1085296330237530112</t>
  </si>
  <si>
    <t>1085567520847941632</t>
  </si>
  <si>
    <t>1085568734180397056</t>
  </si>
  <si>
    <t>1085571032021372928</t>
  </si>
  <si>
    <t>1085573861364633600</t>
  </si>
  <si>
    <t>1085574045108625409</t>
  </si>
  <si>
    <t>1085570779876487168</t>
  </si>
  <si>
    <t>1085574518347710466</t>
  </si>
  <si>
    <t>1085557916457930752</t>
  </si>
  <si>
    <t>1085574903607250944</t>
  </si>
  <si>
    <t>1085575907463565312</t>
  </si>
  <si>
    <t>1085576283105447939</t>
  </si>
  <si>
    <t>1085578819711483904</t>
  </si>
  <si>
    <t>1085578975873810433</t>
  </si>
  <si>
    <t>1085576482175569920</t>
  </si>
  <si>
    <t>1085579095650516993</t>
  </si>
  <si>
    <t>1085514079471652864</t>
  </si>
  <si>
    <t>1085510768232198144</t>
  </si>
  <si>
    <t>1085579757285244928</t>
  </si>
  <si>
    <t>1085579866844684288</t>
  </si>
  <si>
    <t>1085579884502675457</t>
  </si>
  <si>
    <t>1085520464389246977</t>
  </si>
  <si>
    <t>1085580409801457664</t>
  </si>
  <si>
    <t>1085580418290728960</t>
  </si>
  <si>
    <t>1085581746987548674</t>
  </si>
  <si>
    <t>1085582612100456451</t>
  </si>
  <si>
    <t>1085582719969644544</t>
  </si>
  <si>
    <t>1085583144777068545</t>
  </si>
  <si>
    <t>1085368047756554247</t>
  </si>
  <si>
    <t>1085583723528101888</t>
  </si>
  <si>
    <t>1085584277859909632</t>
  </si>
  <si>
    <t>1085584964782096387</t>
  </si>
  <si>
    <t>1085585656494071809</t>
  </si>
  <si>
    <t>1085585811838513152</t>
  </si>
  <si>
    <t>1085406465240772613</t>
  </si>
  <si>
    <t>1085587002223931393</t>
  </si>
  <si>
    <t>1085588317888950272</t>
  </si>
  <si>
    <t>1085133834348318720</t>
  </si>
  <si>
    <t>1085588742822420480</t>
  </si>
  <si>
    <t>1085504490969563136</t>
  </si>
  <si>
    <t>1085589747962015744</t>
  </si>
  <si>
    <t>1085590003709689856</t>
  </si>
  <si>
    <t>1085590235931656192</t>
  </si>
  <si>
    <t>1085592372539523073</t>
  </si>
  <si>
    <t>1085592518199332864</t>
  </si>
  <si>
    <t>1085592614999654400</t>
  </si>
  <si>
    <t>1085592621580353536</t>
  </si>
  <si>
    <t>1085592959024803840</t>
  </si>
  <si>
    <t>1085502154616393728</t>
  </si>
  <si>
    <t>1085593371282944000</t>
  </si>
  <si>
    <t>1085554447370067970</t>
  </si>
  <si>
    <t>1085595001093009409</t>
  </si>
  <si>
    <t>1085583410695995393</t>
  </si>
  <si>
    <t>1085595074522689536</t>
  </si>
  <si>
    <t>1085595347446099969</t>
  </si>
  <si>
    <t>1085329900108693504</t>
  </si>
  <si>
    <t>1085555884741160962</t>
  </si>
  <si>
    <t/>
  </si>
  <si>
    <t>1337785291</t>
  </si>
  <si>
    <t>285848506</t>
  </si>
  <si>
    <t>571974187</t>
  </si>
  <si>
    <t>107973532</t>
  </si>
  <si>
    <t>288333760</t>
  </si>
  <si>
    <t>18839785</t>
  </si>
  <si>
    <t>es</t>
  </si>
  <si>
    <t>en</t>
  </si>
  <si>
    <t>und</t>
  </si>
  <si>
    <t>ru</t>
  </si>
  <si>
    <t>hi</t>
  </si>
  <si>
    <t>de</t>
  </si>
  <si>
    <t>pt</t>
  </si>
  <si>
    <t>fr</t>
  </si>
  <si>
    <t>ro</t>
  </si>
  <si>
    <t>it</t>
  </si>
  <si>
    <t>pl</t>
  </si>
  <si>
    <t>ja</t>
  </si>
  <si>
    <t>gu</t>
  </si>
  <si>
    <t>pa</t>
  </si>
  <si>
    <t>mr</t>
  </si>
  <si>
    <t>te</t>
  </si>
  <si>
    <t>1085509513094955008</t>
  </si>
  <si>
    <t>1085509400561885184</t>
  </si>
  <si>
    <t>1085420014579142656</t>
  </si>
  <si>
    <t>1084810669319430145</t>
  </si>
  <si>
    <t>1085398521581395969</t>
  </si>
  <si>
    <t>1085460815359012864</t>
  </si>
  <si>
    <t>Twitter for Android</t>
  </si>
  <si>
    <t>Buffer</t>
  </si>
  <si>
    <t>Twitter for iPhone</t>
  </si>
  <si>
    <t>TweetDeck</t>
  </si>
  <si>
    <t>Twitter Web Client</t>
  </si>
  <si>
    <t>Instagram</t>
  </si>
  <si>
    <t>Twitter for iPad</t>
  </si>
  <si>
    <t>Hootsuite Inc.</t>
  </si>
  <si>
    <t>Twitter Lite</t>
  </si>
  <si>
    <t>Facebook</t>
  </si>
  <si>
    <t>Twitter for BlackBerry®</t>
  </si>
  <si>
    <t>Mobile Web (M2)</t>
  </si>
  <si>
    <t>IFTTT</t>
  </si>
  <si>
    <t>Retweet</t>
  </si>
  <si>
    <t>150.459709984,-23.432698224 
150.580567552,-23.432698224 
150.580567552,-23.2462475835 
150.459709984,-23.2462475835</t>
  </si>
  <si>
    <t>144.593741856,-38.433859306 
145.512528832,-38.433859306 
145.512528832,-37.5112737225 
144.593741856,-37.5112737225</t>
  </si>
  <si>
    <t>115.614351008,-31.566445964 
115.666937632,-31.566445964 
115.666937632,-31.524303371 
115.614351008,-31.524303371</t>
  </si>
  <si>
    <t>-118.4019312,33.814689 
-118.352695,33.814689 
-118.352695,33.8946492 
-118.4019312,33.8946492</t>
  </si>
  <si>
    <t>-118.668404,33.704538 
-118.155409,33.704538 
-118.155409,34.337041 
-118.668404,34.337041</t>
  </si>
  <si>
    <t>Australia</t>
  </si>
  <si>
    <t>United States</t>
  </si>
  <si>
    <t>AU</t>
  </si>
  <si>
    <t>US</t>
  </si>
  <si>
    <t>Rockhampton, Queensland</t>
  </si>
  <si>
    <t>Melbourne, Victoria</t>
  </si>
  <si>
    <t>Yanchep, Western Australia</t>
  </si>
  <si>
    <t>Redondo Beach, CA</t>
  </si>
  <si>
    <t>Los Angeles, CA</t>
  </si>
  <si>
    <t>00ac6e8a69330b3f</t>
  </si>
  <si>
    <t>01864a8a64df9dc4</t>
  </si>
  <si>
    <t>01ad290f25f590c7</t>
  </si>
  <si>
    <t>e1e35d357ceefa52</t>
  </si>
  <si>
    <t>3b77caf94bfc81fe</t>
  </si>
  <si>
    <t>Rockhampton</t>
  </si>
  <si>
    <t>Melbourne</t>
  </si>
  <si>
    <t>Yanchep</t>
  </si>
  <si>
    <t>Redondo Beach</t>
  </si>
  <si>
    <t>Los Angeles</t>
  </si>
  <si>
    <t>city</t>
  </si>
  <si>
    <t>https://api.twitter.com/1.1/geo/id/00ac6e8a69330b3f.json</t>
  </si>
  <si>
    <t>https://api.twitter.com/1.1/geo/id/01864a8a64df9dc4.json</t>
  </si>
  <si>
    <t>https://api.twitter.com/1.1/geo/id/01ad290f25f590c7.json</t>
  </si>
  <si>
    <t>https://api.twitter.com/1.1/geo/id/e1e35d357ceefa52.json</t>
  </si>
  <si>
    <t>https://api.twitter.com/1.1/geo/id/3b77caf94bfc81fe.json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</si>
  <si>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</si>
  <si>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</si>
  <si>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</si>
  <si>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</si>
  <si>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</si>
  <si>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</si>
  <si>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</si>
  <si>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</si>
  <si>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</si>
  <si>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</si>
  <si>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</si>
  <si>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</si>
  <si>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</si>
  <si>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</si>
  <si>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</si>
  <si>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</si>
  <si>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</si>
  <si>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</si>
  <si>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</si>
  <si>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</si>
  <si>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</si>
  <si>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Sports Media Analytics</t>
  </si>
  <si>
    <t>James Cerretani</t>
  </si>
  <si>
    <t>Marcelo Arevalo</t>
  </si>
  <si>
    <t>Golazo RSB</t>
  </si>
  <si>
    <t>CBNoticias</t>
  </si>
  <si>
    <t>RSB Chile</t>
  </si>
  <si>
    <t>Standard Issue</t>
  </si>
  <si>
    <t>Charlotte Runcie</t>
  </si>
  <si>
    <t>Scriblit</t>
  </si>
  <si>
    <t>Carlos Villarreal</t>
  </si>
  <si>
    <t>Alfredo Gálvez V</t>
  </si>
  <si>
    <t>Paúl Pérez Rioja</t>
  </si>
  <si>
    <t>Carlos Soria</t>
  </si>
  <si>
    <t>Guido Lombardi</t>
  </si>
  <si>
    <t>Gavin Mettam</t>
  </si>
  <si>
    <t>Dan Rea</t>
  </si>
  <si>
    <t>alex de minaur</t>
  </si>
  <si>
    <t>Saturday Music</t>
  </si>
  <si>
    <t>Capital FM Kenya</t>
  </si>
  <si>
    <t>Joan</t>
  </si>
  <si>
    <t>santiago longo</t>
  </si>
  <si>
    <t>BATennis</t>
  </si>
  <si>
    <t>Moritz Lang</t>
  </si>
  <si>
    <t>Gernot Bauer</t>
  </si>
  <si>
    <t>Newstrack</t>
  </si>
  <si>
    <t>Asif Ali</t>
  </si>
  <si>
    <t>FF7 pronos</t>
  </si>
  <si>
    <t>Toribio Solis</t>
  </si>
  <si>
    <t>Tie Breaking News</t>
  </si>
  <si>
    <t>Diego Sánchez Sion</t>
  </si>
  <si>
    <t>diego schwartzman</t>
  </si>
  <si>
    <t>JIH</t>
  </si>
  <si>
    <t>Patrick Page</t>
  </si>
  <si>
    <t>jessica</t>
  </si>
  <si>
    <t>Dr Daniella Trimboli</t>
  </si>
  <si>
    <t>Гату _xD83E__xDD85_</t>
  </si>
  <si>
    <t>➡Menu R Sarswat_xD83C__xDF0C_</t>
  </si>
  <si>
    <t>Mukesh Jat</t>
  </si>
  <si>
    <t>Sophie Linley</t>
  </si>
  <si>
    <t>Madhumita</t>
  </si>
  <si>
    <t>#AusOpen</t>
  </si>
  <si>
    <t>Sumit Kashyap</t>
  </si>
  <si>
    <t>Govind</t>
  </si>
  <si>
    <t>CricketNDTV</t>
  </si>
  <si>
    <t>Demon Army</t>
  </si>
  <si>
    <t>Adam Molenaar</t>
  </si>
  <si>
    <t>Matt Ebden</t>
  </si>
  <si>
    <t>Rafa Nadal</t>
  </si>
  <si>
    <t>shaya</t>
  </si>
  <si>
    <t>Maria Sharapova</t>
  </si>
  <si>
    <t>pedrosa</t>
  </si>
  <si>
    <t>Gustavo Cosentino</t>
  </si>
  <si>
    <t>Ella Hopes</t>
  </si>
  <si>
    <t>Pez Blaugrana</t>
  </si>
  <si>
    <t>Agxs_xD83E__xDD40_</t>
  </si>
  <si>
    <t>Ceci Marí</t>
  </si>
  <si>
    <t>Nicolas Jarry Fillol</t>
  </si>
  <si>
    <t>Mauricio Brown Pinto</t>
  </si>
  <si>
    <t>Rocio Figueroa</t>
  </si>
  <si>
    <t>CGTN</t>
  </si>
  <si>
    <t>Joshua  Gonzalo</t>
  </si>
  <si>
    <t>SomosTênis</t>
  </si>
  <si>
    <t>Politiquement Mort</t>
  </si>
  <si>
    <t>AFP Sports</t>
  </si>
  <si>
    <t>Romain Hadjiconstantis</t>
  </si>
  <si>
    <t>Tennis Legend</t>
  </si>
  <si>
    <t>HispanicSportsMedia</t>
  </si>
  <si>
    <t>Dilip Kumar</t>
  </si>
  <si>
    <t>ATP Tour</t>
  </si>
  <si>
    <t>Roger Federer</t>
  </si>
  <si>
    <t>Hari Kumar</t>
  </si>
  <si>
    <t>NDTV Sports</t>
  </si>
  <si>
    <t>Cesar Mejias</t>
  </si>
  <si>
    <t>Dilip kumar yadav</t>
  </si>
  <si>
    <t>graceumbal</t>
  </si>
  <si>
    <t>raewynne</t>
  </si>
  <si>
    <t>Channel 9</t>
  </si>
  <si>
    <t>1MC</t>
  </si>
  <si>
    <t>Mona</t>
  </si>
  <si>
    <t>Georgeo Hieblinger</t>
  </si>
  <si>
    <t>Paul Crock</t>
  </si>
  <si>
    <t>Sampath Kumar</t>
  </si>
  <si>
    <t>〽️agik _xD83E__xDDD9_‍♂️</t>
  </si>
  <si>
    <t>Toche1357</t>
  </si>
  <si>
    <t>Didier Lauras</t>
  </si>
  <si>
    <t>Diego Alonso Soler</t>
  </si>
  <si>
    <t>Elephant Rock Street Foods</t>
  </si>
  <si>
    <t>Brandon Thomas</t>
  </si>
  <si>
    <t>Uncle Davo</t>
  </si>
  <si>
    <t>CHRS</t>
  </si>
  <si>
    <t>Wale Ayeni</t>
  </si>
  <si>
    <t>Serena Williams</t>
  </si>
  <si>
    <t>SportsWaka</t>
  </si>
  <si>
    <t>Azarias Hailemariam</t>
  </si>
  <si>
    <t>Magnus Norman</t>
  </si>
  <si>
    <t>Truth</t>
  </si>
  <si>
    <t>Scarlett</t>
  </si>
  <si>
    <t>@helga_16082</t>
  </si>
  <si>
    <t>Sebastian Espejo.</t>
  </si>
  <si>
    <t>RJ Lyn</t>
  </si>
  <si>
    <t>TOI Sports</t>
  </si>
  <si>
    <t>Caroline Wozniacki</t>
  </si>
  <si>
    <t>Doda</t>
  </si>
  <si>
    <t>Grigor Dimitrov</t>
  </si>
  <si>
    <t>Inka Arimbi Rahman M</t>
  </si>
  <si>
    <t>Krishan Kumar</t>
  </si>
  <si>
    <t>Krishnanand Hegde</t>
  </si>
  <si>
    <t>OHIS EBOREIME</t>
  </si>
  <si>
    <t>Laura Guidobaldi</t>
  </si>
  <si>
    <t>thomas fabbiano</t>
  </si>
  <si>
    <t>Der SPORTBUZZER</t>
  </si>
  <si>
    <t>Dailymotion Sport</t>
  </si>
  <si>
    <t>Eurosport.fr</t>
  </si>
  <si>
    <t>OA SPORT</t>
  </si>
  <si>
    <t>Hoopitupsports</t>
  </si>
  <si>
    <t>Gianni Graziani</t>
  </si>
  <si>
    <t>Le Monde</t>
  </si>
  <si>
    <t>Sport PR</t>
  </si>
  <si>
    <t>Angelique Kerber</t>
  </si>
  <si>
    <t>Tony Fabelous</t>
  </si>
  <si>
    <t>William Jess Laird</t>
  </si>
  <si>
    <t>Frances Tiafoe</t>
  </si>
  <si>
    <t>shaika parween</t>
  </si>
  <si>
    <t>HT Sports</t>
  </si>
  <si>
    <t>Hindustan Times</t>
  </si>
  <si>
    <t>WB Sport</t>
  </si>
  <si>
    <t>MKuriyama</t>
  </si>
  <si>
    <t>Kaique Prado</t>
  </si>
  <si>
    <t>chelsea hilder</t>
  </si>
  <si>
    <t>Leonela</t>
  </si>
  <si>
    <t>kamijo</t>
  </si>
  <si>
    <t>NDTV</t>
  </si>
  <si>
    <t>Hardik Chudasama</t>
  </si>
  <si>
    <t>Jose Maria Ramirez</t>
  </si>
  <si>
    <t>Pablo Sebastian Colo</t>
  </si>
  <si>
    <t>B. C-Lewis MBA</t>
  </si>
  <si>
    <t>#PrayForZim_xD83C__xDDFF__xD83C__xDDFC__xD83C__xDDE6__xD83C__xDDFA_</t>
  </si>
  <si>
    <t>Andre</t>
  </si>
  <si>
    <t>KreedOn</t>
  </si>
  <si>
    <t>fatin_aziz</t>
  </si>
  <si>
    <t>Cambio16</t>
  </si>
  <si>
    <t>StefanOfRoger</t>
  </si>
  <si>
    <t>Cristian Morales</t>
  </si>
  <si>
    <t>en3líneas</t>
  </si>
  <si>
    <t>Solci</t>
  </si>
  <si>
    <t>chrysanthemum torres</t>
  </si>
  <si>
    <t>SA Breaking News</t>
  </si>
  <si>
    <t>Coffee Break Tennis</t>
  </si>
  <si>
    <t>Aseem Joshi</t>
  </si>
  <si>
    <t>SportsFlashesGujarati</t>
  </si>
  <si>
    <t>India TV</t>
  </si>
  <si>
    <t>Aniket Dwivedi _xD83C__xDDEE__xD83C__xDDF3_</t>
  </si>
  <si>
    <t>Nyctalope</t>
  </si>
  <si>
    <t>Genie Bouchard</t>
  </si>
  <si>
    <t>Dhikna Cornelofie Faradiba</t>
  </si>
  <si>
    <t>Times Now Sports</t>
  </si>
  <si>
    <t>AllianceSIR</t>
  </si>
  <si>
    <t>Luis Eduardo Nieves</t>
  </si>
  <si>
    <t>SportsflashesPunjabi</t>
  </si>
  <si>
    <t>Esto Es Lo Más Viral</t>
  </si>
  <si>
    <t>YouTube</t>
  </si>
  <si>
    <t>SportsflashesMarathi</t>
  </si>
  <si>
    <t>Amit Shah</t>
  </si>
  <si>
    <t>Dhiraj Sahu</t>
  </si>
  <si>
    <t>Triangulando</t>
  </si>
  <si>
    <t>Sole Manzorro</t>
  </si>
  <si>
    <t>L'ENFER DU WEEK-END</t>
  </si>
  <si>
    <t>OptaJuan</t>
  </si>
  <si>
    <t>Wimbledon</t>
  </si>
  <si>
    <t>charlène_xD83C__xDF52_</t>
  </si>
  <si>
    <t>Mahipal Singh</t>
  </si>
  <si>
    <t>Jagat Prakash Nadda</t>
  </si>
  <si>
    <t>Narendra Modi</t>
  </si>
  <si>
    <t>Luis Ganhao</t>
  </si>
  <si>
    <t>Sports Freak</t>
  </si>
  <si>
    <t>Naysa Woomer</t>
  </si>
  <si>
    <t>Allan Paul Donnelly</t>
  </si>
  <si>
    <t>Cornish Bird</t>
  </si>
  <si>
    <t>Raúl Ferrusca</t>
  </si>
  <si>
    <t>Times of India</t>
  </si>
  <si>
    <t>Tanuj Mehra</t>
  </si>
  <si>
    <t>NMX</t>
  </si>
  <si>
    <t>Sara</t>
  </si>
  <si>
    <t>The Green Flash</t>
  </si>
  <si>
    <t>Radio Atalaya 680 AM</t>
  </si>
  <si>
    <t>TeamPronoNRV</t>
  </si>
  <si>
    <t>belolo</t>
  </si>
  <si>
    <t>Betting Devil _xD83D__xDC79_</t>
  </si>
  <si>
    <t>BetBull</t>
  </si>
  <si>
    <t>Hernan Sartorelli</t>
  </si>
  <si>
    <t>Towpath Tennis</t>
  </si>
  <si>
    <t>Melissa McInerney</t>
  </si>
  <si>
    <t>Martina Navratilova</t>
  </si>
  <si>
    <t>10sBalls</t>
  </si>
  <si>
    <t>ElUniversal Deportes</t>
  </si>
  <si>
    <t>Mana Telangana</t>
  </si>
  <si>
    <t>Malry</t>
  </si>
  <si>
    <t>RenasArmy</t>
  </si>
  <si>
    <t>Jan Mouzone</t>
  </si>
  <si>
    <t>Alexis Ohanian Sr. _xD83D__xDE80_</t>
  </si>
  <si>
    <t>Portia Gilbert</t>
  </si>
  <si>
    <t>Radosław Oleski _xD83C__xDDF5__xD83C__xDDF1_ _xD83D__xDCAF_</t>
  </si>
  <si>
    <t>Kazik Large _xD83C__xDDF5__xD83C__xDDF1_</t>
  </si>
  <si>
    <t>DAY</t>
  </si>
  <si>
    <t>Anna Nissarda#TeamLH#LH44</t>
  </si>
  <si>
    <t>Jonquil Coy</t>
  </si>
  <si>
    <t>Scribl App</t>
  </si>
  <si>
    <t>Liz Buckley</t>
  </si>
  <si>
    <t>lisset reyes</t>
  </si>
  <si>
    <t>Globatalent</t>
  </si>
  <si>
    <t>joao pedro sousa</t>
  </si>
  <si>
    <t>Nsiman_Alfa-Enzo</t>
  </si>
  <si>
    <t>The Gulf Today</t>
  </si>
  <si>
    <t>White House Bets</t>
  </si>
  <si>
    <t>David Lopez</t>
  </si>
  <si>
    <t>Eltenismola</t>
  </si>
  <si>
    <t>MESSI 400</t>
  </si>
  <si>
    <t>All Things Serena</t>
  </si>
  <si>
    <t>Samantha Andrea</t>
  </si>
  <si>
    <t>BetAndSkill</t>
  </si>
  <si>
    <t>Ricca</t>
  </si>
  <si>
    <t>Kevin Harper</t>
  </si>
  <si>
    <t>Kaustav Banerjee</t>
  </si>
  <si>
    <t>Galina Bykova</t>
  </si>
  <si>
    <t>I Blog del Fatto</t>
  </si>
  <si>
    <t>Luca Curreri</t>
  </si>
  <si>
    <t>ભૂરો ભાવનગરી</t>
  </si>
  <si>
    <t>kevshatsportsbets</t>
  </si>
  <si>
    <t>Cande</t>
  </si>
  <si>
    <t>Abhishek Agarwal</t>
  </si>
  <si>
    <t>WTA</t>
  </si>
  <si>
    <t>Blogabet</t>
  </si>
  <si>
    <t>Saul Juarez</t>
  </si>
  <si>
    <t>Benick Tee</t>
  </si>
  <si>
    <t>Professor Nez</t>
  </si>
  <si>
    <t>Babi</t>
  </si>
  <si>
    <t>Racing Post Sport</t>
  </si>
  <si>
    <t>Adrian Humphries</t>
  </si>
  <si>
    <t>ALondon91</t>
  </si>
  <si>
    <t>TENNIS MANIA</t>
  </si>
  <si>
    <t>Estadísticas y datos del tenis _xD83C__xDFBE_. Esta cuenta forma parte del grupo Sports Media Analytics. @sportsmediadb</t>
  </si>
  <si>
    <t>I'm a Professional Tennis Player from El Salvador _xD83C__xDDF8__xD83C__xDDFB__xD83C__xDFBE__xD83D__xDCAA__xD83C__xDFFB__xD83D__xDE4F__xD83C__xDFFC_                                     Instagram: @marceloarevaloatp</t>
  </si>
  <si>
    <t>Somos el Área Deportiva de Radio San Bartolomé FM 96.7 para La Serena y Coquimbo, FM 95.9 para Ovalle. Al aire de lunes a viernes de 14:00 - 15:30 hrs.</t>
  </si>
  <si>
    <t>Twitter oficial del Programa de TV y Radio Coffee Brown, conducido por Mauricio Brown Pinto.</t>
  </si>
  <si>
    <t>Infórmate de los hechos que son noticia y comenta las emergencias con el hashtag #AlertaRSB. | Whatsapp +56973716495</t>
  </si>
  <si>
    <t>A podcast magazine for the sharp and the witty, covering news, views, reviews, life, stuff and everything else.
@MicksterNoonan
@thatdunleavy
@inspireajen</t>
  </si>
  <si>
    <t>Author and arts writer. SALT ON YOUR TONGUE, my windswept book about the sea, is out now _xD83D__xDC1A_</t>
  </si>
  <si>
    <t>Comedy writer (News Quiz, Spotlight Tonight, Horrible Histories, Earpedia, Difficult Woman, lots of Radio 4 stuff) &amp; procrastinator (this hellsite)</t>
  </si>
  <si>
    <t>Periodista RPP Noticias</t>
  </si>
  <si>
    <t>Comunicador, curioso y melómano. Locutor en @RadioOxígeno. Fan de la buena comida y la conversa. Nunca hay que dejar de Jugar, sorprenderse, ni reír.</t>
  </si>
  <si>
    <t>Comunicador social. Más chiclayano que la torta de choclo. Hijo de Víctor y Pepa, los culpables de todo lo bueno que me pasa.</t>
  </si>
  <si>
    <t>Economía y política(Principalmente). Literatura (Infaltable). Tenis, NFL y NBA (En grandes cantidades).</t>
  </si>
  <si>
    <t>Congresista de la Bancada Liberal. _xD83C__xDDF5__xD83C__xDDEA_</t>
  </si>
  <si>
    <t>Bachelor of Economics. Small business owner.</t>
  </si>
  <si>
    <t>My wife, my baby boy &amp; girl, my family. Friends. Rugby. Wine. Cricket. Science. Beer. Sleeping in a swag. Smelling the rain. Hearing the ocean.</t>
  </si>
  <si>
    <t>Professional tennis player_xD83C__xDFBE__xD83C__xDFBE_.                                        Proud Aussie _xD83C__xDDE6__xD83C__xDDFA_</t>
  </si>
  <si>
    <t>The Home of All Things Sports. Saturday Music and Sports offers the best serving of all sports stories and interviews with music from Dj Adrian&amp; Dj Protege</t>
  </si>
  <si>
    <t>The best mix of music/ news/ sports/ lifestyle.</t>
  </si>
  <si>
    <t>9 años en twitter/ Tuits sobre deporte, Vietnam y cine de terror/ Seguidor del Estudiantes y los Sixers / Vivo entre Bcn y Saigon</t>
  </si>
  <si>
    <t>Transmitiendo Tenis desde el corazón. http://t.co/fWkBqvpuQ7</t>
  </si>
  <si>
    <t>Offizeller Sky Sport News HD Reporter. Die aktuellsten Nachrichten und Hintergründe direkt vom Ort des Geschehens. #SSNHD #SkyBuli #SkyCL #SuperBowl #Wimbledon</t>
  </si>
  <si>
    <t>Living &amp; loving sports, blessed that it pays my rent. political person. no AfD!</t>
  </si>
  <si>
    <t>Newstrack is a web news service, providing comprehensive coverage on current affairs, politics, sports more Download the App: https://t.co/dIIhTewuzA</t>
  </si>
  <si>
    <t>Asif ali</t>
  </si>
  <si>
    <t>French Tennis fan - Tennis analysis _xD83C__xDFBE_ ! Follow me for updates and hot shots on a daily basis _xD83D__xDE00_</t>
  </si>
  <si>
    <t>Aliancista de nacimiento _xD83D__xDC99_⚪️_xD83D__xDC99_      ⚽️_xD83C__xDFC8__xD83C__xDFBE_</t>
  </si>
  <si>
    <t>Tennis player | Buenos Aires, Argentina | Boca ⚽️. | Instagram: dieschwartzman | Snapchat: dieschwartzman</t>
  </si>
  <si>
    <t>Economia. Universidad del Pacifico. Hincha de Alianza Lima. #YoViJugarAMessi</t>
  </si>
  <si>
    <t>Director at CDC, DBP &amp; MWW. Love digital strategy, a bit of podcasting here and there &amp; advocating for mentally well workplaces</t>
  </si>
  <si>
    <t>struggles and gym ramblings.
【=◈︿◈=】</t>
  </si>
  <si>
    <t>Cultural Studies postdoc @Deakin_ADI. Research diasporic cultures &amp; migrant identities in art &amp; online. Lover of cats &amp; the sea. She/her. Tweets mine.</t>
  </si>
  <si>
    <t>☆Хөлбөмбөгт дурлагч, цэнхэр цустай ☆хотын хүн ☆реалист ☆сарказ ☆хааяа эмо...</t>
  </si>
  <si>
    <t>I am B.ed student ._xD83C__xDF88_ 100% follow
I am follower of sant rampal ji maharaj ji_xD83D__xDE4F_
_xD83D__xDC9E__xD83D__xDC9E__xD83D__xDC69_</t>
  </si>
  <si>
    <t>Kabir is god</t>
  </si>
  <si>
    <t>Brit living in Melbourne, drinking better coffee and beer, playing Aussie rules and generally loving life. Law grad. Recruiter. #LoveWins _xD83C__xDFF3_️‍_xD83C__xDF08__xD83C__xDDE6__xD83C__xDDFA__xD83C__xDDEC__xD83C__xDDE7_</t>
  </si>
  <si>
    <t>Academician. Former NSUI and IYC OB. INC. Indian sports fan. Fedfan. Retweets not necessarily endorsements. Report n block trolls</t>
  </si>
  <si>
    <t>The official account of the Australian Open, Grand Slam of the Asia-Pacific 14-27 January 2019 #AusOpen</t>
  </si>
  <si>
    <t>पथिक, श्रावक, दर्शक...!!</t>
  </si>
  <si>
    <t>Catch all the latest news from the world of Cricket!</t>
  </si>
  <si>
    <t>The Demon Army is the Official Cheer Squad of the Melbourne Football Club.</t>
  </si>
  <si>
    <t>_xD83C__xDDE6__xD83C__xDDFA_ Professional Tennis Player _xD83C__xDFBE_
- Around the World _xD83C__xDF0F_
instagram : @matt_ebden</t>
  </si>
  <si>
    <t>Tennis player.</t>
  </si>
  <si>
    <t>philautia</t>
  </si>
  <si>
    <t>vivendo a vida boa</t>
  </si>
  <si>
    <t>Vivo en Junín de los Andes, Neuquén, Argentina. Amo el tenis, Hincha de Racing Club de Avellaneda</t>
  </si>
  <si>
    <t>21 | soon to be Mrs Curtis _xD83D__xDC8D_ |</t>
  </si>
  <si>
    <t>USA _xD83C__xDDFA__xD83C__xDDF8_- ESPAÑA _xD83C__xDDEA__xD83C__xDDF8_- CUBA _xD83C__xDDE8__xD83C__xDDFA_</t>
  </si>
  <si>
    <t>Comunicóloga Audiovisual / De Villa Juanita al mundo.</t>
  </si>
  <si>
    <t>Tenista profesional de la ATP</t>
  </si>
  <si>
    <t>https://t.co/LJhXd8DVbo infórmate de todas las noticias de nuestra región. Escucha Golazo en RSB 96.7F.M de lunes a viernes a las 14 horas.</t>
  </si>
  <si>
    <t>grow up _xD83E__xDD8B_</t>
  </si>
  <si>
    <t>China Global Television Network, or CGTN, is a multi-language, multi-platform media grouping.</t>
  </si>
  <si>
    <t>_xD83D__xDE97__xD83D__xDE95__xD83D__xDE9B__xD83D__xDE9A_</t>
  </si>
  <si>
    <t>Concorra a uma viagem a um #GrandSlam junto a @meligeni. E fique por dentro das últimas notícias sobre #tênis. Baixe já nosso app: https://t.co/j8Emcsl8G8</t>
  </si>
  <si>
    <t>Le compte francophone du Service des Sports de l'@AFP (Agence France-Presse).</t>
  </si>
  <si>
    <t>Tennis Player (4/6) Meilleur Classement (3/6) (2017) Insta: Romain Hadjiconstantis Snap: Romainh-tennis</t>
  </si>
  <si>
    <t>➡Blog légendaire
➡T-shirts cool : https://t.co/FS2G5JeQau
➡Facebook : https://t.co/xQ37nKqJqh</t>
  </si>
  <si>
    <t>¡Béisbol, fútbol, baloncesto y más!</t>
  </si>
  <si>
    <t>Studied at BHU, Joined CISF, Interested in news around the world with emphasis upon immediate neighborhood, writing infrequently at journey called life</t>
  </si>
  <si>
    <t>ATP Tour is the governing body of the men's professional tennis circuits - @ATP_Tour, @ATPChallenger Tour and @ATPChampions Tour. Spanish: @ATPTour_ES</t>
  </si>
  <si>
    <t>Professional tennis player</t>
  </si>
  <si>
    <t>NDTVSports is the ultimate destination for Sports fans from around the World.</t>
  </si>
  <si>
    <t>No puedo ser mas que HONESTO aun cuando todos me rechazen.</t>
  </si>
  <si>
    <t>https://t.co/FQ2RojFRYE</t>
  </si>
  <si>
    <t>Steward of God's Creation _xD83C__xDF0D_/ Timmy Panganiban the loml _xD83D__xDC95_</t>
  </si>
  <si>
    <t>love music, nutty family and sam(even nuttier dog) RIP sam love you to bits.</t>
  </si>
  <si>
    <t>Official Twitter account for the Nine Network Australia.</t>
  </si>
  <si>
    <t>.... blonde is an attitude not a color !!!</t>
  </si>
  <si>
    <t>Gippsland Natural: Ethically &amp; sustainably produced free range, grass fed beef raised as nature intended direct from Gippsland  farmers since 1999</t>
  </si>
  <si>
    <t>Indian, Tamizhan, Engineer, Good child, A bad lover nd finally an ENTREPRENEUR...</t>
  </si>
  <si>
    <t>Conseil en paris. #Gratuit sur notre discord à pour objectif de crée une communauté de parieur. Aucune côte inférieur à 3 _xD83D__xDD2E_ #TeamMagik Snap : Magikpronos16</t>
  </si>
  <si>
    <t>Sport</t>
  </si>
  <si>
    <t>Chef du département des sports à l'AFP. Un tweet n'est qu'un tweet. Informations, divagations. J'aime le rugby mais son avatar professionnel m'inquiète.</t>
  </si>
  <si>
    <t>MD. Médico venezolano. Profesor ULA. Colombo-Venezolano. Comprometido con mi familia, mis amigos, mis estudiantes, mis pacientes y mi pais. Fanático del tenis.</t>
  </si>
  <si>
    <t>Airstream Food Van. Fabulous Calamari &amp; Seafood. Get in touch!</t>
  </si>
  <si>
    <t>Dad of two, Home Shopping producer, Hitchcock superfan, self proclaimed Academy Award historian. Barack Obama follows me on Twitter.</t>
  </si>
  <si>
    <t>Broad Backs #dayones</t>
  </si>
  <si>
    <t>Development Communications Consultant |Media Practitioner @LeadershipNGA |Sports writer| Creative Director|@PA certified Digital Journalist |#Arsenal</t>
  </si>
  <si>
    <t>Living, Loving, and working to help you.</t>
  </si>
  <si>
    <t>Sportswaka brings all the breaking sports news, accurate and in-depth analysis, with exclusive interviews within the sports gladiators.</t>
  </si>
  <si>
    <t>Tenniscoach. Father of twingirls. Triathlon wannabe. Also writes longer blog posts at https://t.co/6poxy5Uji6</t>
  </si>
  <si>
    <t>Be Truthful</t>
  </si>
  <si>
    <t>Proud _xD83D__xDC51_Roger Federer fan | Multimedia Designer &amp; some other exciting roles_xD83E__xDD17_ | To me, Federer = Tennis | Instagram~ https://t.co/taczKy60O6</t>
  </si>
  <si>
    <t>IG: sebastianespejo7</t>
  </si>
  <si>
    <t>Writer. Digital Mermaid. Entreprenerd. Project &amp; Social Media Manager. Blogger. Games &amp; Anime. Epicurean. Bon Vivant. _xD83D__xDC8B_ Email bossrjlyn@gmail.com. #bosslady</t>
  </si>
  <si>
    <t>The top destination for all the major sports news from around the world - A Times Internet product
https://t.co/pac68wnoDG</t>
  </si>
  <si>
    <t>IG @carowozniacki</t>
  </si>
  <si>
    <t>Viver o mais intensamente, arriscar sempre. Se tivesse 100 anos para viver, eu ainda não teria tempo para fazer tudo o que quero fazer.</t>
  </si>
  <si>
    <t>Official Twitter of Grigor Dimitrov</t>
  </si>
  <si>
    <t>_xD83C__xDF49_ tembikai</t>
  </si>
  <si>
    <t>Real spiritual knowledge on earth has only Sant RAMPAL JI MAHARAJ. Come and gained.</t>
  </si>
  <si>
    <t>Software Developer, RF Fan</t>
  </si>
  <si>
    <t>Blogger, PM, HR expert &amp; co-owner, #Net&amp;Grass! #MUFC fan since '95. I love Kaka, Nadal &amp; Venus. Huge Nollywood fan. 08135578832 16/03/1987. | ohebors@yahoo.com</t>
  </si>
  <si>
    <t>Tennis journalist and correspondent.  Teacher of Italian language and litterature at Aix-Marseille Université</t>
  </si>
  <si>
    <t>Italian tennis player</t>
  </si>
  <si>
    <t>Bei uns sind auch die Amateure die Stars _xD83D__xDCAA_ Leidenschaft, Emotionen und ehrlicher Fußball von der Kreisklasse bis zur Königsklasse. #demFußballseinZuhause</t>
  </si>
  <si>
    <t>Le meilleur des vidéos de sport sur Dailymotion. Plus de vidéo sur la chaîne sport https://t.co/v4EA8PFYd5</t>
  </si>
  <si>
    <t>#HomeOfTennis _xD83C__xDFBE_#ATP #mercato #Paris2024 Toute l'info sport sur https://t.co/kGEFGdjRnG /Jeu : https://t.co/SY2L8IiTFS /Support Eurosport Player : @EurosportCare</t>
  </si>
  <si>
    <t>OA Sport, il Tempio degli sport olimpici. Analisi, approfondimenti, interviste e news su tutte le discipline a 360°. Tutti gli sport hanno la stessa dignità.</t>
  </si>
  <si>
    <t>Get all latest and daily all Sports News, Scores, Results &amp; many more from around the world.</t>
  </si>
  <si>
    <t>grazianig 4.0 ready. Past empowers future! My tweets are personal and don't represent my company.</t>
  </si>
  <si>
    <t>L'actualité de référence par la rédaction du Monde | Piloté par @marieslavicek @bricelaemle @charlotteherzog | Snapchat, FB, Instagram : lemondefr</t>
  </si>
  <si>
    <t>Sport w portalu https://t.co/3IAr5jkvDg</t>
  </si>
  <si>
    <t>FB: https://t.co/PimxRz8DFW Instagram: https://t.co/HNYN5rBSZn</t>
  </si>
  <si>
    <t>My world according to movies, music, tennis and more! Feel free to come into my world.</t>
  </si>
  <si>
    <t>DP &amp; Photographer , Host of the Image Culture Podcast</t>
  </si>
  <si>
    <t>Instagram: bigfoe1998 • #bigfoeonthecomeup</t>
  </si>
  <si>
    <t>television actor. dream big, love urself first to love others, be selfless,pet lover, nature attracts. Lives in mumbai.</t>
  </si>
  <si>
    <t>India's premier destination for cricket, football, tennis and other sports from all over the world.</t>
  </si>
  <si>
    <t>One of India's largest media companies. Latest news from around the world. Retweets are not endorsements.</t>
  </si>
  <si>
    <t>Alles zum Sport im @westfalenblatt - von lokal bis global. Am sportlichsten sind wir beim Schreiben. Hier twittern Online- und Sportredakteure.</t>
  </si>
  <si>
    <t>I'm going back to 505...</t>
  </si>
  <si>
    <t>There are 3 certainties in life. 
-Death
-Taxes
-The awesome that is blink-182
Keep fighting the good fight ☺</t>
  </si>
  <si>
    <t>Sampras-Kafelnikov-Shapovalov</t>
  </si>
  <si>
    <t>ダンロップのラケットに救われて今に至る。ダンロップのラケットに出会えたお陰で今もテニスができる。そんな喜びを、そんなダンロップのラケットを多くの人に伝えたい。</t>
  </si>
  <si>
    <t>Breaking news alerts from India</t>
  </si>
  <si>
    <t>Vive cada momento como si fuera el último. ATM-Nole. Entrenador De Tenis y Entrenador Personal.</t>
  </si>
  <si>
    <t>MBA Business Strategist Constitutional Law Certified-Global Business Certified
Helping organizations work smarter.Creating Jobs and Growing Profit Margins</t>
  </si>
  <si>
    <t>Comedian. Wanderlust-er. Humanist. Champion of ☮️, _xD83D__xDC9A_&amp;_xD83D__xDCA1_.</t>
  </si>
  <si>
    <t>Official KreedOn Account. Exclusive media to spread awareness about Indian Athletes and sports. 400+ featured athletes. 800+ article and video stories. ⚽️_xD83C__xDFC0__xD83C__xDFBE_</t>
  </si>
  <si>
    <t>_xD83D__xDC81_An introvert.Luv showerin under é _xD83C__xDF27_ ,a long _xD83D__xDC3E_ lookin at é ⭐.Well simplicity really makes me ☺</t>
  </si>
  <si>
    <t>Cuenta oficial | Revista y Web Cambio16 | Noticias de actualidad y análisis sobre España y el mundo contadas con contundencia.</t>
  </si>
  <si>
    <t>In the shade, The Master is waiting with serenity for the triumph                         to shine over him.
Andy Roddick, the best to sublimate Roger's game</t>
  </si>
  <si>
    <t>Comunicador Social: FACSO_xD83C__xDDEA__xD83C__xDDE8_; UASB_xD83C__xDDEA__xD83C__xDDE8_; UCJC_xD83C__xDDEA__xD83C__xDDF8_, UDLA _xD83C__xDDEA__xD83C__xDDE8_. Narrador de fútbol: Cabina CLARO, Área Deportiva 99.3FM y ElRelatoEc. Tweets políticos-deportivos.</t>
  </si>
  <si>
    <t>Noticias de La Plata, el país y el mundo https://t.co/r6IIA8ohI0</t>
  </si>
  <si>
    <t>20 - Lo esencial es invisible a los ojos -                               Futura ingeniera UBA</t>
  </si>
  <si>
    <t>All the latest breaking news from across South Africa in one stream.</t>
  </si>
  <si>
    <t>Fastest Growing TENNIS TALKSHOW in THE WORLD...
Search Coffee Break Tennis on Youtube to see what the fuss is all about...  #FedHead</t>
  </si>
  <si>
    <t>Want to meet new people</t>
  </si>
  <si>
    <t>ભારતીય ક્રિકેટના સત્તાવાર વૈશ્વિક ઑડિઓ બ્રોડકાસ્ટ ભાગીદાર બીસીસીઆઈ અને ભારતમાં ઇપીએલના સત્તાવાર ઑડિઓ બ્રોડકાસ્ટ ભાગીદાર. રમતો વિશે બધું</t>
  </si>
  <si>
    <t>India’s most watched Hindi News Channel. Follow for latest/breaking News Alerts from all over the Globe. FB:https://t.co/BUC2bw3ZhL</t>
  </si>
  <si>
    <t>still studying. in patna. ☺just beCause My patH is Different doesn't mean I m Lost._xD83C__xDDEE__xD83C__xDDF3_ life should be advantageous and more dangerous._xD83D__xDEA9__xD83D__xDEA9__xD83D__xDE4F__xD83C__xDDEE__xD83C__xDDF3__xD83C__xDDEE__xD83C__xDDF3_</t>
  </si>
  <si>
    <t>_xD83C__xDFBE_ _xD83D__xDC8C_:tennisasst@caa.com</t>
  </si>
  <si>
    <t>State University of Yogyakarta (UNY) _xD83C__xDF93_ ~ Health &amp; care giver _xD83C__xDF21__xD83D__xDC89__xD83D__xDC8A_ ~ Social &amp; Economy science ✏_xD83D__xDCDA__xD83D__xDCD2__xD83D__xDCD6_ ~ Vacation _xD83C__xDFDD_ ~ Travelling _xD83D__xDEEB__xD83C__xDF0F_ ~ INDONESIA _xD83C__xDDEE__xD83C__xDDE9_</t>
  </si>
  <si>
    <t>Your one-stop destination for sports news from across the globe.</t>
  </si>
  <si>
    <t>Your best life begins with a home that inspires you. Let us help you find the home that allows you to                     LIVE | INSPIRED</t>
  </si>
  <si>
    <t>Spanish Content @12up_ES @floor8_ES</t>
  </si>
  <si>
    <t>Indian Cricket ਬੋਰਡ ਦੇ ਅਧਿਕਾਰੀ ਗਲੋਬਲ ਆਡੀਓ ਬਰਾਡਕਾਸਟ ਸਾਥੀ ਅਤੇ ਭਾਰਤ ਵਿਚ EPL ਦੇ ਸਰਕਾਰੀ ਆਡੀਓ ਬਰਾਡਕਾਸਟ ਹਿੱਸੇਦਾਰ. ਖੇਡਾਂ ਬਾਰੇ ਹਰ ਚੀਜ਼</t>
  </si>
  <si>
    <t>Noticias de TV y Redes Sociales</t>
  </si>
  <si>
    <t>Pivoting to video.</t>
  </si>
  <si>
    <t>सर्व मुख्यखेळांविषयी वास्तविक माहिती देण्याचे काम आमची वेबसाईट देते.| आम्ही भारतात EPL ऑफिकल ऑडिओ ब्रोकास्टर आणि Indian Cricket ग्लोबल ऑडिओ प्रसारक आहोत</t>
  </si>
  <si>
    <t>National President of Bharatiya Janata Party / President, Gujarat Cricket Association</t>
  </si>
  <si>
    <t>Reportajes especiales sobre individuos, informaciones y situaciones que son noticia. Aquí no hay informaciones falsas.</t>
  </si>
  <si>
    <t>Ni sumisa ni devota... Libre, Linda y Loca =)</t>
  </si>
  <si>
    <t>Analyses, Statistiques et Pronostics de rencontres sportives par un parieur sportif professionnel.</t>
  </si>
  <si>
    <t>1 – La página oficial de Opta en España para los deportes más allá del fútbol. Variedad</t>
  </si>
  <si>
    <t>The official account for The Championships, #Wimbledon. Download the Official Wimbledon App for personalised news and scores: https://t.co/FOUaDuVGtM</t>
  </si>
  <si>
    <t>Journalist सच हमेशा झूठ से ज़्यादा ख़तरनाक होता है।
और मारक भी।</t>
  </si>
  <si>
    <t>Union Minister of Health and Family Welfare - Government of India. Parliamentary Board Secretary @BJP4India</t>
  </si>
  <si>
    <t>Prime Minister of India</t>
  </si>
  <si>
    <t>Fail in Football &amp; Astronomy! Executive @Novabase transforming business to leverage Intelectual Propriety in IT business. Opinions w/ CTRL C+V. @SportingCP fan!</t>
  </si>
  <si>
    <t>Every Sports One destination</t>
  </si>
  <si>
    <t>#Comms in Boston, #fmrCapHillwonkUK, tennis junkie, Penn Stater for life, obsessed with #TheCrown, #BillMurray enthusiast, and a lifelong beach bum.</t>
  </si>
  <si>
    <t>State Senate Nominee, MD District 28</t>
  </si>
  <si>
    <t>❤️TENNIS: Rafa, SirMuzza &amp; TsitsiStef ❤️. +Prince, FooFighters, Travel, Physics, Nature. If you don't like reading tweets about any of that, best not follow me.</t>
  </si>
  <si>
    <t>Tennis player | Entrepreneur</t>
  </si>
  <si>
    <t>News. Views. Analysis. Conversations. India’s No.1 digital news destination, world’s largest-selling English newspaper - A Times Internet Limited Product</t>
  </si>
  <si>
    <t>Instagram- tanujmehra</t>
  </si>
  <si>
    <t>Mum and Teacher who's interested in stuff. Adelaide Crows supporter and over competative AFLFantasy player. And I read. I read way too much. Anything, anytime!</t>
  </si>
  <si>
    <t>My interests = Politics,Body Language,Psychology,Narcissism, Human Behaviour,Social Justice, Art, INFJ, Animals &amp; their rights .Love of learning.Trolls Blocked.</t>
  </si>
  <si>
    <t>"E quem guardará os guardas?"
Sempre do Sporting</t>
  </si>
  <si>
    <t>73 años siendo Líderes en Noticias, Opinión y Deportes.</t>
  </si>
  <si>
    <t>#TeamPronoNRV _xD83D__xDC68__xD83C__xDFFC_‍_xD83D__xDCBB_  Prono journalier pour vous servir ! les gains sont ici, pour savoir qui fait partie de la Team regarde les follows ! #NRV</t>
  </si>
  <si>
    <t>Winners, winners and more winners _xD83D__xDCB0_</t>
  </si>
  <si>
    <t>We create a social and gamified betting experience that is tailored to the personal needs of every modern punter. 18+. https://t.co/2RyHF1JlEt #NeverBetAlone</t>
  </si>
  <si>
    <t>Chilvicoyano, Azulgrana, Familiero,  Runner, Scrum master, futuro yogui y Trabajo en Sistemas, comparto artículos de Agilismo, Scrum, Liderazgo y Tecnología.</t>
  </si>
  <si>
    <t>As one of the first tennis clubs in Northeast Ohio since 1967, Towpath is continuing to grow and improve to offer the best tennis in the area. There are many ne</t>
  </si>
  <si>
    <t>Writer, mom and Lyme warrior.</t>
  </si>
  <si>
    <t>Married with a great family :),used to play tennis,now just talk about it. Time to speak out is now, telling me to stick to tennis =automatic block.</t>
  </si>
  <si>
    <t>A free spirited site run by people that love and have a great affinity for tennis.</t>
  </si>
  <si>
    <t>Noticias de deportes en Venezuela y el mundo</t>
  </si>
  <si>
    <t>Telangana's Leading Telugu Daily News Paper Which Covers Telangana News, Entertainment, Sports News.</t>
  </si>
  <si>
    <t>RenasArmy Living, Loving, and working to help you. #OlympiasArmy #QQPS</t>
  </si>
  <si>
    <t>_xD83D__xDE80_ Co-founder &amp; managing partner @Initialized (early stage VC, $22B in market value) _xD83D__xDCD6_ Bestselling author  ⬆️ Co-founder @Reddit _xD83C__xDFAE_ Owner @cloud9</t>
  </si>
  <si>
    <t>#ClassicallyBeautiful #MeToo</t>
  </si>
  <si>
    <t>Dołączyłem 19 grudnia 2016 roku. Wtedy też minęły trzy lata od chwili, kiedy zostałem... #ikselo</t>
  </si>
  <si>
    <t>Twenty-Gr8 | Integrity/Everything</t>
  </si>
  <si>
    <t>Niçoise et fiére de l'être. #OGCNICE. Fan de  Lewis Hamilton _xD83D__xDC51_ King Lewis Aime la beauté de l'âme et du coeur et toutes les beautés de ce merveilleux monde ♡♥♡</t>
  </si>
  <si>
    <t>b2b event director, social marketing evangelist, European &amp; Guilty Feminist. Enthused about comedy, travel, the arts, good causes &amp; sharing excellent things.</t>
  </si>
  <si>
    <t>Label Manager at Ace Records. Music writer for whoever asks. Also a cat owner, so it’s mainly records and cats here, to be fair.</t>
  </si>
  <si>
    <t>Somos almas hermanas aprendiendo experiencias humanas anhelando volver a la luz. Amémonos todos: Ahora!</t>
  </si>
  <si>
    <t>The Blockchain Sports Exchange where you can invest in your idols. https://t.co/2FHv5ha8ce 
 “Tokenizing Sporting Talent_xD83C__xDFC6_” Telegram https://t.co/fezxhk7YMp</t>
  </si>
  <si>
    <t>Born in Guimaraes(Portugal) on March 30th. Lives in Barcelona since 2004. Professional Tennis Player.</t>
  </si>
  <si>
    <t>Chief Evangelist,Africa For Alfa-Enzo Foundation</t>
  </si>
  <si>
    <t>This is the latest collection of news breaks and entertainment reports from The Gulf Today, an English language daily newspaper.</t>
  </si>
  <si>
    <t>Chico y chica especializados en: Fútbol⚽, Tenis_xD83C__xDFBE_, E-sports_xD83C__xDFAE_ y Baloncesto_xD83C__xDFC0_ (sobretodo NBA)
Casas: 888,William Hill y bet365 sobretodo</t>
  </si>
  <si>
    <t>Aqui opiniones, datos y curiosidades _xD83D__xDCF2_ Periodismo @uneatlantico _xD83D__xDCDA_  Colaborador de @Grada3com y @Vip_Deportivo _xD83D__xDCBB_  Apasionado al futbol⚽ Amante del deporte ❤</t>
  </si>
  <si>
    <t>Si lo quieres, no te costará esforzarte por ello (o algo así)... Rafa Nadal</t>
  </si>
  <si>
    <t>Messi 400 la liga goals</t>
  </si>
  <si>
    <t>Fan of the GOAT _xD83D__xDC10__xD83C__xDFBE_ #RenasArmy</t>
  </si>
  <si>
    <t>Semper Altius</t>
  </si>
  <si>
    <t>Horse #racing and football predictions. Tips and strategies about #betting, #slots, #poker, #bingo and #casino online.
*** 18+ https://t.co/0WiNwt5hky ***</t>
  </si>
  <si>
    <t>Honestidad brutal.
Colegio San Patricio 1887
#Cambiemos</t>
  </si>
  <si>
    <t>Freelance writer. @lutontownst Media Officer. Owner of @kevshatsports. Big Luton Town &amp; Hants cricket fan. Fan of all sports. Views my own etc..</t>
  </si>
  <si>
    <t>Fresno State Women's Tennis _xD83D__xDC3E_ Alum _xD83D__xDC69__xD83C__xDFFC_‍_xD83C__xDF93_ Instagram: gmoney_gigi_g. Cliff Drysdale Tennis _xD83C__xDFBE_</t>
  </si>
  <si>
    <t>I blog de Il Fatto Quotidiano</t>
  </si>
  <si>
    <t>INTJ</t>
  </si>
  <si>
    <t>A student of #LIFE.</t>
  </si>
  <si>
    <t>Betting tips, offers &amp; free bets. Cricket, Cycling, Darts, Football with League Two, Golf, Horse Racing, NFL, Rugby League, Snooker &amp; Tennis.
18+ Gamble aware</t>
  </si>
  <si>
    <t>Profesora Nacional de Tenis _xD83C__xDFBE_.
_xD83D__xDCDA_ Educación Física.</t>
  </si>
  <si>
    <t>Women's Tennis Association - Home of Women's Professional Tennis _xD83C__xDFBE_ | Spanish: @WTA_Espanol</t>
  </si>
  <si>
    <t>Blogabet (https://t.co/vyRXNxcKUY) offers professional betting advice with money-back guarantee. Free #bettingtips. 100% verified tips. #sportsbetting #freebets</t>
  </si>
  <si>
    <t>look for the good in everyone</t>
  </si>
  <si>
    <t>Man on the side.</t>
  </si>
  <si>
    <t>_xD83C__xDFC6_#personalbranding Coach _xD83D__xDDE3_Professional Speaker _xD83C__xDFE6_#careercoach _xD83C__xDF99_#Livestream #podcast Talk Show Host _xD83D__xDE80_Communications Professor</t>
  </si>
  <si>
    <t>If you can meet with Triumph and Disaster and treat those two impostors just the same</t>
  </si>
  <si>
    <t>Covering all the sports, with all the best betting angles! Gamble Responsibly 18+ https://t.co/0WiNwt5hky</t>
  </si>
  <si>
    <t>Tennis/snooker - in the Racing Post - and crosswords/quizzes.</t>
  </si>
  <si>
    <t>I'm 100% sure my life is 30% more intertaining. Defying defenitions one day at a time.... #Sharapova is my athlete!</t>
  </si>
  <si>
    <t>TENNIS MANIA _xD83C__xDFC6__xD83D__xDC71__xD83D__xDC78_❤_xD83D__xDE0D__xD83D__xDC4D_</t>
  </si>
  <si>
    <t xml:space="preserve">San Salvador, El Salvador </t>
  </si>
  <si>
    <t>La Serena, Chile</t>
  </si>
  <si>
    <t xml:space="preserve">La Serena, Chile </t>
  </si>
  <si>
    <t>Scottish Borders</t>
  </si>
  <si>
    <t>UK</t>
  </si>
  <si>
    <t>Lima Perú</t>
  </si>
  <si>
    <t>Lima. Perú</t>
  </si>
  <si>
    <t>Chiclayo</t>
  </si>
  <si>
    <t>Lima-Perú</t>
  </si>
  <si>
    <t>Lima, Peru</t>
  </si>
  <si>
    <t>Darumbal Land</t>
  </si>
  <si>
    <t>Nairobi, Kenya</t>
  </si>
  <si>
    <t>Barcelona-Saigon</t>
  </si>
  <si>
    <t>Santa Fe, Argentina</t>
  </si>
  <si>
    <t>Buenos Aires, Argentina.</t>
  </si>
  <si>
    <t>München</t>
  </si>
  <si>
    <t>Munich, Paris, the world</t>
  </si>
  <si>
    <t xml:space="preserve">Shahjahanpur
</t>
  </si>
  <si>
    <t>Lima - Perú</t>
  </si>
  <si>
    <t>Buenos aires</t>
  </si>
  <si>
    <t>Queensland, Australia</t>
  </si>
  <si>
    <t>UB</t>
  </si>
  <si>
    <t>Bikaner, India</t>
  </si>
  <si>
    <t>Rajasthan, India</t>
  </si>
  <si>
    <t>Noida, India</t>
  </si>
  <si>
    <t>Delhi. Jharkhand.</t>
  </si>
  <si>
    <t>India</t>
  </si>
  <si>
    <t>Melbourne, Australia</t>
  </si>
  <si>
    <t>Manacor</t>
  </si>
  <si>
    <t>_xD83C__xDDE6__xD83C__xDDFA_</t>
  </si>
  <si>
    <t>Cidade de deus</t>
  </si>
  <si>
    <t>ARGENTINA</t>
  </si>
  <si>
    <t>Perth, Western Australia</t>
  </si>
  <si>
    <t>Miami Beach - Barcelona</t>
  </si>
  <si>
    <t>Berazategui, Argentina</t>
  </si>
  <si>
    <t>Paraguay</t>
  </si>
  <si>
    <t>Beijing, China</t>
  </si>
  <si>
    <t>Pasay City, National Capital R</t>
  </si>
  <si>
    <t>Brasil</t>
  </si>
  <si>
    <t>Paris</t>
  </si>
  <si>
    <t>France</t>
  </si>
  <si>
    <t>France, Paris</t>
  </si>
  <si>
    <t>Estados Unidos</t>
  </si>
  <si>
    <t>Bhagalpur, India</t>
  </si>
  <si>
    <t>63 tournaments in 31 countries _xD83C__xDF0E_</t>
  </si>
  <si>
    <t>Switzerland</t>
  </si>
  <si>
    <t>New Perungalathur</t>
  </si>
  <si>
    <t>New Delhi, India</t>
  </si>
  <si>
    <t>Véneto, Italia</t>
  </si>
  <si>
    <t>Barabanki, UP India</t>
  </si>
  <si>
    <t>San Francisco _xD83D__xDEEB_ Butuan City</t>
  </si>
  <si>
    <t>kiwi gal in aussie</t>
  </si>
  <si>
    <t>Gippsland Victoria</t>
  </si>
  <si>
    <t>Chennai, INDIA</t>
  </si>
  <si>
    <t>Martigues, France</t>
  </si>
  <si>
    <t>San Cristóbal / Venezuela</t>
  </si>
  <si>
    <t>Victoria, Australia</t>
  </si>
  <si>
    <t>Abuja,Nigeria</t>
  </si>
  <si>
    <t>Somewhere over the Rainbow</t>
  </si>
  <si>
    <t>Nigeria</t>
  </si>
  <si>
    <t>Toronto, Canada</t>
  </si>
  <si>
    <t>Jalisco, México</t>
  </si>
  <si>
    <t>Around the World</t>
  </si>
  <si>
    <t>Everywhere</t>
  </si>
  <si>
    <t>Bahia, Brasil</t>
  </si>
  <si>
    <t>United Kingdom</t>
  </si>
  <si>
    <t>Haryana, India</t>
  </si>
  <si>
    <t>Bengaluru, India</t>
  </si>
  <si>
    <t>Lagos, Nigeria</t>
  </si>
  <si>
    <t>Milan, Italy</t>
  </si>
  <si>
    <t>Warszawa</t>
  </si>
  <si>
    <t>Quezon City</t>
  </si>
  <si>
    <t>Brooklyn, NY</t>
  </si>
  <si>
    <t>Washington, DC</t>
  </si>
  <si>
    <t>Mumbai, India</t>
  </si>
  <si>
    <t>Bielefeld, Deutschland</t>
  </si>
  <si>
    <t>São Paulo</t>
  </si>
  <si>
    <t>Darjeeling</t>
  </si>
  <si>
    <t>日本</t>
  </si>
  <si>
    <t>Gujarat, India</t>
  </si>
  <si>
    <t xml:space="preserve">Almeria/Málaga España </t>
  </si>
  <si>
    <t>Illinois, USA</t>
  </si>
  <si>
    <t>_xD83C__xDF0F__xD83D__xDC28_Australia_xD83D__xDC0A_</t>
  </si>
  <si>
    <t>Pune, India</t>
  </si>
  <si>
    <t>Singapore</t>
  </si>
  <si>
    <t>Madrid, España</t>
  </si>
  <si>
    <t>Quito, Ecuador</t>
  </si>
  <si>
    <t>La Plata</t>
  </si>
  <si>
    <t>Buenos Aires, Argentina</t>
  </si>
  <si>
    <t>england</t>
  </si>
  <si>
    <t>South Africa</t>
  </si>
  <si>
    <t>Atlanta</t>
  </si>
  <si>
    <t>San Diego, CA</t>
  </si>
  <si>
    <t>भारत</t>
  </si>
  <si>
    <t xml:space="preserve">champaran Bihar. India. </t>
  </si>
  <si>
    <t>Knoxville, TN</t>
  </si>
  <si>
    <t>Nueva York, USA</t>
  </si>
  <si>
    <t>San Bruno, CA</t>
  </si>
  <si>
    <t>Madrid</t>
  </si>
  <si>
    <t>Wimbledon, London</t>
  </si>
  <si>
    <t>New Delhi</t>
  </si>
  <si>
    <t>Lisbon, Portugal</t>
  </si>
  <si>
    <t>Boston, MA</t>
  </si>
  <si>
    <t>Indian Head, MD</t>
  </si>
  <si>
    <t>Cornwall UK</t>
  </si>
  <si>
    <t>Guayaquil, Ecuador</t>
  </si>
  <si>
    <t>London, England</t>
  </si>
  <si>
    <t>Ciudad Autónoma de Buenos Aire</t>
  </si>
  <si>
    <t>Akron,Oh</t>
  </si>
  <si>
    <t>Colorado, USA</t>
  </si>
  <si>
    <t xml:space="preserve">Around The World </t>
  </si>
  <si>
    <t>Venezuela</t>
  </si>
  <si>
    <t>Hyderabad, India</t>
  </si>
  <si>
    <t xml:space="preserve">Everywhere we are RenasArmy </t>
  </si>
  <si>
    <t>Worldwide</t>
  </si>
  <si>
    <t>New York, NY</t>
  </si>
  <si>
    <t>Polska</t>
  </si>
  <si>
    <t>Poland</t>
  </si>
  <si>
    <t>Cleveland, OH</t>
  </si>
  <si>
    <t>Nice</t>
  </si>
  <si>
    <t>London</t>
  </si>
  <si>
    <t>Guimaraes &amp; Barcelona</t>
  </si>
  <si>
    <t>UAE, Sharjah</t>
  </si>
  <si>
    <t>Albacete, España</t>
  </si>
  <si>
    <t>Camargo, España</t>
  </si>
  <si>
    <t>Barcelona Spain</t>
  </si>
  <si>
    <t>Zapopan, Jalisco</t>
  </si>
  <si>
    <t>Luton</t>
  </si>
  <si>
    <t>Kolkata, India</t>
  </si>
  <si>
    <t>Termini Imerese, Sicilia</t>
  </si>
  <si>
    <t>Argentina</t>
  </si>
  <si>
    <t>Europe</t>
  </si>
  <si>
    <t>Laguna Hills, California</t>
  </si>
  <si>
    <t>The Real Hills</t>
  </si>
  <si>
    <t>GHAZIABAD INDIA _xD83D__xDC78__xD83D__xDC71_❤_xD83C__xDDEE__xD83C__xDDF3_❤</t>
  </si>
  <si>
    <t>https://t.co/4tmEBqs0QI</t>
  </si>
  <si>
    <t>https://t.co/8a2uNBLV2M</t>
  </si>
  <si>
    <t>https://t.co/OUe2bYRwUe</t>
  </si>
  <si>
    <t>https://t.co/BOh2cZGnuP</t>
  </si>
  <si>
    <t>http://t.co/00DDAsi401</t>
  </si>
  <si>
    <t>https://t.co/FvtRBv5txc</t>
  </si>
  <si>
    <t>https://t.co/Vj9M21xOrP</t>
  </si>
  <si>
    <t>https://t.co/3rirri8v8a</t>
  </si>
  <si>
    <t>http://t.co/fbOyD5TaKW</t>
  </si>
  <si>
    <t>https://t.co/qBnbRv7uYS</t>
  </si>
  <si>
    <t>https://t.co/WWe57xAJxF</t>
  </si>
  <si>
    <t>http://t.co/cEI8c36A60</t>
  </si>
  <si>
    <t>https://t.co/tpOm76ufOj</t>
  </si>
  <si>
    <t>https://t.co/NdMMu1jdrG</t>
  </si>
  <si>
    <t>https://t.co/jHQrxZoZhO</t>
  </si>
  <si>
    <t>https://t.co/b3xe7pJmOg</t>
  </si>
  <si>
    <t>https://t.co/kxplaxH9EO</t>
  </si>
  <si>
    <t>https://t.co/qS9MRFrmoD</t>
  </si>
  <si>
    <t>https://t.co/8KcLgM44Ou</t>
  </si>
  <si>
    <t>https://t.co/kHj7VQFS6I</t>
  </si>
  <si>
    <t>https://t.co/8IXKgsyQrr</t>
  </si>
  <si>
    <t>https://t.co/qcJcwocm65</t>
  </si>
  <si>
    <t>https://t.co/uBKb8EvUge</t>
  </si>
  <si>
    <t>https://t.co/NinTpjZLAX</t>
  </si>
  <si>
    <t>https://t.co/1EaTdqWv0w</t>
  </si>
  <si>
    <t>https://t.co/FHEe0JqoZw</t>
  </si>
  <si>
    <t>https://t.co/A7LPM0dzA4</t>
  </si>
  <si>
    <t>https://t.co/w8mj4ooLEt</t>
  </si>
  <si>
    <t>https://t.co/YSOcIymQSt</t>
  </si>
  <si>
    <t>https://t.co/nidDu0He8m</t>
  </si>
  <si>
    <t>http://t.co/6Qggc4yfaU</t>
  </si>
  <si>
    <t>https://t.co/VsrcJa4jYE</t>
  </si>
  <si>
    <t>https://t.co/kg83AxfD4J</t>
  </si>
  <si>
    <t>https://t.co/YMUiRJQ3iw</t>
  </si>
  <si>
    <t>https://t.co/M2BUlCM5u2</t>
  </si>
  <si>
    <t>https://t.co/IuHAUlxBZN</t>
  </si>
  <si>
    <t>https://t.co/iu1IqphqTE</t>
  </si>
  <si>
    <t>https://t.co/XCPkuF2toQ</t>
  </si>
  <si>
    <t>https://t.co/0ch45uhHAb</t>
  </si>
  <si>
    <t>https://t.co/xrs5qJAt4L</t>
  </si>
  <si>
    <t>https://t.co/THhSpLBIN0</t>
  </si>
  <si>
    <t>https://t.co/WouR92dxND</t>
  </si>
  <si>
    <t>http://t.co/nidDu0pCJM</t>
  </si>
  <si>
    <t>https://t.co/XlwvN0gRHk</t>
  </si>
  <si>
    <t>https://t.co/40tcjsHZf6</t>
  </si>
  <si>
    <t>https://t.co/mdbVTwCM6C</t>
  </si>
  <si>
    <t>https://t.co/qGeyimB8JK</t>
  </si>
  <si>
    <t>https://t.co/Ou1N6TUTRA</t>
  </si>
  <si>
    <t>https://t.co/KTWGwa49pb</t>
  </si>
  <si>
    <t>https://t.co/ubtQaThy4V</t>
  </si>
  <si>
    <t>https://t.co/W9M0IsFjvK</t>
  </si>
  <si>
    <t>https://t.co/TN28Nlwgkl</t>
  </si>
  <si>
    <t>https://t.co/pHudLjdobJ</t>
  </si>
  <si>
    <t>https://t.co/U2Q26rHvah</t>
  </si>
  <si>
    <t>https://t.co/TU4CnH0zss</t>
  </si>
  <si>
    <t>https://t.co/w1ml2Jcjxt</t>
  </si>
  <si>
    <t>https://t.co/i077EuVfXw</t>
  </si>
  <si>
    <t>https://t.co/v4EA8PFYd5</t>
  </si>
  <si>
    <t>https://t.co/kGEFGdjRnG</t>
  </si>
  <si>
    <t>http://t.co/qXVmmScyfG</t>
  </si>
  <si>
    <t>https://t.co/SBmP9gRWLb</t>
  </si>
  <si>
    <t>https://t.co/5LsIoZrCEr</t>
  </si>
  <si>
    <t>https://t.co/er70UGkbir</t>
  </si>
  <si>
    <t>https://t.co/eD2M0dAr0D</t>
  </si>
  <si>
    <t>https://t.co/Iqd6lnnimm</t>
  </si>
  <si>
    <t>http://t.co/4q7tpTsmJ2</t>
  </si>
  <si>
    <t>http://t.co/dCFWh1CEzO</t>
  </si>
  <si>
    <t>https://t.co/zXJvbhpyS0</t>
  </si>
  <si>
    <t>http://t.co/rvyKF1oXgF</t>
  </si>
  <si>
    <t>https://t.co/O5wLqIEhRZ</t>
  </si>
  <si>
    <t>http://t.co/Z4M89fs6mB</t>
  </si>
  <si>
    <t>http://t.co/ayTGrVlbsJ</t>
  </si>
  <si>
    <t>https://t.co/DJl6sqHlI2</t>
  </si>
  <si>
    <t>https://t.co/tiE4KH7Goq</t>
  </si>
  <si>
    <t>https://t.co/ffgveig2Wt</t>
  </si>
  <si>
    <t>https://t.co/JbKcoquZSc</t>
  </si>
  <si>
    <t>https://t.co/wwmQUyoKQ4</t>
  </si>
  <si>
    <t>https://t.co/n64nw6lc4E</t>
  </si>
  <si>
    <t>http://t.co/1NyA3IHk4o</t>
  </si>
  <si>
    <t>https://t.co/Y0bgRu9wjY</t>
  </si>
  <si>
    <t>https://t.co/JPjhq7MPTR</t>
  </si>
  <si>
    <t>https://t.co/Qef0ZbAA3Z</t>
  </si>
  <si>
    <t>https://t.co/slanYcB7ud</t>
  </si>
  <si>
    <t>https://t.co/T0EMdu1oUP</t>
  </si>
  <si>
    <t>http://t.co/EPyjk4s1jR</t>
  </si>
  <si>
    <t>https://t.co/TWtWtlXzEU</t>
  </si>
  <si>
    <t>https://t.co/F3fLcfn45H</t>
  </si>
  <si>
    <t>https://t.co/T8qyKz0gq5</t>
  </si>
  <si>
    <t>https://t.co/5l970SOZR4</t>
  </si>
  <si>
    <t>http://t.co/GzQrrRAjHU</t>
  </si>
  <si>
    <t>https://t.co/LjKG9Whl47</t>
  </si>
  <si>
    <t>http://t.co/FX9eZkF2UD</t>
  </si>
  <si>
    <t>https://t.co/uCqEezyhcN</t>
  </si>
  <si>
    <t>https://t.co/BIDAjDytcN</t>
  </si>
  <si>
    <t>https://t.co/Y5eAZckmvo</t>
  </si>
  <si>
    <t>http://t.co/i7NW4Bof2G</t>
  </si>
  <si>
    <t>https://t.co/1njQEAosRJ</t>
  </si>
  <si>
    <t>https://t.co/hVPJpSQU5w</t>
  </si>
  <si>
    <t>https://t.co/JxQOlwNQ7E</t>
  </si>
  <si>
    <t>https://t.co/pcdIwzRBUz</t>
  </si>
  <si>
    <t>https://t.co/PkMrYKeA4E</t>
  </si>
  <si>
    <t>https://t.co/BmTlqRpolz</t>
  </si>
  <si>
    <t>http://t.co/iefS9pVxXh</t>
  </si>
  <si>
    <t>https://t.co/o68T8iq9Iz</t>
  </si>
  <si>
    <t>http://t.co/wxoOv9Snwt</t>
  </si>
  <si>
    <t>https://t.co/uJ6FRFyccn</t>
  </si>
  <si>
    <t>https://t.co/mL1TR6Jg79</t>
  </si>
  <si>
    <t>https://t.co/KUzWFXSQdH</t>
  </si>
  <si>
    <t>https://t.co/e0K2Y1ztIA</t>
  </si>
  <si>
    <t>https://t.co/jokeMLWCsJ</t>
  </si>
  <si>
    <t>https://t.co/KJjoO3D5o4</t>
  </si>
  <si>
    <t>https://t.co/zmSoYcN4LQ</t>
  </si>
  <si>
    <t>https://t.co/G7PaQfGvzH</t>
  </si>
  <si>
    <t>https://t.co/YO8uk5BaTc</t>
  </si>
  <si>
    <t>https://t.co/mN7TYwpkpr</t>
  </si>
  <si>
    <t>https://t.co/voAFt6vfhb</t>
  </si>
  <si>
    <t>http://t.co/fCbHqGzYCL</t>
  </si>
  <si>
    <t>https://t.co/492pFBbk8v</t>
  </si>
  <si>
    <t>https://t.co/wy959zV1vm</t>
  </si>
  <si>
    <t>http://t.co/MTkbkUPQjn</t>
  </si>
  <si>
    <t>https://t.co/7JUGSsPLfE</t>
  </si>
  <si>
    <t>http://t.co/X8VjPqIk4X</t>
  </si>
  <si>
    <t>https://t.co/N5jER4GOu1</t>
  </si>
  <si>
    <t>https://t.co/B8NBPPSxvK</t>
  </si>
  <si>
    <t>https://t.co/fsQ8Nq02Bx</t>
  </si>
  <si>
    <t>https://t.co/y9ADTkrSXf</t>
  </si>
  <si>
    <t>https://t.co/vyRXNxcKUY</t>
  </si>
  <si>
    <t>https://t.co/SJYETF2dVH</t>
  </si>
  <si>
    <t>https://t.co/3m83XpRarM</t>
  </si>
  <si>
    <t>https://pbs.twimg.com/profile_banners/1084272851069353984/1547350791</t>
  </si>
  <si>
    <t>https://pbs.twimg.com/profile_banners/738636986840457216/1472051162</t>
  </si>
  <si>
    <t>https://pbs.twimg.com/profile_banners/969046429057634304/1528854466</t>
  </si>
  <si>
    <t>https://pbs.twimg.com/profile_banners/3149077445/1498961263</t>
  </si>
  <si>
    <t>https://pbs.twimg.com/profile_banners/2975482133/1458684305</t>
  </si>
  <si>
    <t>https://pbs.twimg.com/profile_banners/2162374808/1496683116</t>
  </si>
  <si>
    <t>https://pbs.twimg.com/profile_banners/141890072/1541277758</t>
  </si>
  <si>
    <t>https://pbs.twimg.com/profile_banners/20792012/1446419111</t>
  </si>
  <si>
    <t>https://pbs.twimg.com/profile_banners/317818412/1498487891</t>
  </si>
  <si>
    <t>https://pbs.twimg.com/profile_banners/199512319/1485349785</t>
  </si>
  <si>
    <t>https://pbs.twimg.com/profile_banners/538220396/1524764546</t>
  </si>
  <si>
    <t>https://pbs.twimg.com/profile_banners/147040968/1524041803</t>
  </si>
  <si>
    <t>https://pbs.twimg.com/profile_banners/828728544/1385624325</t>
  </si>
  <si>
    <t>https://pbs.twimg.com/profile_banners/340864563/1519482460</t>
  </si>
  <si>
    <t>https://pbs.twimg.com/profile_banners/92731878/1547211491</t>
  </si>
  <si>
    <t>https://pbs.twimg.com/profile_banners/55340679/1532688774</t>
  </si>
  <si>
    <t>https://pbs.twimg.com/profile_banners/717267578/1467751660</t>
  </si>
  <si>
    <t>https://pbs.twimg.com/profile_banners/101069100/1547398338</t>
  </si>
  <si>
    <t>https://pbs.twimg.com/profile_banners/409924174/1542890754</t>
  </si>
  <si>
    <t>https://pbs.twimg.com/profile_banners/409890601/1521197742</t>
  </si>
  <si>
    <t>https://pbs.twimg.com/profile_banners/719406413416501248/1489569307</t>
  </si>
  <si>
    <t>https://pbs.twimg.com/profile_banners/1890468313/1527381268</t>
  </si>
  <si>
    <t>https://pbs.twimg.com/profile_banners/1079483907987390464/1546204747</t>
  </si>
  <si>
    <t>https://pbs.twimg.com/profile_banners/424841064/1503581957</t>
  </si>
  <si>
    <t>https://pbs.twimg.com/profile_banners/175533480/1520050547</t>
  </si>
  <si>
    <t>https://pbs.twimg.com/profile_banners/425980045/1538780250</t>
  </si>
  <si>
    <t>https://pbs.twimg.com/profile_banners/2566243550/1420968454</t>
  </si>
  <si>
    <t>https://pbs.twimg.com/profile_banners/1627041102/1501203726</t>
  </si>
  <si>
    <t>https://pbs.twimg.com/profile_banners/445915413/1535647663</t>
  </si>
  <si>
    <t>https://pbs.twimg.com/profile_banners/887965012739883008/1539493430</t>
  </si>
  <si>
    <t>https://pbs.twimg.com/profile_banners/1004763257754677248/1528389424</t>
  </si>
  <si>
    <t>https://pbs.twimg.com/profile_banners/242274651/1485479061</t>
  </si>
  <si>
    <t>https://pbs.twimg.com/profile_banners/66088428/1513995322</t>
  </si>
  <si>
    <t>https://pbs.twimg.com/profile_banners/17329538/1547506758</t>
  </si>
  <si>
    <t>https://pbs.twimg.com/profile_banners/43407467/1376491761</t>
  </si>
  <si>
    <t>https://pbs.twimg.com/profile_banners/1075424857/1533521012</t>
  </si>
  <si>
    <t>https://pbs.twimg.com/profile_banners/107973532/1457672076</t>
  </si>
  <si>
    <t>https://pbs.twimg.com/profile_banners/344634424/1503314951</t>
  </si>
  <si>
    <t>https://pbs.twimg.com/profile_banners/94981836/1535017733</t>
  </si>
  <si>
    <t>https://pbs.twimg.com/profile_banners/288333760/1476333035</t>
  </si>
  <si>
    <t>https://pbs.twimg.com/profile_banners/976281698005651456/1537127232</t>
  </si>
  <si>
    <t>https://pbs.twimg.com/profile_banners/339075891/1523923740</t>
  </si>
  <si>
    <t>https://pbs.twimg.com/profile_banners/4848708843/1535281684</t>
  </si>
  <si>
    <t>https://pbs.twimg.com/profile_banners/2364411248/1546541106</t>
  </si>
  <si>
    <t>https://pbs.twimg.com/profile_banners/1037149221508599808/1536110935</t>
  </si>
  <si>
    <t>https://pbs.twimg.com/profile_banners/330044909/1463147231</t>
  </si>
  <si>
    <t>https://pbs.twimg.com/profile_banners/2847445620/1426036020</t>
  </si>
  <si>
    <t>https://pbs.twimg.com/profile_banners/421047571/1455983860</t>
  </si>
  <si>
    <t>https://pbs.twimg.com/profile_banners/285912566/1545138730</t>
  </si>
  <si>
    <t>https://pbs.twimg.com/profile_banners/1115874631/1483157766</t>
  </si>
  <si>
    <t>https://pbs.twimg.com/profile_banners/1010139229924409344/1538996607</t>
  </si>
  <si>
    <t>https://pbs.twimg.com/profile_banners/760817114110386176/1526499569</t>
  </si>
  <si>
    <t>https://pbs.twimg.com/profile_banners/321409021/1547652730</t>
  </si>
  <si>
    <t>https://pbs.twimg.com/profile_banners/3424582977/1547497706</t>
  </si>
  <si>
    <t>https://pbs.twimg.com/profile_banners/103939276/1379085917</t>
  </si>
  <si>
    <t>https://pbs.twimg.com/profile_banners/4848051388/1475588386</t>
  </si>
  <si>
    <t>https://pbs.twimg.com/profile_banners/134015941/1398274045</t>
  </si>
  <si>
    <t>https://pbs.twimg.com/profile_banners/19980499/1545387657</t>
  </si>
  <si>
    <t>https://pbs.twimg.com/profile_banners/1337785291/1487462562</t>
  </si>
  <si>
    <t>https://pbs.twimg.com/profile_banners/2342373410/1492855530</t>
  </si>
  <si>
    <t>https://pbs.twimg.com/profile_banners/267158021/1469128575</t>
  </si>
  <si>
    <t>https://pbs.twimg.com/profile_banners/73987402/1441814024</t>
  </si>
  <si>
    <t>https://pbs.twimg.com/profile_banners/882224191268769794/1542776438</t>
  </si>
  <si>
    <t>https://pbs.twimg.com/profile_banners/708118805864521728/1546455109</t>
  </si>
  <si>
    <t>https://pbs.twimg.com/profile_banners/50980178/1470091641</t>
  </si>
  <si>
    <t>https://pbs.twimg.com/profile_banners/248568377/1547607897</t>
  </si>
  <si>
    <t>https://pbs.twimg.com/profile_banners/336886312/1536852790</t>
  </si>
  <si>
    <t>https://pbs.twimg.com/profile_banners/440297436/1516990990</t>
  </si>
  <si>
    <t>https://pbs.twimg.com/profile_banners/259685158/1476477699</t>
  </si>
  <si>
    <t>https://pbs.twimg.com/profile_banners/2560224450/1509897648</t>
  </si>
  <si>
    <t>https://pbs.twimg.com/profile_banners/2205581768/1543209086</t>
  </si>
  <si>
    <t>https://pbs.twimg.com/profile_banners/753730280729546752/1535365290</t>
  </si>
  <si>
    <t>https://pbs.twimg.com/profile_banners/227227338/1544780903</t>
  </si>
  <si>
    <t>https://pbs.twimg.com/profile_banners/50897888/1394977273</t>
  </si>
  <si>
    <t>https://pbs.twimg.com/profile_banners/858598281248514048/1515287921</t>
  </si>
  <si>
    <t>https://pbs.twimg.com/profile_banners/20389531/1542078292</t>
  </si>
  <si>
    <t>https://pbs.twimg.com/profile_banners/1400998206/1544502086</t>
  </si>
  <si>
    <t>https://pbs.twimg.com/profile_banners/285848506/1547557829</t>
  </si>
  <si>
    <t>https://pbs.twimg.com/profile_banners/1427723802/1512507608</t>
  </si>
  <si>
    <t>https://pbs.twimg.com/profile_banners/26589987/1529593679</t>
  </si>
  <si>
    <t>https://pbs.twimg.com/profile_banners/1064604891123994631/1543900117</t>
  </si>
  <si>
    <t>https://pbs.twimg.com/profile_banners/346433292/1396064897</t>
  </si>
  <si>
    <t>https://pbs.twimg.com/profile_banners/48785006/1418704695</t>
  </si>
  <si>
    <t>https://pbs.twimg.com/profile_banners/750039508163309569/1539793838</t>
  </si>
  <si>
    <t>https://pbs.twimg.com/profile_banners/232704798/1544207729</t>
  </si>
  <si>
    <t>https://pbs.twimg.com/profile_banners/264913634/1537979735</t>
  </si>
  <si>
    <t>https://pbs.twimg.com/profile_banners/128555221/1546862801</t>
  </si>
  <si>
    <t>https://pbs.twimg.com/profile_banners/94166168/1506341625</t>
  </si>
  <si>
    <t>https://pbs.twimg.com/profile_banners/305769290/1455502113</t>
  </si>
  <si>
    <t>https://pbs.twimg.com/profile_banners/48348735/1480768225</t>
  </si>
  <si>
    <t>https://pbs.twimg.com/profile_banners/235521641/1443190076</t>
  </si>
  <si>
    <t>https://pbs.twimg.com/profile_banners/969766828703494144/1522147382</t>
  </si>
  <si>
    <t>https://pbs.twimg.com/profile_banners/151592588/1536628200</t>
  </si>
  <si>
    <t>https://pbs.twimg.com/profile_banners/1612693225/1517692382</t>
  </si>
  <si>
    <t>https://pbs.twimg.com/profile_banners/211107359/1499273353</t>
  </si>
  <si>
    <t>https://pbs.twimg.com/profile_banners/286197712/1547204178</t>
  </si>
  <si>
    <t>https://pbs.twimg.com/profile_banners/1013444939336777728/1531716518</t>
  </si>
  <si>
    <t>https://pbs.twimg.com/profile_banners/35819412/1513851088</t>
  </si>
  <si>
    <t>https://pbs.twimg.com/profile_banners/24744541/1491832878</t>
  </si>
  <si>
    <t>https://pbs.twimg.com/profile_banners/269197465/1542464583</t>
  </si>
  <si>
    <t>https://pbs.twimg.com/profile_banners/481461757/1531674152</t>
  </si>
  <si>
    <t>https://pbs.twimg.com/profile_banners/1006346380539916288/1528795159</t>
  </si>
  <si>
    <t>https://pbs.twimg.com/profile_banners/1081618570625335302/1546722792</t>
  </si>
  <si>
    <t>https://pbs.twimg.com/profile_banners/571974187/1493864662</t>
  </si>
  <si>
    <t>https://pbs.twimg.com/profile_banners/2502130063/1521809972</t>
  </si>
  <si>
    <t>https://pbs.twimg.com/profile_banners/2532884354/1546859832</t>
  </si>
  <si>
    <t>https://pbs.twimg.com/profile_banners/36327407/1547550750</t>
  </si>
  <si>
    <t>https://pbs.twimg.com/profile_banners/834785315189616640/1534159661</t>
  </si>
  <si>
    <t>https://pbs.twimg.com/profile_banners/196699352/1528950352</t>
  </si>
  <si>
    <t>https://pbs.twimg.com/profile_banners/196789098/1459884575</t>
  </si>
  <si>
    <t>https://pbs.twimg.com/profile_banners/3303530887/1462119428</t>
  </si>
  <si>
    <t>https://pbs.twimg.com/profile_banners/281733049/1519261165</t>
  </si>
  <si>
    <t>https://pbs.twimg.com/profile_banners/1047382845486841856/1538550698</t>
  </si>
  <si>
    <t>https://pbs.twimg.com/profile_banners/394788065/1545055206</t>
  </si>
  <si>
    <t>https://pbs.twimg.com/profile_banners/2726795861/1523654186</t>
  </si>
  <si>
    <t>https://pbs.twimg.com/profile_banners/209274399/1434402817</t>
  </si>
  <si>
    <t>https://pbs.twimg.com/profile_banners/1005695523829919744/1547651688</t>
  </si>
  <si>
    <t>https://pbs.twimg.com/profile_banners/17356059/1485410203</t>
  </si>
  <si>
    <t>https://pbs.twimg.com/profile_banners/3237144762/1547540534</t>
  </si>
  <si>
    <t>https://pbs.twimg.com/profile_banners/973963984561782785/1538688741</t>
  </si>
  <si>
    <t>https://pbs.twimg.com/profile_banners/154836286/1545249653</t>
  </si>
  <si>
    <t>https://pbs.twimg.com/profile_banners/821437110/1398682931</t>
  </si>
  <si>
    <t>https://pbs.twimg.com/profile_banners/231066129/1399416139</t>
  </si>
  <si>
    <t>https://pbs.twimg.com/profile_banners/3056472927/1524371632</t>
  </si>
  <si>
    <t>https://pbs.twimg.com/profile_banners/1306030580/1497302533</t>
  </si>
  <si>
    <t>https://pbs.twimg.com/profile_banners/276664654/1442909533</t>
  </si>
  <si>
    <t>https://pbs.twimg.com/profile_banners/539641619/1498166525</t>
  </si>
  <si>
    <t>https://pbs.twimg.com/profile_banners/850211115590078465/1542879908</t>
  </si>
  <si>
    <t>https://pbs.twimg.com/profile_banners/34245009/1546520948</t>
  </si>
  <si>
    <t>https://pbs.twimg.com/profile_banners/3935852893/1546876090</t>
  </si>
  <si>
    <t>https://pbs.twimg.com/profile_banners/1216140618/1535035508</t>
  </si>
  <si>
    <t>https://pbs.twimg.com/profile_banners/52818366/1498598836</t>
  </si>
  <si>
    <t>https://pbs.twimg.com/profile_banners/1083672630144557056/1547346387</t>
  </si>
  <si>
    <t>https://pbs.twimg.com/profile_banners/981434972270743555/1542275214</t>
  </si>
  <si>
    <t>https://pbs.twimg.com/profile_banners/150768530/1546441216</t>
  </si>
  <si>
    <t>https://pbs.twimg.com/profile_banners/45217482/1493671577</t>
  </si>
  <si>
    <t>https://pbs.twimg.com/profile_banners/1052883615871262720/1542880030</t>
  </si>
  <si>
    <t>https://pbs.twimg.com/profile_banners/863878595567071233/1547476561</t>
  </si>
  <si>
    <t>https://pbs.twimg.com/profile_banners/10228272/1544543885</t>
  </si>
  <si>
    <t>https://pbs.twimg.com/profile_banners/1052880429433393158/1542879781</t>
  </si>
  <si>
    <t>https://pbs.twimg.com/profile_banners/1447949844/1483460817</t>
  </si>
  <si>
    <t>https://pbs.twimg.com/profile_banners/861607522603544578/1495557514</t>
  </si>
  <si>
    <t>https://pbs.twimg.com/profile_banners/162254755/1476932641</t>
  </si>
  <si>
    <t>https://pbs.twimg.com/profile_banners/951388850089267201/1526736808</t>
  </si>
  <si>
    <t>https://pbs.twimg.com/profile_banners/146447097/1519139393</t>
  </si>
  <si>
    <t>https://pbs.twimg.com/profile_banners/14857290/1546621072</t>
  </si>
  <si>
    <t>https://pbs.twimg.com/profile_banners/791732544408588292/1508841318</t>
  </si>
  <si>
    <t>https://pbs.twimg.com/profile_banners/2990611686/1486635224</t>
  </si>
  <si>
    <t>https://pbs.twimg.com/profile_banners/18839785/1502777627</t>
  </si>
  <si>
    <t>https://pbs.twimg.com/profile_banners/893737526/1518686202</t>
  </si>
  <si>
    <t>https://pbs.twimg.com/profile_banners/1071810233201086464/1544374591</t>
  </si>
  <si>
    <t>https://pbs.twimg.com/profile_banners/31258811/1407784373</t>
  </si>
  <si>
    <t>https://pbs.twimg.com/profile_banners/3408670563/1543876703</t>
  </si>
  <si>
    <t>https://pbs.twimg.com/profile_banners/467955010/1547593208</t>
  </si>
  <si>
    <t>https://pbs.twimg.com/profile_banners/134758540/1547519966</t>
  </si>
  <si>
    <t>https://pbs.twimg.com/profile_banners/755366510877638656/1469162709</t>
  </si>
  <si>
    <t>https://pbs.twimg.com/profile_banners/875430344/1451645014</t>
  </si>
  <si>
    <t>https://pbs.twimg.com/profile_banners/703308253/1451795728</t>
  </si>
  <si>
    <t>https://pbs.twimg.com/profile_banners/19762175/1545831709</t>
  </si>
  <si>
    <t>https://pbs.twimg.com/profile_banners/886913859927363585/1514912107</t>
  </si>
  <si>
    <t>https://pbs.twimg.com/profile_banners/4874310677/1454517942</t>
  </si>
  <si>
    <t>https://pbs.twimg.com/profile_banners/3207450063/1541700599</t>
  </si>
  <si>
    <t>https://pbs.twimg.com/profile_banners/715481739817123844/1513007178</t>
  </si>
  <si>
    <t>https://pbs.twimg.com/profile_banners/94139319/1519356234</t>
  </si>
  <si>
    <t>https://pbs.twimg.com/profile_banners/828402419205812224/1514259128</t>
  </si>
  <si>
    <t>https://pbs.twimg.com/profile_banners/506429053/1488139669</t>
  </si>
  <si>
    <t>https://pbs.twimg.com/profile_banners/72755703/1357272828</t>
  </si>
  <si>
    <t>https://pbs.twimg.com/profile_banners/42496202/1482332387</t>
  </si>
  <si>
    <t>https://pbs.twimg.com/profile_banners/2989551036/1528494937</t>
  </si>
  <si>
    <t>https://pbs.twimg.com/profile_banners/836488596/1542336486</t>
  </si>
  <si>
    <t>https://pbs.twimg.com/profile_banners/1917109555/1535197687</t>
  </si>
  <si>
    <t>https://pbs.twimg.com/profile_banners/830939480/1467895941</t>
  </si>
  <si>
    <t>https://pbs.twimg.com/profile_banners/811350/1528325831</t>
  </si>
  <si>
    <t>https://pbs.twimg.com/profile_banners/467957498/1494194667</t>
  </si>
  <si>
    <t>https://pbs.twimg.com/profile_banners/810856940423315456/1507043166</t>
  </si>
  <si>
    <t>https://pbs.twimg.com/profile_banners/1005751034311073792/1547498179</t>
  </si>
  <si>
    <t>https://pbs.twimg.com/profile_banners/706655557386674176/1537512332</t>
  </si>
  <si>
    <t>https://pbs.twimg.com/profile_banners/2318220141/1431774217</t>
  </si>
  <si>
    <t>https://pbs.twimg.com/profile_banners/17967185/1510194670</t>
  </si>
  <si>
    <t>https://pbs.twimg.com/profile_banners/18760928/1455064992</t>
  </si>
  <si>
    <t>https://pbs.twimg.com/profile_banners/475585457/1547339876</t>
  </si>
  <si>
    <t>https://pbs.twimg.com/profile_banners/917730324737679360/1529317107</t>
  </si>
  <si>
    <t>https://pbs.twimg.com/profile_banners/415585111/1493412354</t>
  </si>
  <si>
    <t>https://pbs.twimg.com/profile_banners/73228608/1512307632</t>
  </si>
  <si>
    <t>https://pbs.twimg.com/profile_banners/923192821804302336/1509022985</t>
  </si>
  <si>
    <t>https://pbs.twimg.com/profile_banners/1678650176/1501365179</t>
  </si>
  <si>
    <t>https://pbs.twimg.com/profile_banners/1532145301/1547423708</t>
  </si>
  <si>
    <t>https://pbs.twimg.com/profile_banners/636148585/1437662627</t>
  </si>
  <si>
    <t>https://pbs.twimg.com/profile_banners/826410138/1404331040</t>
  </si>
  <si>
    <t>https://pbs.twimg.com/profile_banners/21232426/1518436357</t>
  </si>
  <si>
    <t>https://pbs.twimg.com/profile_banners/3960052216/1516728035</t>
  </si>
  <si>
    <t>https://pbs.twimg.com/profile_banners/327629108/1525210857</t>
  </si>
  <si>
    <t>https://pbs.twimg.com/profile_banners/4786953744/1547137833</t>
  </si>
  <si>
    <t>https://pbs.twimg.com/profile_banners/274095255/1407166737</t>
  </si>
  <si>
    <t>https://pbs.twimg.com/profile_banners/1047457207665774592/1538569721</t>
  </si>
  <si>
    <t>https://pbs.twimg.com/profile_banners/226929312/1495874120</t>
  </si>
  <si>
    <t>https://pbs.twimg.com/profile_banners/702539580738838528/1462869075</t>
  </si>
  <si>
    <t>https://pbs.twimg.com/profile_banners/306959195/1484548881</t>
  </si>
  <si>
    <t>https://pbs.twimg.com/profile_banners/17158140/1546552876</t>
  </si>
  <si>
    <t>https://pbs.twimg.com/profile_banners/160663378/1472043563</t>
  </si>
  <si>
    <t>https://pbs.twimg.com/profile_banners/95742296/1485493407</t>
  </si>
  <si>
    <t>https://pbs.twimg.com/profile_banners/826902991/1404824203</t>
  </si>
  <si>
    <t>https://pbs.twimg.com/profile_banners/4804223635/1497568047</t>
  </si>
  <si>
    <t>https://pbs.twimg.com/profile_banners/548674976/1507385836</t>
  </si>
  <si>
    <t>https://pbs.twimg.com/profile_banners/153770191/1510652088</t>
  </si>
  <si>
    <t>https://pbs.twimg.com/profile_banners/969945874183856130/1520258105</t>
  </si>
  <si>
    <t>en-gb</t>
  </si>
  <si>
    <t>http://abs.twimg.com/images/themes/theme1/bg.png</t>
  </si>
  <si>
    <t>http://abs.twimg.com/images/themes/theme3/bg.gif</t>
  </si>
  <si>
    <t>http://abs.twimg.com/images/themes/theme12/bg.gif</t>
  </si>
  <si>
    <t>http://abs.twimg.com/images/themes/theme8/bg.gif</t>
  </si>
  <si>
    <t>http://abs.twimg.com/images/themes/theme19/bg.gif</t>
  </si>
  <si>
    <t>http://abs.twimg.com/images/themes/theme9/bg.gif</t>
  </si>
  <si>
    <t>http://abs.twimg.com/images/themes/theme15/bg.png</t>
  </si>
  <si>
    <t>http://abs.twimg.com/images/themes/theme18/bg.gif</t>
  </si>
  <si>
    <t>http://abs.twimg.com/images/themes/theme4/bg.gif</t>
  </si>
  <si>
    <t>http://abs.twimg.com/images/themes/theme17/bg.gif</t>
  </si>
  <si>
    <t>http://abs.twimg.com/images/themes/theme14/bg.gif</t>
  </si>
  <si>
    <t>http://abs.twimg.com/images/themes/theme10/bg.gif</t>
  </si>
  <si>
    <t>http://abs.twimg.com/images/themes/theme13/bg.gif</t>
  </si>
  <si>
    <t>http://abs.twimg.com/images/themes/theme7/bg.gif</t>
  </si>
  <si>
    <t>http://abs.twimg.com/images/themes/theme16/bg.gif</t>
  </si>
  <si>
    <t>http://abs.twimg.com/images/themes/theme11/bg.gif</t>
  </si>
  <si>
    <t>http://pbs.twimg.com/profile_images/378800000371901359/a002e2debe43afb8812e5059339a9af4_normal.jpeg</t>
  </si>
  <si>
    <t>http://pbs.twimg.com/profile_images/1060683559902593025/vSKOV-Lo_normal.jpg</t>
  </si>
  <si>
    <t>http://pbs.twimg.com/profile_images/875722784772472832/QHBPdH-l_normal.jpg</t>
  </si>
  <si>
    <t>http://pbs.twimg.com/profile_images/1068531276741730304/QPGchD-o_normal.jpg</t>
  </si>
  <si>
    <t>http://pbs.twimg.com/profile_images/790585583244640256/m7J6fueg_normal.jpg</t>
  </si>
  <si>
    <t>http://pbs.twimg.com/profile_images/893524775582224384/_EJq9M2o_normal.jpg</t>
  </si>
  <si>
    <t>http://pbs.twimg.com/profile_images/876104966829682688/oA4RmTLP_normal.jpg</t>
  </si>
  <si>
    <t>http://pbs.twimg.com/profile_images/1004728765887471623/eok_oqgq_normal.jpg</t>
  </si>
  <si>
    <t>http://pbs.twimg.com/profile_images/1032272304850518017/3U-jcYNk_normal.jpg</t>
  </si>
  <si>
    <t>http://pbs.twimg.com/profile_images/752171159492259840/kQP-Gztu_normal.jpg</t>
  </si>
  <si>
    <t>http://pbs.twimg.com/profile_images/1045655605631901696/AI3vyVGd_normal.jpg</t>
  </si>
  <si>
    <t>http://pbs.twimg.com/profile_images/676355059429412864/OTX1jD1A_normal.jpg</t>
  </si>
  <si>
    <t>http://pbs.twimg.com/profile_images/969637242091266055/J7U86Vjo_normal.jpg</t>
  </si>
  <si>
    <t>http://pbs.twimg.com/profile_images/965421519848529920/rZbj72yE_normal.jpg</t>
  </si>
  <si>
    <t>http://pbs.twimg.com/profile_images/767782502631079936/0xn8Ocpj_normal.jpg</t>
  </si>
  <si>
    <t>http://pbs.twimg.com/profile_images/783169955382517760/4DMFcls__normal.jpg</t>
  </si>
  <si>
    <t>http://pbs.twimg.com/profile_images/566805159800344577/HSTYu5XU_normal.png</t>
  </si>
  <si>
    <t>http://pbs.twimg.com/profile_images/3114767681/66e02382fcf2b99bdbdbf90efada7c11_normal.png</t>
  </si>
  <si>
    <t>http://pbs.twimg.com/profile_images/619278765131177984/m7r6lL5i_normal.jpg</t>
  </si>
  <si>
    <t>http://pbs.twimg.com/profile_images/898280220037443585/mthp5TlW_normal.jpg</t>
  </si>
  <si>
    <t>http://pbs.twimg.com/profile_images/1084019754682089474/T17xp6Yw_normal.jpg</t>
  </si>
  <si>
    <t>http://pbs.twimg.com/profile_images/786423002820784128/cjLHfMMJ_normal.jpg</t>
  </si>
  <si>
    <t>http://pbs.twimg.com/profile_images/1068889783181721600/T1wop9UZ_normal.jpg</t>
  </si>
  <si>
    <t>http://pbs.twimg.com/profile_images/1080898307289956354/1Xqf4H_p_normal.jpg</t>
  </si>
  <si>
    <t>http://pbs.twimg.com/profile_images/683762371358257152/kd8UMZhU_normal.jpg</t>
  </si>
  <si>
    <t>http://pbs.twimg.com/profile_images/993514206547804160/DtfPwGyk_normal.jpg</t>
  </si>
  <si>
    <t>http://pbs.twimg.com/profile_images/686346957762244608/NmmRyrEX_normal.jpg</t>
  </si>
  <si>
    <t>http://pbs.twimg.com/profile_images/995466824249761792/Oq2Nviws_normal.jpg</t>
  </si>
  <si>
    <t>http://pbs.twimg.com/profile_images/1076059821571522562/Tt3YDH_2_normal.jpg</t>
  </si>
  <si>
    <t>http://pbs.twimg.com/profile_images/833104478328877056/8z-8v1Fw_normal.jpg</t>
  </si>
  <si>
    <t>http://pbs.twimg.com/profile_images/912625017887838209/odr8MESZ_normal.jpg</t>
  </si>
  <si>
    <t>http://pbs.twimg.com/profile_images/1073141398562459649/jlAK21GF_normal.jpg</t>
  </si>
  <si>
    <t>http://pbs.twimg.com/profile_images/978742832239321089/U5RZ7a4k_normal.jpg</t>
  </si>
  <si>
    <t>http://pbs.twimg.com/profile_images/998119303596589058/PJjC9UGF_normal.jpg</t>
  </si>
  <si>
    <t>http://pbs.twimg.com/profile_images/858600035038003200/hPK2frC5_normal.jpg</t>
  </si>
  <si>
    <t>http://pbs.twimg.com/profile_images/1085362182131515393/7gI7ID2B_normal.jpg</t>
  </si>
  <si>
    <t>http://pbs.twimg.com/profile_images/831238969576677376/B90v9FF6_normal.jpg</t>
  </si>
  <si>
    <t>http://pbs.twimg.com/profile_images/604657156034576385/gS6eWuiu_normal.jpg</t>
  </si>
  <si>
    <t>http://pbs.twimg.com/profile_images/739652822736601088/Je3yyHFh_normal.jpg</t>
  </si>
  <si>
    <t>http://pbs.twimg.com/profile_images/954416108420788224/E8J9RSDQ_normal.jpg</t>
  </si>
  <si>
    <t>http://pbs.twimg.com/profile_images/826320015024672768/Fm3wsT1s_normal.jpg</t>
  </si>
  <si>
    <t>http://pbs.twimg.com/profile_images/951623415601000448/-2DuK0Gv_normal.jpg</t>
  </si>
  <si>
    <t>http://pbs.twimg.com/profile_images/1077710372545662977/mBfGYsXF_normal.jpg</t>
  </si>
  <si>
    <t>http://pbs.twimg.com/profile_images/805026390340988928/cBGrOb2c_normal.jpg</t>
  </si>
  <si>
    <t>http://pbs.twimg.com/profile_images/378800000666197110/9c3880c49e3332c08a7660f1ea702103_normal.jpeg</t>
  </si>
  <si>
    <t>http://pbs.twimg.com/profile_images/818856489494441987/2r-_1psr_normal.jpg</t>
  </si>
  <si>
    <t>http://pbs.twimg.com/profile_images/798471396926115841/cT_aC9XR_normal.jpg</t>
  </si>
  <si>
    <t>http://pbs.twimg.com/profile_images/1029690433750872065/qxsn-1Rq_normal.jpg</t>
  </si>
  <si>
    <t>http://pbs.twimg.com/profile_images/817042499134980096/LTpqSDMM_normal.jpg</t>
  </si>
  <si>
    <t>http://pbs.twimg.com/profile_images/775771171782549504/3OUEc01X_normal.jpg</t>
  </si>
  <si>
    <t>http://pbs.twimg.com/profile_images/1006464713465606144/Cw19DL-C_normal.jpg</t>
  </si>
  <si>
    <t>http://pbs.twimg.com/profile_images/859956415405883393/KGQACXYi_normal.jpg</t>
  </si>
  <si>
    <t>http://pbs.twimg.com/profile_images/1047383392071835650/kPJk1t5E_normal.jpg</t>
  </si>
  <si>
    <t>http://pbs.twimg.com/profile_images/948059821768507394/Pqjx83ji_normal.jpg</t>
  </si>
  <si>
    <t>http://pbs.twimg.com/profile_images/1064838744685985793/7A1Gog5b_normal.jpg</t>
  </si>
  <si>
    <t>http://pbs.twimg.com/profile_images/1047962310763933696/CaQkuoD7_normal.jpg</t>
  </si>
  <si>
    <t>http://pbs.twimg.com/profile_images/1075487118707834885/1UXZNPu6_normal.jpg</t>
  </si>
  <si>
    <t>http://pbs.twimg.com/profile_images/986817460778258432/O3dyohOl_normal.jpg</t>
  </si>
  <si>
    <t>http://pbs.twimg.com/profile_images/957656223280607232/tU0y_dCI_normal.jpg</t>
  </si>
  <si>
    <t>http://pbs.twimg.com/profile_images/981435345639264257/YbHh87ck_normal.jpg</t>
  </si>
  <si>
    <t>http://pbs.twimg.com/profile_images/460808331737591808/Gze_kOM8_normal.jpeg</t>
  </si>
  <si>
    <t>http://pbs.twimg.com/profile_images/1013436760859299847/aQltRN9T_normal.jpg</t>
  </si>
  <si>
    <t>http://pbs.twimg.com/profile_images/800607969234677761/su4lACaR_normal.jpg</t>
  </si>
  <si>
    <t>http://pbs.twimg.com/profile_images/1055469053026988033/T8KDPpy6_normal.jpg</t>
  </si>
  <si>
    <t>http://pbs.twimg.com/profile_images/479970482091864064/oaSYe5s2_normal.jpeg</t>
  </si>
  <si>
    <t>http://pbs.twimg.com/profile_images/750999492141481984/d0U7MvZa_normal.jpg</t>
  </si>
  <si>
    <t>http://pbs.twimg.com/profile_images/718314968102367232/ypY1GPCQ_normal.jpg</t>
  </si>
  <si>
    <t>http://pbs.twimg.com/profile_images/1073886244860420096/tOxmCJUf_normal.jpg</t>
  </si>
  <si>
    <t>http://pbs.twimg.com/profile_images/420377011186450432/U0u0JF01_normal.jpeg</t>
  </si>
  <si>
    <t>http://pbs.twimg.com/profile_images/781514680732749824/PG2_gebm_normal.jpg</t>
  </si>
  <si>
    <t>http://pbs.twimg.com/profile_images/1084463007554551809/GzvUMMGf_normal.jpg</t>
  </si>
  <si>
    <t>http://pbs.twimg.com/profile_images/1060988350335737857/yPJ9YagW_normal.jpg</t>
  </si>
  <si>
    <t>http://pbs.twimg.com/profile_images/786943080029102081/sbYYBV3U_normal.jpg</t>
  </si>
  <si>
    <t>http://pbs.twimg.com/profile_images/1078704045802438656/2XSTUu3I_normal.jpg</t>
  </si>
  <si>
    <t>http://pbs.twimg.com/profile_images/1771703142/QR_7_with_logo_normal.jpg</t>
  </si>
  <si>
    <t>http://pbs.twimg.com/profile_images/988502860483715072/uMXe4kG9_normal.jpg</t>
  </si>
  <si>
    <t>http://pbs.twimg.com/profile_images/1063262519907610625/g8i2Kaeo_normal.jpg</t>
  </si>
  <si>
    <t>http://pbs.twimg.com/profile_images/1040484722395291648/Q67wMuAS_normal.jpg</t>
  </si>
  <si>
    <t>http://pbs.twimg.com/profile_images/754971365464236032/PRZARIUF_normal.jpg</t>
  </si>
  <si>
    <t>http://pbs.twimg.com/profile_images/975128915533426688/JEGHXFiz_normal.jpg</t>
  </si>
  <si>
    <t>http://pbs.twimg.com/profile_images/1000713645951782912/RorC2ZJv_normal.jpg</t>
  </si>
  <si>
    <t>http://pbs.twimg.com/profile_images/954656965157965824/IsngJKxQ_normal.jpg</t>
  </si>
  <si>
    <t>http://pbs.twimg.com/profile_images/1007962114634502145/87avpJR6_normal.jpg</t>
  </si>
  <si>
    <t>http://pbs.twimg.com/profile_images/727137607373733890/Zd4iW6Iv_normal.jpg</t>
  </si>
  <si>
    <t>http://pbs.twimg.com/profile_images/805320926762070016/xmnzsANX_normal.jpg</t>
  </si>
  <si>
    <t>http://pbs.twimg.com/profile_images/923535441000837120/2ZJtjNKO_normal.jpg</t>
  </si>
  <si>
    <t>http://pbs.twimg.com/profile_images/718850704857829376/-DJEIx3r_normal.jpg</t>
  </si>
  <si>
    <t>http://pbs.twimg.com/profile_images/1083400710572498944/Gepd5Ken_normal.jpg</t>
  </si>
  <si>
    <t>http://pbs.twimg.com/profile_images/1080947283548610560/zjy6XsHW_normal.jpg</t>
  </si>
  <si>
    <t>http://pbs.twimg.com/profile_images/750319328281624576/9i30HGQM_normal.jpg</t>
  </si>
  <si>
    <t>http://pbs.twimg.com/profile_images/2670030971/324d1e2e91f39fcba06545bde8a7e861_normal.jpeg</t>
  </si>
  <si>
    <t>Open Twitter Page for This Person</t>
  </si>
  <si>
    <t>https://twitter.com/smatenis</t>
  </si>
  <si>
    <t>https://twitter.com/mrjamesatp</t>
  </si>
  <si>
    <t>https://twitter.com/cheloarevaloatp</t>
  </si>
  <si>
    <t>https://twitter.com/golazo_rsb</t>
  </si>
  <si>
    <t>https://twitter.com/cbn_oficial</t>
  </si>
  <si>
    <t>https://twitter.com/rsbchile</t>
  </si>
  <si>
    <t>https://twitter.com/standardissueuk</t>
  </si>
  <si>
    <t>https://twitter.com/charlotteruncie</t>
  </si>
  <si>
    <t>https://twitter.com/scriblit</t>
  </si>
  <si>
    <t>https://twitter.com/kikesitov67</t>
  </si>
  <si>
    <t>https://twitter.com/alfredgalvez</t>
  </si>
  <si>
    <t>https://twitter.com/paulperezrioja</t>
  </si>
  <si>
    <t>https://twitter.com/carlossoria_p</t>
  </si>
  <si>
    <t>https://twitter.com/guidolombardie</t>
  </si>
  <si>
    <t>https://twitter.com/metgav</t>
  </si>
  <si>
    <t>https://twitter.com/drrea81</t>
  </si>
  <si>
    <t>https://twitter.com/alexdeminaur</t>
  </si>
  <si>
    <t>https://twitter.com/satmusic_sports</t>
  </si>
  <si>
    <t>https://twitter.com/capitalfmkenya</t>
  </si>
  <si>
    <t>https://twitter.com/diselo_joan</t>
  </si>
  <si>
    <t>https://twitter.com/santiagolongo1</t>
  </si>
  <si>
    <t>https://twitter.com/batenniscom</t>
  </si>
  <si>
    <t>https://twitter.com/sky_moritz</t>
  </si>
  <si>
    <t>https://twitter.com/eso_gernot</t>
  </si>
  <si>
    <t>https://twitter.com/newstrackmedia</t>
  </si>
  <si>
    <t>https://twitter.com/asifali31579177</t>
  </si>
  <si>
    <t>https://twitter.com/ff7sport</t>
  </si>
  <si>
    <t>https://twitter.com/tjs1487</t>
  </si>
  <si>
    <t>https://twitter.com/tennisaddict5</t>
  </si>
  <si>
    <t>https://twitter.com/sanchezsion</t>
  </si>
  <si>
    <t>https://twitter.com/dieschwartzman</t>
  </si>
  <si>
    <t>https://twitter.com/inurritegui23</t>
  </si>
  <si>
    <t>https://twitter.com/pat_page1</t>
  </si>
  <si>
    <t>https://twitter.com/jessica_ks21</t>
  </si>
  <si>
    <t>https://twitter.com/djtrimboli</t>
  </si>
  <si>
    <t>https://twitter.com/mr_gatu</t>
  </si>
  <si>
    <t>https://twitter.com/meenakshirsars1</t>
  </si>
  <si>
    <t>https://twitter.com/mukeshj23549045</t>
  </si>
  <si>
    <t>https://twitter.com/sophielinley</t>
  </si>
  <si>
    <t>https://twitter.com/madhuchak</t>
  </si>
  <si>
    <t>https://twitter.com/australianopen</t>
  </si>
  <si>
    <t>https://twitter.com/sumitkashyapjha</t>
  </si>
  <si>
    <t>https://twitter.com/govind45700519</t>
  </si>
  <si>
    <t>https://twitter.com/cricketndtv</t>
  </si>
  <si>
    <t>https://twitter.com/deearmy</t>
  </si>
  <si>
    <t>https://twitter.com/admol311079</t>
  </si>
  <si>
    <t>https://twitter.com/mattebden</t>
  </si>
  <si>
    <t>https://twitter.com/rafaelnadal</t>
  </si>
  <si>
    <t>https://twitter.com/shayamae_</t>
  </si>
  <si>
    <t>https://twitter.com/mariasharapova</t>
  </si>
  <si>
    <t>https://twitter.com/g_pedrosa54</t>
  </si>
  <si>
    <t>https://twitter.com/guscosentino</t>
  </si>
  <si>
    <t>https://twitter.com/ellahopes11</t>
  </si>
  <si>
    <t>https://twitter.com/pezblaugrana</t>
  </si>
  <si>
    <t>https://twitter.com/agosrichar_</t>
  </si>
  <si>
    <t>https://twitter.com/cecimari_</t>
  </si>
  <si>
    <t>https://twitter.com/nicojarry</t>
  </si>
  <si>
    <t>https://twitter.com/mbrownp</t>
  </si>
  <si>
    <t>https://twitter.com/rociocfn</t>
  </si>
  <si>
    <t>https://twitter.com/cgtnofficial</t>
  </si>
  <si>
    <t>https://twitter.com/joshuagonzalo5</t>
  </si>
  <si>
    <t>https://twitter.com/somostenisbr</t>
  </si>
  <si>
    <t>https://twitter.com/nikolamm</t>
  </si>
  <si>
    <t>https://twitter.com/afpsport</t>
  </si>
  <si>
    <t>https://twitter.com/romanos_hanos</t>
  </si>
  <si>
    <t>https://twitter.com/tennislegende</t>
  </si>
  <si>
    <t>https://twitter.com/hsmamerica</t>
  </si>
  <si>
    <t>https://twitter.com/dilip_bhu</t>
  </si>
  <si>
    <t>https://twitter.com/atp_tour</t>
  </si>
  <si>
    <t>https://twitter.com/rogerfederer</t>
  </si>
  <si>
    <t>https://twitter.com/harihara010</t>
  </si>
  <si>
    <t>https://twitter.com/sports_ndtv</t>
  </si>
  <si>
    <t>https://twitter.com/cesar23mejias</t>
  </si>
  <si>
    <t>https://twitter.com/dilip8887</t>
  </si>
  <si>
    <t>https://twitter.com/gacey23</t>
  </si>
  <si>
    <t>https://twitter.com/choiceknickers</t>
  </si>
  <si>
    <t>https://twitter.com/channel9</t>
  </si>
  <si>
    <t>https://twitter.com/vram027</t>
  </si>
  <si>
    <t>https://twitter.com/mona89206175</t>
  </si>
  <si>
    <t>https://twitter.com/cblondesreport</t>
  </si>
  <si>
    <t>https://twitter.com/gippynatural</t>
  </si>
  <si>
    <t>https://twitter.com/imcnrsk</t>
  </si>
  <si>
    <t>https://twitter.com/magik_pronos</t>
  </si>
  <si>
    <t>https://twitter.com/toche13500</t>
  </si>
  <si>
    <t>https://twitter.com/didlauras</t>
  </si>
  <si>
    <t>https://twitter.com/dsolgo</t>
  </si>
  <si>
    <t>https://twitter.com/elephant_rock_</t>
  </si>
  <si>
    <t>https://twitter.com/sweetbabybrando</t>
  </si>
  <si>
    <t>https://twitter.com/lifeofdavo10</t>
  </si>
  <si>
    <t>https://twitter.com/chrismaret</t>
  </si>
  <si>
    <t>https://twitter.com/vjwale</t>
  </si>
  <si>
    <t>https://twitter.com/serenawilliams</t>
  </si>
  <si>
    <t>https://twitter.com/sports_waka</t>
  </si>
  <si>
    <t>https://twitter.com/azariashailema1</t>
  </si>
  <si>
    <t>https://twitter.com/normansweden</t>
  </si>
  <si>
    <t>https://twitter.com/drealtruth7</t>
  </si>
  <si>
    <t>https://twitter.com/scarlett_li</t>
  </si>
  <si>
    <t>https://twitter.com/h16082</t>
  </si>
  <si>
    <t>https://twitter.com/sebasespejo7</t>
  </si>
  <si>
    <t>https://twitter.com/thaimenow</t>
  </si>
  <si>
    <t>https://twitter.com/toisports</t>
  </si>
  <si>
    <t>https://twitter.com/carowozniacki</t>
  </si>
  <si>
    <t>https://twitter.com/doda_ll</t>
  </si>
  <si>
    <t>https://twitter.com/grigordimitrov</t>
  </si>
  <si>
    <t>https://twitter.com/bimbimelek</t>
  </si>
  <si>
    <t>https://twitter.com/krishan27717943</t>
  </si>
  <si>
    <t>https://twitter.com/ks_hegde</t>
  </si>
  <si>
    <t>https://twitter.com/lordbaruda1987</t>
  </si>
  <si>
    <t>https://twitter.com/lguidobaldi</t>
  </si>
  <si>
    <t>https://twitter.com/tommyfabbi</t>
  </si>
  <si>
    <t>https://twitter.com/sportbuzzer</t>
  </si>
  <si>
    <t>https://twitter.com/dmsportschannel</t>
  </si>
  <si>
    <t>https://twitter.com/eurosport_fr</t>
  </si>
  <si>
    <t>https://twitter.com/oa_sport</t>
  </si>
  <si>
    <t>https://twitter.com/hoopitupsports</t>
  </si>
  <si>
    <t>https://twitter.com/grazianig</t>
  </si>
  <si>
    <t>https://twitter.com/lemondefr</t>
  </si>
  <si>
    <t>https://twitter.com/sportradiopl</t>
  </si>
  <si>
    <t>https://twitter.com/angeliquekerber</t>
  </si>
  <si>
    <t>https://twitter.com/tfabelous</t>
  </si>
  <si>
    <t>https://twitter.com/wmjesslaird</t>
  </si>
  <si>
    <t>https://twitter.com/ftiafoe</t>
  </si>
  <si>
    <t>https://twitter.com/shaikaparween</t>
  </si>
  <si>
    <t>https://twitter.com/htsportsnews</t>
  </si>
  <si>
    <t>https://twitter.com/httweets</t>
  </si>
  <si>
    <t>https://twitter.com/wbsportlich</t>
  </si>
  <si>
    <t>https://twitter.com/mkruzeiro</t>
  </si>
  <si>
    <t>https://twitter.com/kiqprd</t>
  </si>
  <si>
    <t>https://twitter.com/beans231823</t>
  </si>
  <si>
    <t>https://twitter.com/kafelnya</t>
  </si>
  <si>
    <t>https://twitter.com/dunlopkamijo</t>
  </si>
  <si>
    <t>https://twitter.com/ndtv</t>
  </si>
  <si>
    <t>https://twitter.com/hardik121121121</t>
  </si>
  <si>
    <t>https://twitter.com/joseramirezgmez</t>
  </si>
  <si>
    <t>https://twitter.com/pablocolook</t>
  </si>
  <si>
    <t>https://twitter.com/infoclc</t>
  </si>
  <si>
    <t>https://twitter.com/pen_simmons</t>
  </si>
  <si>
    <t>https://twitter.com/namastebitchy</t>
  </si>
  <si>
    <t>https://twitter.com/kreedonworld</t>
  </si>
  <si>
    <t>https://twitter.com/siha_ziz</t>
  </si>
  <si>
    <t>https://twitter.com/cambio16</t>
  </si>
  <si>
    <t>https://twitter.com/stefanederoger</t>
  </si>
  <si>
    <t>https://twitter.com/pollo_moralesec</t>
  </si>
  <si>
    <t>https://twitter.com/en3lineaslp</t>
  </si>
  <si>
    <t>https://twitter.com/_solpenna</t>
  </si>
  <si>
    <t>https://twitter.com/che2torres73</t>
  </si>
  <si>
    <t>https://twitter.com/sabreakingnews</t>
  </si>
  <si>
    <t>https://twitter.com/coffeebreaktens</t>
  </si>
  <si>
    <t>https://twitter.com/aseemjoshi6</t>
  </si>
  <si>
    <t>https://twitter.com/sf_gujarati</t>
  </si>
  <si>
    <t>https://twitter.com/indiatvnews</t>
  </si>
  <si>
    <t>https://twitter.com/aniketdwivedi11</t>
  </si>
  <si>
    <t>https://twitter.com/florrilege</t>
  </si>
  <si>
    <t>https://twitter.com/geniebouchard</t>
  </si>
  <si>
    <t>https://twitter.com/cornelofie05</t>
  </si>
  <si>
    <t>https://twitter.com/timesnowsports</t>
  </si>
  <si>
    <t>https://twitter.com/alliancesir</t>
  </si>
  <si>
    <t>https://twitter.com/luisedunieves</t>
  </si>
  <si>
    <t>https://twitter.com/sf_punjabi</t>
  </si>
  <si>
    <t>https://twitter.com/eslomasviral</t>
  </si>
  <si>
    <t>https://twitter.com/youtube</t>
  </si>
  <si>
    <t>https://twitter.com/sf_marathi</t>
  </si>
  <si>
    <t>https://twitter.com/amitshah</t>
  </si>
  <si>
    <t>https://twitter.com/dhirajs27706890</t>
  </si>
  <si>
    <t>https://twitter.com/triangulandonet</t>
  </si>
  <si>
    <t>https://twitter.com/solemanzorroo</t>
  </si>
  <si>
    <t>https://twitter.com/lenferduweekend</t>
  </si>
  <si>
    <t>https://twitter.com/optajuan</t>
  </si>
  <si>
    <t>https://twitter.com/wimbledon</t>
  </si>
  <si>
    <t>https://twitter.com/xfrenchgirl</t>
  </si>
  <si>
    <t>https://twitter.com/mahipal94041599</t>
  </si>
  <si>
    <t>https://twitter.com/jpnadda</t>
  </si>
  <si>
    <t>https://twitter.com/narendramodi</t>
  </si>
  <si>
    <t>https://twitter.com/luis_ganhao</t>
  </si>
  <si>
    <t>https://twitter.com/sportsf20689858</t>
  </si>
  <si>
    <t>https://twitter.com/naysa_woomer84</t>
  </si>
  <si>
    <t>https://twitter.com/donnellyallan</t>
  </si>
  <si>
    <t>https://twitter.com/birdcornish</t>
  </si>
  <si>
    <t>https://twitter.com/raul_feal</t>
  </si>
  <si>
    <t>https://twitter.com/timesofindia</t>
  </si>
  <si>
    <t>https://twitter.com/itstanujmehra</t>
  </si>
  <si>
    <t>https://twitter.com/nicolec5972</t>
  </si>
  <si>
    <t>https://twitter.com/_sara_jade_</t>
  </si>
  <si>
    <t>https://twitter.com/flashoftheflash</t>
  </si>
  <si>
    <t>https://twitter.com/680radioatalaya</t>
  </si>
  <si>
    <t>https://twitter.com/teamprononrv</t>
  </si>
  <si>
    <t>https://twitter.com/lolo6634</t>
  </si>
  <si>
    <t>https://twitter.com/bettingdevil</t>
  </si>
  <si>
    <t>https://twitter.com/betbullcom</t>
  </si>
  <si>
    <t>https://twitter.com/hsartorelli</t>
  </si>
  <si>
    <t>https://twitter.com/towpathtennis</t>
  </si>
  <si>
    <t>https://twitter.com/melissamcinern2</t>
  </si>
  <si>
    <t>https://twitter.com/martina</t>
  </si>
  <si>
    <t>https://twitter.com/10sballs_com</t>
  </si>
  <si>
    <t>https://twitter.com/eudeporte</t>
  </si>
  <si>
    <t>https://twitter.com/manatelanganain</t>
  </si>
  <si>
    <t>https://twitter.com/jovinray</t>
  </si>
  <si>
    <t>https://twitter.com/renasarmy</t>
  </si>
  <si>
    <t>https://twitter.com/redz041</t>
  </si>
  <si>
    <t>https://twitter.com/alexisohanian</t>
  </si>
  <si>
    <t>https://twitter.com/portia529</t>
  </si>
  <si>
    <t>https://twitter.com/radoleski</t>
  </si>
  <si>
    <t>https://twitter.com/kazik8998</t>
  </si>
  <si>
    <t>https://twitter.com/dathan_g</t>
  </si>
  <si>
    <t>https://twitter.com/latellaanne</t>
  </si>
  <si>
    <t>https://twitter.com/jonquillius</t>
  </si>
  <si>
    <t>https://twitter.com/scribl</t>
  </si>
  <si>
    <t>https://twitter.com/liz_buckley</t>
  </si>
  <si>
    <t>https://twitter.com/lreyesc1</t>
  </si>
  <si>
    <t>https://twitter.com/globatalent</t>
  </si>
  <si>
    <t>https://twitter.com/joaosousa30</t>
  </si>
  <si>
    <t>https://twitter.com/nsiman</t>
  </si>
  <si>
    <t>https://twitter.com/gulftoday</t>
  </si>
  <si>
    <t>https://twitter.com/whitehousebets</t>
  </si>
  <si>
    <t>https://twitter.com/davizuco7</t>
  </si>
  <si>
    <t>https://twitter.com/observaenpaz</t>
  </si>
  <si>
    <t>https://twitter.com/sumeer1122</t>
  </si>
  <si>
    <t>https://twitter.com/all_serena</t>
  </si>
  <si>
    <t>https://twitter.com/sammyguaya19</t>
  </si>
  <si>
    <t>https://twitter.com/betandskill</t>
  </si>
  <si>
    <t>https://twitter.com/riccafrancisco</t>
  </si>
  <si>
    <t>https://twitter.com/kevshat</t>
  </si>
  <si>
    <t>https://twitter.com/k_ban</t>
  </si>
  <si>
    <t>https://twitter.com/galanta94</t>
  </si>
  <si>
    <t>https://twitter.com/ilfattoblog</t>
  </si>
  <si>
    <t>https://twitter.com/curreriluca</t>
  </si>
  <si>
    <t>https://twitter.com/ankur_tank</t>
  </si>
  <si>
    <t>https://twitter.com/kevshatsports</t>
  </si>
  <si>
    <t>https://twitter.com/barrioscande</t>
  </si>
  <si>
    <t>https://twitter.com/iam_iwillbe</t>
  </si>
  <si>
    <t>https://twitter.com/wta</t>
  </si>
  <si>
    <t>https://twitter.com/blogabet</t>
  </si>
  <si>
    <t>https://twitter.com/gizmo_1997</t>
  </si>
  <si>
    <t>https://twitter.com/yusaris21</t>
  </si>
  <si>
    <t>https://twitter.com/professornez</t>
  </si>
  <si>
    <t>https://twitter.com/babip77</t>
  </si>
  <si>
    <t>https://twitter.com/racingpostsport</t>
  </si>
  <si>
    <t>https://twitter.com/adohumphriesrp</t>
  </si>
  <si>
    <t>https://twitter.com/alondon91</t>
  </si>
  <si>
    <t>https://twitter.com/tennismania7</t>
  </si>
  <si>
    <t>smatenis
Arévalo/Cerretani vencen a Rojer/Tecau
7-5, 6-7, 6-3 en la primera ronda
del #AustralianOpen2019. Tercera
victoria para Arévalo/Cerretani
en Grand Slam, tras las dos conseguidas
en Rollan Garros 2018. @CheloArevaloATP
@MrJamesATP</t>
  </si>
  <si>
    <t xml:space="preserve">mrjamesatp
</t>
  </si>
  <si>
    <t xml:space="preserve">cheloarevaloatp
</t>
  </si>
  <si>
    <t>golazo_rsb
#TENIS... @NicoJarry junto al argentino
Máximo González avanzaron a segunda
ronda en Dobles en el Grand Slam
de #AustralianOpen2019 al derrotar
a la dupla local Saville/Purcel
3-6 6-4 6-3 #Chile #Argentina #Australia
#Melbourne... @rsbchile @Mbrownp
@cbn_oficial</t>
  </si>
  <si>
    <t xml:space="preserve">cbn_oficial
</t>
  </si>
  <si>
    <t xml:space="preserve">rsbchile
</t>
  </si>
  <si>
    <t>standardissueuk
EARBALL JOY! In this week's podzine
we be chatting: #PattiSmith with
@liz_buckley, armchair Barry Normans
with @Scriblit, women and the sea
with @charlotteruncie, the #AustralianOpen2019,
domestic violence, Poundland, and
the sweet hope of alien overlords.
https://t.co/DzRXvVRewg</t>
  </si>
  <si>
    <t xml:space="preserve">charlotteruncie
</t>
  </si>
  <si>
    <t xml:space="preserve">scriblit
</t>
  </si>
  <si>
    <t>kikesitov67
#AustralianOpen2019 Sigue adelante
.. El maestro Roger Federer venció
a Daniel Evans 7-6, 7-6, 6-3. Ahora
va contra Taylor Fritz quien eliminó
a Gael Monfils 6-3, 6-7, 7-6, 7-6
@GuidoLombardiE @carlossoria_p
@PaulPerezRioja @alfredgalvez</t>
  </si>
  <si>
    <t xml:space="preserve">alfredgalvez
</t>
  </si>
  <si>
    <t xml:space="preserve">paulperezrioja
</t>
  </si>
  <si>
    <t xml:space="preserve">carlossoria_p
</t>
  </si>
  <si>
    <t xml:space="preserve">guidolombardie
</t>
  </si>
  <si>
    <t>metgav
Remember when an umpire gave Monica
Seles a warning for grunting and
there was an outrage because of
it? My friends, meet Sharapova.
A result of that. This is absurd.
#AustralianOpen2019 #AusOpen #AusOpen19
_xD83C__xDFBE_</t>
  </si>
  <si>
    <t>drrea81
Great win by @alexdeminaur against
a member of the Swiss tennis empire.
Did you know the Swiss have won
20 grand slams in the last 15 years
alone #funfact #swisstennis. #AustralianOpen2019
https://t.co/nIMiOZJxVi</t>
  </si>
  <si>
    <t xml:space="preserve">alexdeminaur
</t>
  </si>
  <si>
    <t>satmusic_sports
Federer and Wozniacki stay on track
as Anderson crashes https://t.co/FRsnq4LXNn
via @CapitalFMKenya #AustralianOpen2019</t>
  </si>
  <si>
    <t xml:space="preserve">capitalfmkenya
</t>
  </si>
  <si>
    <t>diselo_joan
La sorpresa de la jornada fue la
eliminación de la septima cabeza
de serie Kiki Bertens a manos de
Pavlychenhova (escribo de memoria)
espero no haberme equivocado (3-6,6-3,6-3)
#Australianopen2019</t>
  </si>
  <si>
    <t>santiagolongo1
RT @BATennisCom: Cuando no te sientas
cómodo. Cuando el rival esté jugando
mejor. Cuando las cosas no salgan
del todo bien. Andá a buscar u…</t>
  </si>
  <si>
    <t>batenniscom
Cuando no te sientas cómodo. Cuando
el rival esté jugando mejor. Cuando
las cosas no salgan del todo bien.
Andá a buscar una bola más. Aunque
sea la última. El Pequeño Gran
Héroe de la jornada. Diego Schwartzman
_xD83C__xDDE6__xD83C__xDDF7_. Vaaaya @dieschwartzman #AustralianOpen2019
https://t.co/Y5pDCCmXyK</t>
  </si>
  <si>
    <t>sky_moritz
RT @ESO_Gernot: John McEnore steps
it up in his new episode of the
Commissioner of Tennis. Join the
club for more guitar action and
wise wo…</t>
  </si>
  <si>
    <t>eso_gernot
John McEnore steps it up in his
new episode of the Commissioner
of Tennis. Join the club for more
guitar action and wise words fro,m
the wizard of OZ. #AustralianOpen2019
#McEnroe #eurosportplayer #EurosportTENNIS
#Eurosport https://t.co/E3HCn2ensL</t>
  </si>
  <si>
    <t>newstrackmedia
Federer overpowers Evans in 2nd
round of Australian Open https://t.co/Hql9TRq2xI
#RogerFederer #RogerRaker #Roger
#AUSTRALIAxESPN #Australia #AustralianOpen2019
#AustralianOpen #DanEvans #Evans
#mirror #MirrorMirror #tennis</t>
  </si>
  <si>
    <t>asifali31579177
RT @newstrackmedia: Federer overpowers
Evans in 2nd round of Australian
Open https://t.co/Hql9TRq2xI #RogerFederer
#RogerRaker #Roger #AUST…</t>
  </si>
  <si>
    <t>ff7sport
#pronos #bet #AustralianOpen2019
_xD83C__xDFBE_ Open d Australie _xD83C__xDDE6__xD83C__xDDFA_ Bet 01
-Krajinovic. 1.43 -Fognini. 1.54
-Hsieh Su-wei 1.43 Cote totale
3.13 Bet 02 Juventus 1.53 + V.Williams
1.63 Cote totale 2.43</t>
  </si>
  <si>
    <t>tjs1487
RT @SMATenis: Arévalo/Cerretani
vencen a Rojer/Tecau 7-5, 6-7,
6-3 en la primera ronda del #AustralianOpen2019.
Tercera victoria para Arév…</t>
  </si>
  <si>
    <t>tennisaddict5
The reaction says it all ! Incredible
match by de Minaur against Laaksonen
and in almost 4h the Aussie finally
came through ! Great tennis from
both these guys ! Congrats @alexdeminaur
for a great fight and never giving
up ! #AustralianOpen2019 https://t.co/vgIO2fDgI5</t>
  </si>
  <si>
    <t>sanchezsion
El PEQUEño gigante!! VAMOS DIEGO!!
@dieschwartzman #AustralianOpen2019
#AUSTRALIAxESPN _xD83C__xDDE6__xD83C__xDDF7__xD83C__xDDE6__xD83C__xDDF7__xD83C__xDDE6__xD83C__xDDF7__xD83C__xDDE6__xD83C__xDDF7_</t>
  </si>
  <si>
    <t xml:space="preserve">dieschwartzman
</t>
  </si>
  <si>
    <t>inurritegui23
RT @sanchezsion: El PEQUEño gigante!!
VAMOS DIEGO!! @dieschwartzman #AustralianOpen2019
#AUSTRALIAxESPN _xD83C__xDDE6__xD83C__xDDF7__xD83C__xDDE6__xD83C__xDDF7__xD83C__xDDE6__xD83C__xDDF7__xD83C__xDDE6__xD83C__xDDF7_</t>
  </si>
  <si>
    <t>pat_page1
De Minaur doing his best to restore
faith in Australian men’s tennis
#AustralianOpen2019 #deminaur #AusOpen2019</t>
  </si>
  <si>
    <t>jessica_ks21
RT @djtrimboli: Ok, I’ve official
gotten to that point in the Australian
Open where I start holding my breath
during matches. And only four…</t>
  </si>
  <si>
    <t>djtrimboli
Ok, I’ve official gotten to that
point in the Australian Open where
I start holding my breath during
matches. And only four days in
_xD83D__xDE05_! De Minaur! ❤️✊_xD83C__xDFFC_#AustralianOpen2019
#deminaur</t>
  </si>
  <si>
    <t>mr_gatu
Ингэж харуулдаг болжээ _xD83D__xDE0D_ #AustralianOpen2019
https://t.co/M2kE5ERLKH</t>
  </si>
  <si>
    <t>meenakshirsars1
RT @MukeshJ23549045: #Dirty_Bollywood
गीता अ*16 श्लोक 24 में लिखा है
कि जो शास्त्रविधि को त्याग कर जो
मनमाना आचरण करते है न तो उन्हें
सुख…</t>
  </si>
  <si>
    <t>mukeshj23549045
#Dirty_Bollywood गीता अ*16 श्लोक
24 में लिखा है कि जो शास्त्रविधि
को त्याग कर जो मनमाना आचरण करते
है न तो उन्हें सुख मिलता है न ही
सिद्धि प्राप्त होते जो हम अपना
रहे वो सब पाखंड पूजाए है। देखिए
साधना चैनल पर 7:30 PM से #BSFDay
@AmitShah #MakarSankranti2019 #AustralianOpen2019</t>
  </si>
  <si>
    <t>sophielinley
Laura indulging in a nap during
the 4th set _xD83D__xDE02__xD83D__xDE34__xD83C__xDFBE__xD83C__xDDE6__xD83C__xDDFA_ #Nap #AustralianOpen
#AustralianOpen2019 #Tennis #GrandSlam
#BautistaAgut #Millman #MelbourneArena
#MelbourneLife #AO @ Melbourne
Arena https://t.co/MASQ1FNtlb</t>
  </si>
  <si>
    <t>madhuchak
#10YearChallenge #AustralianOpen2019
@AustralianOpen top 3 seeds 2009
and 2019 some things never change.
https://t.co/zwEnm7MUsC</t>
  </si>
  <si>
    <t xml:space="preserve">australianopen
</t>
  </si>
  <si>
    <t>sumitkashyapjha
RT @madhuchak: #10YearChallenge
#AustralianOpen2019 @AustralianOpen
top 3 seeds 2009 and 2019 some
things never change. https://t.co/zwEnm…</t>
  </si>
  <si>
    <t>govind45700519
RT @CricketNDTV: #RohitSharma,
#DineshKarthik watch #RafaelNadal
play at #AustralianOpen #INDvAUS
#AustralianOpen2019 #Nadal READ:
https…</t>
  </si>
  <si>
    <t>cricketndtv
#RohitSharma, #DineshKarthik watch
#RafaelNadal play at #AustralianOpen
#INDvAUS #AustralianOpen2019 #Nadal
READ: https://t.co/s2Fe1h6PTL https://t.co/b61eauYGWh</t>
  </si>
  <si>
    <t>deearmy
Congratulations @alexdeminaur on
a deelightful win _xD83D__xDC4F__xD83C__xDFFB__xD83D__xDC4F__xD83C__xDFFB__xD83D__xDC4F__xD83C__xDFFB_
You have an Army of Demon fans
cheering for you - Melbourne Demons,
that is! Onwards to the next round
&amp;amp; give it your best #AustralianOpen2019
https://t.co/fPV3WguRyb</t>
  </si>
  <si>
    <t>admol311079
This year is @RafaelNadal vs Australia
Duckworth, @mattebden and now @alexdeminaur
lol #AustralianOpen2019</t>
  </si>
  <si>
    <t xml:space="preserve">mattebden
</t>
  </si>
  <si>
    <t xml:space="preserve">rafaelnadal
</t>
  </si>
  <si>
    <t>shayamae_
Dream come true _xD83D__xDC99_ @MariaSharapova
#AustralianOpen2019 https://t.co/BGdekGG8tP</t>
  </si>
  <si>
    <t xml:space="preserve">mariasharapova
</t>
  </si>
  <si>
    <t>g_pedrosa54
#AustralianOpen2019 https://t.co/tzpGvZFoKh</t>
  </si>
  <si>
    <t>guscosentino
RT @BATennisCom: Cuando no te sientas
cómodo. Cuando el rival esté jugando
mejor. Cuando las cosas no salgan
del todo bien. Andá a buscar u…</t>
  </si>
  <si>
    <t>ellahopes11
How does Sharapova not have a sore
throat after every match with all
that grunting _xD83E__xDDD0_ #AustralianOpen2019
#ausopen #AustralianOpen #tennis
#gruntfordays</t>
  </si>
  <si>
    <t>pezblaugrana
Resultados - #AustralianOpen 2019
: Jornada 2 (15 de Enero - Ayer).
https://t.co/XvsqkgvXS1 #Tenis
#AustralianOpen2019 #Australia
https://t.co/nvcOoP5Wui</t>
  </si>
  <si>
    <t>agosrichar_
RT @BATennisCom: Cuando no te sientas
cómodo. Cuando el rival esté jugando
mejor. Cuando las cosas no salgan
del todo bien. Andá a buscar u…</t>
  </si>
  <si>
    <t>cecimari_
Qué gran partido vamos a tener
si gana Sharápova! En 3, 2, 1 #AustralianOpen2019</t>
  </si>
  <si>
    <t xml:space="preserve">nicojarry
</t>
  </si>
  <si>
    <t>mbrownp
RT @golazo_rsb: #TENIS... @NicoJarry
junto al argentino Máximo González
avanzaron a segunda ronda en Dobles
en el Grand Slam de #Australian…</t>
  </si>
  <si>
    <t>rociocfn
La fiera está suelta _xD83C__xDFBE_#AustralianOpen2019</t>
  </si>
  <si>
    <t>cgtnofficial
#AustralianOpen2019 : Kohlschreiber
downs Li, Djokovic advances https://t.co/mIGBot6DBZ</t>
  </si>
  <si>
    <t>joshuagonzalo5
RT @CGTNOfficial: #AustralianOpen2019
: Kohlschreiber downs Li, Djokovic
advances https://t.co/mIGBot6DBZ</t>
  </si>
  <si>
    <t>somostenisbr
Uma das surpresas da segunda rodada
foi protagonizada pelo norte-americano
Frances Tiafoe! Jogando muito,
o jovem de 20 anos bateu o gigante
sul-africano Kevin Anderson, de
virada com o placar de 4/6 6/4,
6/4 e 7/5. #SET #SomosTenis #AustralianOpen2019
#AO2019 https://t.co/3RPDZsfdvB</t>
  </si>
  <si>
    <t>nikolamm
RT @AFPSport: #AustralianOpen2019
6-3, 6-2, 6-2 au deuxième tour
contre l'Australien Matthew Ebden...
Rafael Nadal poursuit tranquillement…</t>
  </si>
  <si>
    <t>afpsport
#AustralianOpen2019 6-3, 6-2, 6-2
au deuxième tour contre l'Australien
Matthew Ebden... Rafael Nadal poursuit
tranquillement son retour à la
compétition https://t.co/2o4ImtlZzY
#AFP https://t.co/GIA0n3rjyA</t>
  </si>
  <si>
    <t>romanos_hanos
RT @TennisLegende: Les supporteurs
grecs à l'Open d'Australie sont
au-dessus. Enorme ambiance ! #AusOpen
#AusOpen2019 #AustralianOpen #Au…</t>
  </si>
  <si>
    <t>tennislegende
Excellent ! @RafaelNadal #Ausopen
#AusOpen2019 #AustralianOpen #AustralianOpen2019
#Nadal #RafaNadal https://t.co/ddGCnCON2a</t>
  </si>
  <si>
    <t>hsmamerica
#Tenis El campeón defensor, el
suizo Roger Federer, venció al
británico Dan Evans 7-6, 7-6, 6-3,
clasificando a la tercera ronda
del #AustralianOpen2019 https://t.co/n6WWipTANy</t>
  </si>
  <si>
    <t>dilip_bhu
@rogerfederer is marching ahead
in the @AustralianOpen in a rhythmic
manner. He will peak at the right
time during fag end of the tournament
to capture #Australianopen2019.
@ATP_Tour https://t.co/vCuMZMLZX9</t>
  </si>
  <si>
    <t xml:space="preserve">atp_tour
</t>
  </si>
  <si>
    <t xml:space="preserve">rogerfederer
</t>
  </si>
  <si>
    <t>harihara010
RT @Sports_NDTV: Clinical Rafael
Nadal overwhelms Matthew Ebden
#RafaelNadal #AustralianOpen2019
READ: https://t.co/XnquaIzgIX https://t.…</t>
  </si>
  <si>
    <t>sports_ndtv
Dominant #MariaSharapova win sets
up #CarolineWozniacki clash #AustralianOpen2019
READ: https://t.co/53l2S2GrqQ https://t.co/fTzFzC89mr</t>
  </si>
  <si>
    <t>cesar23mejias
Que hay y cómo funciona la consola
del juez de silla en un partido
de #Tenis? Comenzando con este
#AustralianOpen2019 #AUSTRALIAxESPN</t>
  </si>
  <si>
    <t>dilip8887
RT @MukeshJ23549045: #Dirty_Bollywood
गीता अ*16 श्लोक 24 में लिखा है
कि जो शास्त्रविधि को त्याग कर जो
मनमाना आचरण करते है न तो उन्हें
सुख…</t>
  </si>
  <si>
    <t>gacey23
Congrats Maria Sharapova #AustralianOpen2019</t>
  </si>
  <si>
    <t>choiceknickers
#AustralianOpen2019 cool, sharapova
won 6-2 6-1 and they have just
said there is more to come. better
bloody not be millman or de minaur..</t>
  </si>
  <si>
    <t xml:space="preserve">channel9
</t>
  </si>
  <si>
    <t>vram027
RT @CricketNDTV: #RohitSharma,
#DineshKarthik watch #RafaelNadal
play at #AustralianOpen #INDvAUS
#AustralianOpen2019 #Nadal READ:
https…</t>
  </si>
  <si>
    <t>mona89206175
RT @MukeshJ23549045: #Dirty_Bollywood
गीता अ*16 श्लोक 24 में लिखा है
कि जो शास्त्रविधि को त्याग कर जो
मनमाना आचरण करते है न तो उन्हें
सुख…</t>
  </si>
  <si>
    <t>cblondesreport
"... nothing good happens after
midnight" :-) except in Australia
:-) #Sharapova #AusOpen #AustralianOpen2019
#Sugarpova https://t.co/ymdRvnuKPu</t>
  </si>
  <si>
    <t>gippynatural
And at 12.40am it’s over quickly
thanks &amp;amp; well done @mariasharapova
#AusOpen #instatennis #instasport
#australianopen2019 #AO19 #AO2019
#grandslam #AO #nikonaustralia
#atp #action… https://t.co/I3xzaa3nEq</t>
  </si>
  <si>
    <t>imcnrsk
6-2 6-1 wat a way to get ur 600th
win @MariaSharapova #AustralianOpen2019
#Congrats #WishesFromAnIndianFan
https://t.co/2dE4wluyYL</t>
  </si>
  <si>
    <t>magik_pronos
Bilan des 1/64 de #AustralianOpen2019
https://t.co/ckOYQmvC4k _xD83C__xDFBE_ Pronos
: 256 ✅ Pronos validé : 189 ❌ Pronos
faux : 67 _xD83D__xDCCA_Taux de réussite :
73.83% _xD83C__xDFC6_ Pronos vainqueur(1 ou
2) : 32 ✅ Pronos vainqueur valide
: 55 ❌ Pronos vainqueur faux :
9 _xD83D__xDCCA_Taux de réussite : 85.94%</t>
  </si>
  <si>
    <t>toche13500
RT @Magik_Pronos: Bilan des 1/64
de #AustralianOpen2019 https://t.co/ckOYQmvC4k
_xD83C__xDFBE_ Pronos : 256 ✅ Pronos validé
: 189 ❌ Pronos faux : 67 _xD83D__xDCCA_…</t>
  </si>
  <si>
    <t>didlauras
RT @AFPSport: #AustralianOpen2019
6-3, 6-2, 6-2 au deuxième tour
contre l'Australien Matthew Ebden...
Rafael Nadal poursuit tranquillement…</t>
  </si>
  <si>
    <t>dsolgo
TENNIS GRAND SLAM #AustralianOpen2019...
avanzan a la siguiente ronda Kerber,
Sharapova, Wozniacki, Nada, Federer,
Cilic, Dimitrov, Berdych, Scwartzman,
Verdasco... eliminado Anderson</t>
  </si>
  <si>
    <t>elephant_rock_
Great to see our van being put
to good use by Mr Miyagi at the
#AustralianOpen2019 Hand built
by Andrew Grevis-James of SILVER
BULLET VANS. Bespoke built to order
only. For more info contact: andrew@elephantrockinc.com
https://t.co/HUUNhPjiVz</t>
  </si>
  <si>
    <t>sweetbabybrando
Another impressive win for @MariaSharapova.
Five more to go! #AustralianOpen2019</t>
  </si>
  <si>
    <t>lifeofdavo10
Don’t sleep on USAs Taylor Fritz
in the #AusOpen He has Federer
next match! A raw big hitting player.
Can’t wait #AusOpen19 #AustralianOpen2019</t>
  </si>
  <si>
    <t>chrismaret
20/100€ - #ChrsChallenge _xD83D__xDE4F_ BET
1 - 20€ → 37.82€ ✅ #TeamParieur
#AusOpen #AustralianOpen2019 #Betting
https://t.co/VFyi8ZmvS5</t>
  </si>
  <si>
    <t>vjwale
RT @sports_waka: FedExpress fails
to deliver under Serena’s spell
#AustralianOpen2019 #AustralianOpen
@serenawilliams https://t.co/MUwySinT…</t>
  </si>
  <si>
    <t xml:space="preserve">serenawilliams
</t>
  </si>
  <si>
    <t>sports_waka
FedExpress fails to deliver under
Serena’s spell #AustralianOpen2019
#AustralianOpen @serenawilliams
https://t.co/MUwySinTpY</t>
  </si>
  <si>
    <t>azariashailema1
RT @normansweden: Federer and Evans
high quality tennis from both.
Beautiful to watch! #AustralianOpen2019</t>
  </si>
  <si>
    <t>normansweden
Federer and Evans high quality
tennis from both. Beautiful to
watch! #AustralianOpen2019</t>
  </si>
  <si>
    <t>drealtruth7
RT @sports_waka: FedExpress fails
to deliver under Serena’s spell
#AustralianOpen2019 #AustralianOpen
@serenawilliams https://t.co/MUwySinT…</t>
  </si>
  <si>
    <t>scarlett_li
Roger praising Serena’s serve citing
it must be her aura that made his
serving stats low against her in
Hopman cup, that was cute _xD83D__xDE04__xD83D__xDE01__xD83D__xDE18_
#AustralianOpen2019 #Federer https://t.co/BGUUwpUF1H</t>
  </si>
  <si>
    <t>h16082
RT @Scarlett_Li: Roger praising
Serena’s serve citing it must be
her aura that made his serving
stats low against her in Hopman
cup, that w…</t>
  </si>
  <si>
    <t>sebasespejo7
Tiene que ser tuyo matador @RafaelNadal
#AustralianOpen2019 https://t.co/3RGSXo5fHk</t>
  </si>
  <si>
    <t>thaimenow
Let’s gooooo Maria!!! #AustralianOpen2019
https://t.co/MyKxYFdtA5</t>
  </si>
  <si>
    <t>toisports
#AusOpen #AustralianOpen2019 Rampaging
@MariaSharapova sets up mouth-watering
@CaroWozniacki clash READ: https://t.co/Cqe0ENCyAU
https://t.co/oaPO9fpKAX</t>
  </si>
  <si>
    <t xml:space="preserve">carowozniacki
</t>
  </si>
  <si>
    <t>doda_ll
Bom trabalho @GrigorDimitrov vitória
por 3-1 sets com parciais de 6-3/6-7/6-3/7-5
em cima do uruguaio #PabloCuevas
Agora o búlgaro irá encarar na
terceira rodada do #AustralianOpen
o italiano #ThomasFabbiano #AusOpen
#Melbourne #ATPWORLDTOUR #Tennis2019
#AustralianOpen2019 https://t.co/2sGbRpaFfY</t>
  </si>
  <si>
    <t xml:space="preserve">grigordimitrov
</t>
  </si>
  <si>
    <t>bimbimelek
RT @normansweden: Federer and Evans
high quality tennis from both.
Beautiful to watch! #AustralianOpen2019</t>
  </si>
  <si>
    <t>krishan27717943
RT @MukeshJ23549045: #Dirty_Bollywood
गीता अ*16 श्लोक 24 में लिखा है
कि जो शास्त्रविधि को त्याग कर जो
मनमाना आचरण करते है न तो उन्हें
सुख…</t>
  </si>
  <si>
    <t>ks_hegde
RT @normansweden: Federer and Evans
high quality tennis from both.
Beautiful to watch! #AustralianOpen2019</t>
  </si>
  <si>
    <t>lordbaruda1987
RT @Sports_NDTV: Clinical Rafael
Nadal overwhelms Matthew Ebden
#RafaelNadal #AustralianOpen2019
READ: https://t.co/XnquaIzgIX https://t.…</t>
  </si>
  <si>
    <t>lguidobaldi
Oggi il vero gigante è stato @tommyfabbi
!!! Solidissimo contro #Opelka
(211 cm!! _xD83D__xDE32_ che oggi ha servito
67 ace!!! ), #Fabbiano vince al
5° set e accede al 3° turno dell'
#AusOpen Bravissimo Thomas _xD83D__xDC4F_ #AustralianOpen2019</t>
  </si>
  <si>
    <t xml:space="preserve">tommyfabbi
</t>
  </si>
  <si>
    <t>sportbuzzer
#Tennis-Überraschung: Was macht
Steffi #Graf bei den #AustralianOpen2019?
➡️ https://t.co/p5dV5aU1g7 https://t.co/mZItTZ6Nyq</t>
  </si>
  <si>
    <t>dmsportschannel
_xD83C__xDFBE__xD83C__xDDE6__xD83C__xDDFA_33 coups gagnants, 7 jeux
concédés, 1h56 de match : c'était
du bon Nadal ! #AustralianOpen2019
via @Eurosport_FR https://t.co/HUKKEuRDU9</t>
  </si>
  <si>
    <t xml:space="preserve">eurosport_fr
</t>
  </si>
  <si>
    <t>oa_sport
#AustralianOpen2019, tabellone
#femminile: bene #Garcia e #Kerber,
che sfida #Sharapova-#Wozniacki!
https://t.co/TmT4VHbV1t</t>
  </si>
  <si>
    <t>hoopitupsports
Rafael Nadal, Roger Federer, Caroline
Wozniacki, Maria Sharapova and
others cruises through the Round
3 of the Australian Open 2019 on
Day 3. Check all results _xD83D__xDC47_ https://t.co/o2qMr4mr1M
#AusOpen #AustralianOpen #AustralianOpen2019
https://t.co/qIYZE8AF5I</t>
  </si>
  <si>
    <t>grazianig
J'avais 17 ans. La longue attente
du tennis australien à Melbourne
https://t.co/vYRevGYLdQ via @lemondefr
#AustralianOpen2019 #tennis #Melbourne</t>
  </si>
  <si>
    <t xml:space="preserve">lemondefr
</t>
  </si>
  <si>
    <t>sportradiopl
Pewna wygrana faworytki. @AngeliqueKerber
w trzeciej rundzie #ausopen #AustralianOpen2019
https://t.co/sACws29qBc</t>
  </si>
  <si>
    <t xml:space="preserve">angeliquekerber
</t>
  </si>
  <si>
    <t>tfabelous
Sloane Stephens steps up to the
plate in the Aussie Open https://t.co/mCBWhq6R4k
#SloaneStephens #AustralianOpen2019
#AussieOpen https://t.co/5TRxJz7JTS</t>
  </si>
  <si>
    <t>wmjesslaird
@FTiafoe with a huge 4 set win
over Kevin Anderson at #AustralianOpen2019
Opening up a great path to the
Quarters. Could be the beginning
of a major run in Australia. Does
Tiafoe have top 15 potential this
year? I think so...</t>
  </si>
  <si>
    <t xml:space="preserve">ftiafoe
</t>
  </si>
  <si>
    <t>shaikaparween
RT @CricketNDTV: #RohitSharma,
#DineshKarthik watch #RafaelNadal
play at #AustralianOpen #INDvAUS
#AustralianOpen2019 #Nadal READ:
https…</t>
  </si>
  <si>
    <t>htsportsnews
#AustralianOpen2019 | Dominant
@MariaSharapova win sets up @CaroWozniacki
clash https://t.co/7WqLgB5mVJ</t>
  </si>
  <si>
    <t>httweets
RT @HTSportsNews: #AustralianOpen2019
| Dominant @MariaSharapova win
sets up @CaroWozniacki clash https://t.co/7WqLgB5mVJ</t>
  </si>
  <si>
    <t>wbsportlich
Bei den #AustralianOpen2019 ist
Angelique Kerber in die nächste
Runde eingezogen. https://t.co/XYNyx84nUv</t>
  </si>
  <si>
    <t>mkruzeiro
She was focus on closing her eyes
to be more focus on what Nadal
was saying... _xD83E__xDD23__xD83E__xDD23__xD83E__xDD23_ #AustralianOpen2019
#AustralianOpenNaESPN https://t.co/M2bZSMqdUE</t>
  </si>
  <si>
    <t>kiqprd
RT @mkruzeiro: She was focus on
closing her eyes to be more focus
on what Nadal was saying... _xD83E__xDD23__xD83E__xDD23__xD83E__xDD23_
#AustralianOpen2019 #AustralianOpenNaESP…</t>
  </si>
  <si>
    <t>beans231823
@mattebden is an entertainer. Some
of the funniest on court antics
all with a straight face _xD83C__xDFBE__xD83D__xDE04_#AustralianOpen2019
#Tennis</t>
  </si>
  <si>
    <t>kafelnya
RT @BATennisCom: Cuando no te sientas
cómodo. Cuando el rival esté jugando
mejor. Cuando las cosas no salgan
del todo bien. Andá a buscar u…</t>
  </si>
  <si>
    <t>dunlopkamijo
ついに全豪オープンテニス2019年の大会使用球であるDUNLOP
AOをGET！ 使うのが楽しみです^_^ #DUNLOP #TENNIS
#tennisball #DunlopAO #AustralianOpen2019
https://t.co/3nBaHcI14b</t>
  </si>
  <si>
    <t>ndtv
RT @Sports_NDTV: Dominant #MariaSharapova
win sets up #CarolineWozniacki
clash #AustralianOpen2019 READ:
https://t.co/53l2S2GrqQ https://…</t>
  </si>
  <si>
    <t>hardik121121121
RT @Sports_NDTV: Dominant #MariaSharapova
win sets up #CarolineWozniacki
clash #AustralianOpen2019 READ:
https://t.co/53l2S2GrqQ https://…</t>
  </si>
  <si>
    <t>joseramirezgmez
RT @BATennisCom: Cuando no te sientas
cómodo. Cuando el rival esté jugando
mejor. Cuando las cosas no salgan
del todo bien. Andá a buscar u…</t>
  </si>
  <si>
    <t>pablocolook
RT @BATennisCom: Cuando no te sientas
cómodo. Cuando el rival esté jugando
mejor. Cuando las cosas no salgan
del todo bien. Andá a buscar u…</t>
  </si>
  <si>
    <t>infoclc
Serena Williams rocks the Australian
Open. Welcome Back! #tennis #AustralianOpen2019
#AustralianOpenNaESPN</t>
  </si>
  <si>
    <t>pen_simmons
#ZimbabweShutDown &amp;gt;&amp;gt;&amp;gt;
#AusOpen Forget the Tennis!_xD83C__xDFBE_ People
are dying in #Zimbabwe and are
cut off from accessing internet
to communicate with the outside
world. #BREAKING #AustralianOpen2019</t>
  </si>
  <si>
    <t>namastebitchy
Sloane wins in straight sets! YAAAAAAAAAS
#AusOpen #AustralianOpen2019 https://t.co/WbEy8Sk08m</t>
  </si>
  <si>
    <t>kreedonworld
Disappointments, one after the
another for India at Australian
Open!_xD83C__xDFBE_ https://t.co/IhJelezehK
#KreedOn #Indiantennis #AusOpen
#ausopen2019 #AustralianOpen2019
https://t.co/HYb3xYaByX</t>
  </si>
  <si>
    <t>siha_ziz
WooHoo!!! #AustralianOpen2019 #MariaSharapova
https://t.co/fVdzPizRIC</t>
  </si>
  <si>
    <t>cambio16
Garbiñe Muguruza venció con solvencia
a la china Zheng Saisai por 6-2
y 6-3 para avanzar en el segundo
día del Abierto de #AustralianOpen2019
https://t.co/Uw2bCAXNVv https://t.co/NxZvHAM7h3</t>
  </si>
  <si>
    <t>stefanederoger
Congrats @rogerfederer on your
#AustralianOpen2019 R2 win! Very
nice match to watch against Dan
Evans who played a far better match
against you than any other for
months _xD83E__xDD28_ as usual... First set
looked like as if played on _xD83C__xDF31__xD83C__xDF31_!
net approaches, sliced BHs... Awesome
_xD83D__xDC4F_</t>
  </si>
  <si>
    <t>pollo_moralesec
#AustralianOpen2019 El argentino
_xD83C__xDDE6__xD83C__xDDF7_@dieschwartzman ganó su cotejo:
6-4, 7-5, 3-6, 6-7 (6) y 6-4 ante
Denis Kudla. En tercera ronda se
enfrentará a Tomas Berdych.</t>
  </si>
  <si>
    <t>en3lineaslp
#AustralianOpen2019 | Peque a tercera
ronda_xD83D__xDC47__xD83D__xDC47_ _xD83D__xDC49_ https://t.co/IdB3aQt1ng
https://t.co/Cjy4n1kM1Q</t>
  </si>
  <si>
    <t>_solpenna
RT @BATennisCom: Cuando no te sientas
cómodo. Cuando el rival esté jugando
mejor. Cuando las cosas no salgan
del todo bien. Andá a buscar u…</t>
  </si>
  <si>
    <t>che2torres73
RT @normansweden: Federer and Evans
high quality tennis from both.
Beautiful to watch! #AustralianOpen2019</t>
  </si>
  <si>
    <t>sabreakingnews
#Kerber and #Sharapova power through
https://t.co/HqYCTz8V2I #AusOpen
#AustralianOpen2019</t>
  </si>
  <si>
    <t>coffeebreaktens
Dirty Dan is really talented guy
and I’ve always enjoyed watching
him. He’s served well and battled
hard today but in particular all
of the quality slice backhands
I think kinda caught #Federer off
guard, you don’t see too much of
that on tour. #AustralianOpen2019
https://t.co/GXHsMb5XSL</t>
  </si>
  <si>
    <t>aseemjoshi6
RT @CoffeeBreakTens: Dirty Dan
is really talented guy and I’ve
always enjoyed watching him. He’s
served well and battled hard today
but in…</t>
  </si>
  <si>
    <t>sf_gujarati
ઓસ્ટ્રેલિયન ઓપનમાં રોજર ફેડરર નો
ત્રીજા રાઉન્ડમાં પ્રવેશ #AustralianOpen2019
https://t.co/aHotc5R37D https://t.co/aHotc5R37D</t>
  </si>
  <si>
    <t>indiatvnews
#AustralianOpen2019: Sharapova
up against Wozniacki after beating
Peterson in second round https://t.co/7difPFksyQ</t>
  </si>
  <si>
    <t>aniketdwivedi11
RT @indiatvnews: #AustralianOpen2019:
Rafael Nadal enters round three
with easy win over Matthew Ebden
https://t.co/zuz7UJtI9A</t>
  </si>
  <si>
    <t>florrilege
When it's Genie Day ! #AustralianOpen2019
@geniebouchard https://t.co/VVpXuiPFtw</t>
  </si>
  <si>
    <t xml:space="preserve">geniebouchard
</t>
  </si>
  <si>
    <t>cornelofie05
@MariaSharapova #AustralianOpen2019
#Champion</t>
  </si>
  <si>
    <t>timesnowsports
#AustralianOpen2019 Clinical Rafael
Nadal overwhelms Australia's Matthew
Ebden in Open second round READ:
https://t.co/OQR4g1NJxM https://t.co/8SlSMreOfI</t>
  </si>
  <si>
    <t>alliancesir
Extraordinary Property of the Day
| Wanderlust Wednesday to #Melbourne,
#Australia to watch the #AustralianOpen2019
and to check out this incredible
#penthouse! #extraordinary #wanderlust
#luxury #tennis #RealEstate #forsale
#AllianceSothebys https://t.co/LAnymZrYJD
https://t.co/E9X0J6YCRZ</t>
  </si>
  <si>
    <t>luisedunieves
Mi resumen del día 3 _xD83C__xDFBE_ https://t.co/QlyN5K6Ujc
#AustralianOpen2019 #Nadal #Sharapova
#Federer</t>
  </si>
  <si>
    <t>sf_punjabi
ਫੈਡਰਰ ਅਤੇ ਵੋਜ਼ਨੀਆਕੀ ਅਗਲੇ ਦੌਰ 'ਚ,
ਐਂਡਰਸਨ ਹਾਰੇ #AustralianOpen2019
https://t.co/BGMBkkIXeu https://t.co/BGMBkkIXeu</t>
  </si>
  <si>
    <t>eslomasviral
La REACCIÓN de Nadal al ver PERIODISTA
DORMIDO https://t.co/vX1f9Cs1ae
vía @YouTube #RafaNadal #Nadal
#RafaelNadal #Tenis #Tennis #OpenAustralia
#OpenAustralia2019 #AustralianOpen
#AustralianOpen2019 #NadalVsEbden
#NadalVsDuckworth #Ebden #Duckworth
#Video #Noticias #Noticia</t>
  </si>
  <si>
    <t xml:space="preserve">youtube
</t>
  </si>
  <si>
    <t>sf_marathi
ऑस्ट्रेलियन ओपन : अझारेंका पराभूत;
सेरेनाचा विजय #AustralianOpen2019
https://t.co/vKrE8LqE1f https://t.co/vKrE8LqE1f</t>
  </si>
  <si>
    <t xml:space="preserve">amitshah
</t>
  </si>
  <si>
    <t>dhirajs27706890
RT @MukeshJ23549045: #Dirty_Bollywood
गीता अ*16 श्लोक 24 में लिखा है
कि जो शास्त्रविधि को त्याग कर जो
मनमाना आचरण करते है न तो उन्हें
सुख…</t>
  </si>
  <si>
    <t>triangulandonet
#Nadal y #Federer avanzan en un
Abierto de #Australia que pierde
a Anderson #AustralianOpen2019</t>
  </si>
  <si>
    <t>solemanzorroo
RT @BATennisCom: Cuando no te sientas
cómodo. Cuando el rival esté jugando
mejor. Cuando las cosas no salgan
del todo bien. Andá a buscar u…</t>
  </si>
  <si>
    <t>lenferduweekend
_xD83D__xDC8E_Retrouvez le #pronostic de notre
OUTIL de SCORING #TENNIS _xD83C__xDFBE_! Consultez
le score de l'outil sur #AusOpen_xD83C__xDDF3__xD83C__xDDFF_
_xD83D__xDC40_ https://t.co/cFZ3MJK8Or _xD83D__xDC40_ ➡️Pensez
à VOTRE COMPLÉMENT DE REVENUS _xD83D__xDCB5_en
vous ABONNANT à notre site ⬅️ A
vos paris, prêts ? Gagnez ! _xD83C__xDF7E_
#ATP #AustralianOpen2019</t>
  </si>
  <si>
    <t>optajuan
2 - Rafa Nadal lost the final in
the two last Grand Slams where
the Spaniard won against opponents
from the same country in the first
two rounds: #AustralianOpen2019
(from Australia) &amp;amp; @Wimbledon
2011 (from USA). Groundhog https://t.co/YOfDoAGsc7</t>
  </si>
  <si>
    <t xml:space="preserve">wimbledon
</t>
  </si>
  <si>
    <t>xfrenchgirl
@MariaSharapova let’s gooo masha
_xD83D__xDCAA__xD83C__xDFFC__xD83D__xDDA4_#AustralianOpen2019</t>
  </si>
  <si>
    <t>mahipal94041599
@narendramodi @AmitShah @JPNadda
#uttarpradesh #KeralaNunsPunished
#लखनऊ #Brexit #BSP #BSPSPAlliance
#AkhileshYadav #AUSvIND #AustralianOpen2019
#Congress #Mayawati #rahulgandhi
#NaMoAgain #NaMoAgain2019 #ModiOnceMore
#ModiFor2019 यह प्रेम कीबातहै ऊधो!
वोट तो मोदी कोही पड़ेगा!</t>
  </si>
  <si>
    <t xml:space="preserve">jpnadda
</t>
  </si>
  <si>
    <t xml:space="preserve">narendramodi
</t>
  </si>
  <si>
    <t>luis_ganhao
Great tennis game... only 4 points
separated @rogerfederer from #Evans
(56 vs 52), 84 (56 vs 28) winners
in total and only 31 unforced errors...
and the beauty of two #SingleHanded
backhands in both side of the court!
https://t.co/GL4wu1IVvK #AustralianOpen2019</t>
  </si>
  <si>
    <t>sportsf20689858
They never lost in R2 #AusOpen
_xD83D__xDC4F__xD83D__xDC4F_ . . #AustralianOpen2019 #AustralianOpen
#Tennis https://t.co/dIoaeb1oVl</t>
  </si>
  <si>
    <t>naysa_woomer84
RT @SportsF20689858: They never
lost in R2 #AusOpen _xD83D__xDC4F__xD83D__xDC4F_ . . #AustralianOpen2019
#AustralianOpen #Tennis https://t.co/dIoaeb1oVl</t>
  </si>
  <si>
    <t>donnellyallan
Talkin' about Serena's Meltdown
at the US Open. NOBODY watches
tennis except for Serena in the
US Open Final! What was the Umpire
supposed to say to MILLIONS of
Americans watching on TV ("You
can't do that!") #AustralianOpen2019</t>
  </si>
  <si>
    <t>birdcornish
I’ve not seen Rafa play at all
so far, but I’m getting good vibes
from him and all you other Rafans.....is
our boy finally gonna win this
thing again?!!? _xD83E__xDD14__xD83D__xDCAA_ #Rafa #Nadal
#AustralianOpen2019</t>
  </si>
  <si>
    <t>raul_feal
Wow! @rogerfederer did again at
the #AO. Great match against Dan
Evans _xD83C__xDFBE__xD83D__xDC4D_ #AustralianOpen2019</t>
  </si>
  <si>
    <t>timesofindia
#AusOpen #AustralianOpen2019 Rampaging
@MariaSharapova sets up mouth-watering
@CaroWozniacki clash READ: https://t.co/Gzx35IkVuV
https://t.co/3nv5vNZAAD</t>
  </si>
  <si>
    <t>itstanujmehra
RT @timesofindia: #AusOpen #AustralianOpen2019
Rampaging @MariaSharapova sets
up mouth-watering @CaroWozniacki
clash READ: https://t.co/G…</t>
  </si>
  <si>
    <t>nicolec5972
So, all the outrage about the bottled
water being sold at the #AustralianOpen2019,
maybe we should be bottling water
from the Murray River for the Open.
Then we’d finally get something
done about the state of our waterways!
#auspol</t>
  </si>
  <si>
    <t>_sara_jade_
RT @nicolec5972: So, all the outrage
about the bottled water being sold
at the #AustralianOpen2019, maybe
we should be bottling water from…</t>
  </si>
  <si>
    <t>flashoftheflash
Este ano vai ser o Pete Sampras
a ganhar o Australian Open. Ou
ele ou o Boris Becker! #AustralianOpen2019
#tennis</t>
  </si>
  <si>
    <t>680radioatalaya
DEPORTES: Rafael Nadal venció 6-3,
6-2 y 6-2 a Matthew Ebden y se
metió en la próxima ronda de la
competencia, donde enfrentará al
ganador del duelo entre De Miñaur
y Laaksonen. #AustralianOpen2019
@680radioatalaya https://t.co/cxc8NDM7AN</t>
  </si>
  <si>
    <t>teamprononrv
#TeamNRV #Tennis _xD83C__xDFBE_ #AustralianOpen2019
_xD83C__xDFAF_ G.Monfils + L.Tsurenko (2,54)
⏰ Horaire : 3h30 On repart ensemble
sur des bonnes bases après la douille
Jack Sock! RT &amp;amp; ❤ si tu suis
ou si tu soutiens! #TeamParieur</t>
  </si>
  <si>
    <t>lolo6634
RT @TeamPronoNRV: #TeamNRV #Tennis
_xD83C__xDFBE_ #AustralianOpen2019 _xD83C__xDFAF_ G.Monfils
+ L.Tsurenko (2,54) ⏰ Horaire :
3h30 On repart ensemble sur des
bo…</t>
  </si>
  <si>
    <t>bettingdevil
It’s Bet time! _xD83C__xDFBE_ See below bet
placed with @betbullcom for tonight
#AustralianOpen2019 You can follow
my bets via their app/website _xD83D__xDE08_
Good luck all _xD83C__xDF40_ https://t.co/FG86QQF66L</t>
  </si>
  <si>
    <t xml:space="preserve">betbullcom
</t>
  </si>
  <si>
    <t>hsartorelli
RT @BATennisCom: Cuando no te sientas
cómodo. Cuando el rival esté jugando
mejor. Cuando las cosas no salgan
del todo bien. Andá a buscar u…</t>
  </si>
  <si>
    <t>towpathtennis
So many goodies &amp;amp; we have them
all in The Shop! #australianopen2019
#melbournecollection #90stennis
#niketennis #towpathtennis @ Towpath
Tennis Center — at Towpath Tennis
Center https://t.co/oPjmahePu3</t>
  </si>
  <si>
    <t>melissamcinern2
Enjoying seeing @Martina as a commentator
at the @AustralianOpen. #Tennis
#AustralianOpen2019</t>
  </si>
  <si>
    <t xml:space="preserve">martina
</t>
  </si>
  <si>
    <t>10sballs_com
#AustralianOpen2019 #Tennis • Updated
ATP | WTA Draws &amp;amp; Results From
Melbourne https://t.co/Ie5G6eSDJw
#ATP #WTA #AusOpen #AO19 https://t.co/Qd4uCdh8ya</t>
  </si>
  <si>
    <t>eudeporte
#Tenis Nadal y Federer siguen avanzando
en Abierto de Australia https://t.co/hHOWExm4qN
#AustralianOpen2019 https://t.co/pR81YQGizC</t>
  </si>
  <si>
    <t>manatelanganain
అండర్సన్ ఇంటికి #AustralianOpen2019
#RogerFederer ఆస్ట్రేలియా ఓపెన్
గ్రాండ్‌స్లామ్ పురుషుల సింగిల్స్
నుంచి అగ్రశ్రేణి ఆటగాడు కెవిన్
అండర్సన్ (సౌతాఫ్రికా) రెండో రౌండ్‌లోనే
ఇంటిదారి పట్టాడు. https://t.co/gr37YaTr4p</t>
  </si>
  <si>
    <t>jovinray
RT @portia529: Show ‘em how it’s
done _xD83D__xDC78__xD83C__xDFFD_ @serenawilliams @alexisohanian
@redz041 @RenasArmy #AustralianOpen2019
#_xD83C__xDFBE__xD83C__xDFC6_ https://t.co/MJgOsH5AeK</t>
  </si>
  <si>
    <t xml:space="preserve">renasarmy
</t>
  </si>
  <si>
    <t xml:space="preserve">redz041
</t>
  </si>
  <si>
    <t xml:space="preserve">alexisohanian
</t>
  </si>
  <si>
    <t>portia529
Show ‘em how it’s done _xD83D__xDC78__xD83C__xDFFD_ @serenawilliams
@alexisohanian @redz041 @RenasArmy
#AustralianOpen2019 #_xD83C__xDFBE__xD83C__xDFC6_ https://t.co/MJgOsH5AeK</t>
  </si>
  <si>
    <t>radoleski
RT @kazik8998: Co jest fajnego
w tym turnieju? Jest niezwykły
- jedyny w swoim rsdzaju! Jest
gra, jest zabawa _xD83D__xDE0E__xD83D__xDE09__xD83D__xDE0A_ Źródło:
https://t.co/pu…</t>
  </si>
  <si>
    <t>kazik8998
RT @kazik8998: Co jest fajnego
w tym turnieju? Jest niezwykły
- jedyny w swoim rsdzaju! Jest
gra, jest zabawa _xD83D__xDE0E__xD83D__xDE09__xD83D__xDE0A_ Źródło:
https://t.co/pu…</t>
  </si>
  <si>
    <t>dathan_g
#AustralianOpen2019 has blessed
a nigga since it started https://t.co/NFtzpOdheb</t>
  </si>
  <si>
    <t>latellaanne
RT @TennisLegende: Excellent !
@RafaelNadal #Ausopen #AusOpen2019
#AustralianOpen #AustralianOpen2019
#Nadal #RafaNadal https://t.co/dd…</t>
  </si>
  <si>
    <t>jonquillius
RT @StandardIssueUK: EARBALL JOY!
In this week's podzine we be chatting:
#PattiSmith with @liz_buckley,
armchair Barry Normans with @Scribl…</t>
  </si>
  <si>
    <t xml:space="preserve">scribl
</t>
  </si>
  <si>
    <t xml:space="preserve">liz_buckley
</t>
  </si>
  <si>
    <t>lreyesc1
RT @kikesitov67: #AustralianOpen2019
Sigue adelante .. El maestro Roger
Federer venció a Daniel Evans 7-6,
7-6, 6-3. Ahora va contra Taylor…</t>
  </si>
  <si>
    <t>globatalent
New victory for one of #Globatalent
supporters! In doubles, @joaosousa30
and #Mayer advanced to the round
of 64 in the #AustralianOpen. Tonight,
in singles, #Sousa will will face
#Kohlschreiber to reach the round
of 32 #AusOpen #AO2019 #AustralianOpen2019
https://t.co/fDt77KscaB</t>
  </si>
  <si>
    <t xml:space="preserve">joaosousa30
</t>
  </si>
  <si>
    <t>nsiman
RT @globatalent: New victory for
one of #Globatalent supporters!
In doubles, @joaosousa30 and #Mayer
advanced to the round of 64 in
the #Au…</t>
  </si>
  <si>
    <t>gulftoday
Russia's Maria Sharapova signs
autographs after defeating Sweden's
Rebecca Peterson in their second
round match at the Australian Open
tennis championships in Melbourne
on Wednesday. #Melbourne #AustralianOpen2019
https://t.co/I27haTtoG7</t>
  </si>
  <si>
    <t>whitehousebets
Pick Tenis #25 Open de Australia
Stake 1 @1'56 #openaustralia #AustralianOpen
#AustralianOpen2019 #AusOpen #AusOpen19
#AusOpenEurosport https://t.co/wzw13linAR</t>
  </si>
  <si>
    <t>davizuco7
Rafa Nadal vuelve a ganar 3-0 y
pasa a la siguiente del #AustralianOpen2019
al igual que Federer. Lo mas destacado,
la victoria sufrida de Bautista
por 3-2 y la derrota sorprendente
de Kevin Anderson que se cae del
lado del cuadro de Nadal. También
ganó Verdasco y cayó Cuevas.</t>
  </si>
  <si>
    <t>observaenpaz
No sé criticar ésto pero cuánto
daño hacen las redes sociales.
Lo intolerable es que algunos medios
lo aplauden como si fuera un chiste
#AusOpen #AustralianOpen2019 https://t.co/3N6Pyj05a9</t>
  </si>
  <si>
    <t>sumeer1122
#AustralianOpen2019</t>
  </si>
  <si>
    <t>all_serena
RT @portia529: Show ‘em how it’s
done _xD83D__xDC78__xD83C__xDFFD_ @serenawilliams @alexisohanian
@redz041 @RenasArmy #AustralianOpen2019
#_xD83C__xDFBE__xD83C__xDFC6_ https://t.co/MJgOsH5AeK</t>
  </si>
  <si>
    <t>sammyguaya19
RT @BATennisCom: Cuando no te sientas
cómodo. Cuando el rival esté jugando
mejor. Cuando las cosas no salgan
del todo bien. Andá a buscar u…</t>
  </si>
  <si>
    <t>betandskill
_xD83C__xDFBE_ Australian Open Women's Singles
_xD83C__xDFBE_ _xD83D__xDCF2_ https://t.co/fisWRfdbxu ✅
Betting Tips _xD83D__xDDD2_ Accumulators ⚖
Best Odds _xD83D__xDCB0_ No Deposit Free Bets
#tennis #betting #AusOpen #Australia
#AustralianOpen #AusOpen2019 #AustralianOpen2019
#melbourne #wta #sharapova #serena
#serenawilliams</t>
  </si>
  <si>
    <t>riccafrancisco
RT @BATennisCom: Cuando no te sientas
cómodo. Cuando el rival esté jugando
mejor. Cuando las cosas no salgan
del todo bien. Andá a buscar u…</t>
  </si>
  <si>
    <t>kevshat
We've previewed #AustralianOpen
Day 4 here - https://t.co/KyDkBqFNoA
#tennis #betting #tips #AustralianOpen2019
#AusOpen #AusOpen2019</t>
  </si>
  <si>
    <t>k_ban
RT @normansweden: Federer and Evans
high quality tennis from both.
Beautiful to watch! #AustralianOpen2019</t>
  </si>
  <si>
    <t>galanta94
When you can’t choose which match
to watch, you just get #AustralianOpen2019
experience _xD83D__xDE02__xD83D__xDE02_ I guess 6 channels
better than 1 _xD83E__xDD37__xD83C__xDFFC_‍♀️_xD83D__xDE02__xD83C__xDFBE__xD83C__xDFBE_ https://t.co/7FqgAyk3Cs</t>
  </si>
  <si>
    <t>ilfattoblog
#AUSTRALIANOPEN2019 Se nel femminile
la bagarre è aperta, il tabellone
maschile non sembra poter riservare
sorprese [DAL BLOG - del Sostenitore]
#Federer #Nadal #Djokovic https://t.co/ueo9D5n9Hi</t>
  </si>
  <si>
    <t>curreriluca
RT @ilfattoblog: #AUSTRALIANOPEN2019
Se nel femminile la bagarre è aperta,
il tabellone maschile non sembra
poter riservare sorprese [DAL B…</t>
  </si>
  <si>
    <t>ankur_tank
RT @CricketNDTV: #RohitSharma,
#DineshKarthik watch #RafaelNadal
play at #AustralianOpen #INDvAUS
#AustralianOpen2019 #Nadal READ:
https…</t>
  </si>
  <si>
    <t>kevshatsports
We've previewed #AustralianOpen
Day 4 here - https://t.co/LjUmSwC7tO
#tennis #betting #tips #AustralianOpen2019
#AusOpen #AusOpen2019</t>
  </si>
  <si>
    <t>barrioscande
RT @BATennisCom: Cuando no te sientas
cómodo. Cuando el rival esté jugando
mejor. Cuando las cosas no salgan
del todo bien. Andá a buscar u…</t>
  </si>
  <si>
    <t>iam_iwillbe
So what exactly happened to Eugenie
Bouchard? 4 years ago she was #4
in the world and then she wasn't.
#WTA @WTA #tennis #AustralianOpen2019
#AusOpen</t>
  </si>
  <si>
    <t xml:space="preserve">wta
</t>
  </si>
  <si>
    <t>blogabet
Novak Djokovic vs Jo-Wilfried Tsonga
_xD83C__xDFBE__xD83C__xDFBE_ Do you think this won't be
so easy match for Djokovic? _xD83E__xDD14_
Check out this #tip &amp;gt;&amp;gt; https://t.co/pA14BF9UYY
&amp;lt;&amp;lt; Place your #bets &amp;gt;&amp;gt;
https://t.co/6tcjk1PdQ4 &amp;lt;&amp;lt;
_xD83D__xDC4D_ #AustralianOpen #AustralianOpen2019
#tennistips https://t.co/NAkJVVIZOS</t>
  </si>
  <si>
    <t>gizmo_1997
Rafa just likes playing them Australians
#AustralianOpen2019</t>
  </si>
  <si>
    <t>yusaris21
God, I love the #AustralianOpen2019
_xD83D__xDE0D_</t>
  </si>
  <si>
    <t>professornez
So hard to watch the #australianopen2019
while it’s pouring outside. Itching
to play badly #tennisfanatic</t>
  </si>
  <si>
    <t>babip77
RT @ESO_Gernot: John McEnore steps
it up in his new episode of the
Commissioner of Tennis. Join the
club for more guitar action and
wise wo…</t>
  </si>
  <si>
    <t>racingpostsport
RT @RacingPostSport: Our day three
Australian Open tennis acca was
an 11-2 winner for @adohumphriesRP
- can we follow it up with another
bi…</t>
  </si>
  <si>
    <t xml:space="preserve">adohumphriesrp
</t>
  </si>
  <si>
    <t>alondon91
I feel like my favs have started
the #AustralianOpen2019 very well
but it’s too soon to make predictions</t>
  </si>
  <si>
    <t>tennismania7
TENNIS MANIA Really Opelka BEATS
John Isner! _xD83E__xDD34__xD83C__xDFFB_7️⃣▶️6️⃣✔️ _xD83E__xDD34__xD83C__xDFFB_7️⃣▶️6️⃣✔️
_xD83E__xDD34__xD83C__xDFFB_6️⃣▶️7️⃣✖️ _xD83E__xDD34__xD83C__xDFFB_7️⃣▶️6️⃣✔️ in
the 1st round _xD83C__xDFBE__xD83D__xDC90__xD83D__xDC4F__xD83D__xDC4F__xD83D__xDC4F__xD83D__xDC4F__xD83D__xDC4D_ CONGRATULATIONS2️⃣0️⃣1️⃣9️⃣
#AustralianOpen2019 #round1 ausopen…
https://t.co/AVvtT7PJWq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</si>
  <si>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</si>
  <si>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</si>
  <si>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</si>
  <si>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</si>
  <si>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</si>
  <si>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</si>
  <si>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</si>
  <si>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</si>
  <si>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</si>
  <si>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</si>
  <si>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</si>
  <si>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</si>
  <si>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</si>
  <si>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</si>
  <si>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</si>
  <si>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</si>
  <si>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</si>
  <si>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</si>
  <si>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</si>
  <si>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</si>
  <si>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</si>
  <si>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</si>
  <si>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</si>
  <si>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</si>
  <si>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</si>
  <si>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</si>
  <si>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</si>
  <si>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</si>
  <si>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</si>
  <si>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</si>
  <si>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</si>
  <si>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</si>
  <si>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</si>
  <si>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</si>
  <si>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</si>
  <si>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</si>
  <si>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</si>
  <si>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</si>
  <si>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</si>
  <si>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</si>
  <si>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</si>
  <si>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</si>
  <si>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</si>
  <si>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</si>
  <si>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</si>
  <si>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</si>
  <si>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</si>
  <si>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</si>
  <si>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</si>
  <si>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</si>
  <si>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</si>
  <si>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</si>
  <si>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</si>
  <si>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</si>
  <si>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</si>
  <si>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</si>
  <si>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</si>
  <si>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</si>
  <si>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</si>
  <si>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</si>
  <si>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</si>
  <si>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</si>
  <si>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</si>
  <si>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</si>
  <si>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</si>
  <si>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</si>
  <si>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</si>
  <si>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</si>
  <si>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</si>
  <si>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</si>
  <si>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</si>
  <si>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</si>
  <si>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</si>
  <si>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</si>
  <si>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</si>
  <si>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</si>
  <si>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</si>
  <si>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</si>
  <si>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</si>
  <si>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</si>
  <si>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</si>
  <si>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</si>
  <si>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</si>
  <si>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</si>
  <si>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</si>
  <si>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</si>
  <si>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</si>
  <si>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</si>
  <si>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</si>
  <si>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</si>
  <si>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</si>
  <si>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</si>
  <si>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</si>
  <si>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</si>
  <si>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</si>
  <si>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</si>
  <si>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</si>
  <si>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</si>
  <si>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</si>
  <si>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</si>
  <si>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</si>
  <si>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</si>
  <si>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</si>
  <si>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</si>
  <si>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</si>
  <si>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</si>
  <si>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https://sportsflashes.com/mh/news/australian-open-2019--2-time-champion-azarenka-out-in-1st-round/249298.html</t>
  </si>
  <si>
    <t>https://sportsflashes.com/pun/news/-federer-and-wozniaki-lose-the-next-round-anderson-loses/249437.html</t>
  </si>
  <si>
    <t>https://sportsflashes.com/pun/news/djokovic-and-serena-in-the-2nd-round-of-australian-open/249344.html</t>
  </si>
  <si>
    <t>https://sportsflashes.com/pun/news/jokokic-won-in-his-300th-grand-slam-match-/249299.html</t>
  </si>
  <si>
    <t>Entire Graph Count</t>
  </si>
  <si>
    <t>Top URLs in Tweet in G1</t>
  </si>
  <si>
    <t>https://sportsflashes.com/gu/news/australian-open-2019-roger-federer-reaches-3rd-round/249385.html</t>
  </si>
  <si>
    <t>https://sportsflashes.com/gu/news/indian-challenge-ends-in-australian-open-mens-doubles/249379.html</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</si>
  <si>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</si>
  <si>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</si>
  <si>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</si>
  <si>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</si>
  <si>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</si>
  <si>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</si>
  <si>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</si>
  <si>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</si>
  <si>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</si>
  <si>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</si>
  <si>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</si>
  <si>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</si>
  <si>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</si>
  <si>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</si>
  <si>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</si>
  <si>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</si>
  <si>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</si>
  <si>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</si>
  <si>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</si>
  <si>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</si>
  <si>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https://sportsflashes.com/gu/news/australian-open-2019-roger-federer-reaches-3rd-round/249385.html https://sportsflashes.com/gu/news/indian-challenge-ends-in-australian-open-mens-doubles/249379.html https://sportsflashes.com/pun/news/-federer-and-wozniaki-lose-the-next-round-anderson-loses/249437.html https://sportsflashes.com/pun/news/jokokic-won-in-his-300th-grand-slam-match-/249299.html https://sportsflashes.com/pun/news/djokovic-and-serena-in-the-2nd-round-of-australian-open/249344.html https://sportsflashes.com/mh/news/australian-open-2019--2-time-champion-azarenka-out-in-1st-round/249298.html http://www.eluniversal.com/deportes/30666/nadal-y-federer-siguen-avanzando-en-abierto-de-australia https://kevshatsportsbets.com/2019-australian-open-tennis-day-4-betting-preview/ https://www.instagram.com/p/BssjwCJhbg9/?utm_source=ig_twitter_share&amp;igshid=vkbsuyfc3foe http://canaltenis.com/open-de-australia-2019-resultados-15-enero/#.XD6r4GUMaoQ.twitter</t>
  </si>
  <si>
    <t>http://toi.in/micron/redirect.html?str=GVBiMa/a24gk https://www.hindustantimes.com/tennis/australian-open-dominant-maria-sharapova-win-sets-up-caroline-wozniacki-clash/story-LX9FgZMz6BgrWEetXmZ3RL.html https://www.hindustantimes.com/tennis/australian-open-clinical-rafael-nadal-overwhelms-aussie-ebden/story-NY1btLqgx95NUZ1e5ySXCM.html https://www.instagram.com/p/BsspJx-ARwp/?utm_source=ig_twitter_share&amp;igshid=1ca6mjfx269m2</t>
  </si>
  <si>
    <t>https://www.instagram.com/sakkattack7/ https://www.tennislegend.fr/videos-insolites/fun/rafa-nadal-parle-de-ses-bouteilles-avec-humour-et-chambre-un-spectateur-open-daustralie-2019/ https://twitter.com/doublefault28/status/1085509400561885184 https://twitter.com/wwos/status/1085509513094955008</t>
  </si>
  <si>
    <t>https://www.youtube.com/watch?v=IYH-g3nExrc https://twitter.com/ATP_Tour/status/1085420014579142656</t>
  </si>
  <si>
    <t>https://sports.ndtv.com/tennis/australian-open-2019-clinical-rafael-nadal-overwhelms-matthew-ebden-1978704 https://sports.ndtv.com/tennis/australian-open-2019-dominant-maria-sharapova-win-sets-up-caroline-wozniacki-clash-1978746</t>
  </si>
  <si>
    <t>https://www.racingpost.com/sport/tennis/australian-open-2019-champion-roger-federer-made-to-work-by-dan-evans/361793 https://www.racingpost.com/sport/tennis/australian-open-2019-day-four-acca/361840?utm_source=Twitter&amp;utm_medium=Social&amp;utm_campaign=RPSport-Tennis&amp;utm_content=Daily%20Acca&amp;utm_term=NULL</t>
  </si>
  <si>
    <t>https://www.indiatvnews.com/sports/tennis-australian-open-rafael-nadal-enters-round-three-with-easy-win-over-matthew-ebden-499400 https://www.indiatvnews.com/sports/tennis-australian-open-sharapova-up-against-wozniacki-after-beating-peterson-in-second-round-499399</t>
  </si>
  <si>
    <t>Top Domains in Tweet in Entire Graph</t>
  </si>
  <si>
    <t>sportsflashes.com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</si>
  <si>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</si>
  <si>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</si>
  <si>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</si>
  <si>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</si>
  <si>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</si>
  <si>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</si>
  <si>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</si>
  <si>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</si>
  <si>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</si>
  <si>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</si>
  <si>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</si>
  <si>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sportsflashes.com facebook.com instagram.com oasport.it tennis10sballs.com eluniversal.com kevshatsportsbets.com canaltenis.com sportbuzzer.de hoopitupsports.com</t>
  </si>
  <si>
    <t>hindustantimes.com toi.in instagram.com</t>
  </si>
  <si>
    <t>twitter.com instagram.com tennislegend.fr</t>
  </si>
  <si>
    <t>youtube.com twitter.com</t>
  </si>
  <si>
    <t>Top Hashtags in Tweet in Entire Graph</t>
  </si>
  <si>
    <t>ausopen</t>
  </si>
  <si>
    <t>tennis</t>
  </si>
  <si>
    <t>nadal</t>
  </si>
  <si>
    <t>ausopen2019</t>
  </si>
  <si>
    <t>federer</t>
  </si>
  <si>
    <t>melbourne</t>
  </si>
  <si>
    <t>Top Hashtags in Tweet in G1</t>
  </si>
  <si>
    <t>sharapova</t>
  </si>
  <si>
    <t>australia</t>
  </si>
  <si>
    <t>betting</t>
  </si>
  <si>
    <t>ausopen19</t>
  </si>
  <si>
    <t>Top Hashtags in Tweet in G2</t>
  </si>
  <si>
    <t>australiaxespn</t>
  </si>
  <si>
    <t>Top Hashtags in Tweet in G3</t>
  </si>
  <si>
    <t>champion</t>
  </si>
  <si>
    <t>congrats</t>
  </si>
  <si>
    <t>wishesfromanindianfan</t>
  </si>
  <si>
    <t>instatennis</t>
  </si>
  <si>
    <t>instasport</t>
  </si>
  <si>
    <t>ao19</t>
  </si>
  <si>
    <t>ao2019</t>
  </si>
  <si>
    <t>grandslam</t>
  </si>
  <si>
    <t>Top Hashtags in Tweet in G4</t>
  </si>
  <si>
    <t>rafanadal</t>
  </si>
  <si>
    <t>greek</t>
  </si>
  <si>
    <t>tsitsipas</t>
  </si>
  <si>
    <t>sakkari</t>
  </si>
  <si>
    <t>Top Hashtags in Tweet in G5</t>
  </si>
  <si>
    <t>10yearchallenge</t>
  </si>
  <si>
    <t>ao</t>
  </si>
  <si>
    <t>evans</t>
  </si>
  <si>
    <t>singlehanded</t>
  </si>
  <si>
    <t>Top Hashtags in Tweet in G6</t>
  </si>
  <si>
    <t>Top Hashtags in Tweet in G7</t>
  </si>
  <si>
    <t>uttarpradesh</t>
  </si>
  <si>
    <t>keralanunspunished</t>
  </si>
  <si>
    <t>लखनऊ</t>
  </si>
  <si>
    <t>brexit</t>
  </si>
  <si>
    <t>bsp</t>
  </si>
  <si>
    <t>bspspalliance</t>
  </si>
  <si>
    <t>akhileshyadav</t>
  </si>
  <si>
    <t>ausvind</t>
  </si>
  <si>
    <t>Top Hashtags in Tweet in G8</t>
  </si>
  <si>
    <t>Top Hashtags in Tweet in G9</t>
  </si>
  <si>
    <t>Top Hashtags in Tweet in G10</t>
  </si>
  <si>
    <t>Top Hashtags in Tweet</t>
  </si>
  <si>
    <t>australianopen2019 ausopen tennis australianopen tenis sharapova australia betting ausopen2019 ausopen19</t>
  </si>
  <si>
    <t>australianopen2019 ausopen champion congrats wishesfromanindianfan instatennis instasport ao19 ao2019 grandslam</t>
  </si>
  <si>
    <t>australianopen2019 ausopen ausopen2019 australianopen nadal rafanadal greek tsitsipas sakkari tennis</t>
  </si>
  <si>
    <t>australianopen2019 10yearchallenge tennis ao evans singlehanded</t>
  </si>
  <si>
    <t>dirty_bollywood australianopen2019 uttarpradesh keralanunspunished लखनऊ brexit bsp bspspalliance akhileshyadav ausvind</t>
  </si>
  <si>
    <t>australianopen2019 rafaelnadal mariasharapova carolinewozniacki</t>
  </si>
  <si>
    <t>ausopen australianopen2019 federer australianopen</t>
  </si>
  <si>
    <t>rafanadal nadal rafaelnadal tenis tennis openaustralia openaustralia2019 australianopen australianopen2019 nadalvsebden</t>
  </si>
  <si>
    <t>federer australianopen2019 evans</t>
  </si>
  <si>
    <t>rogerfederer rogerraker roger australiaxespn australia australianopen2019 australianopen danevans evans mirror</t>
  </si>
  <si>
    <t>Top Words in Tweet in Entire Graph</t>
  </si>
  <si>
    <t>Words in Sentiment List#1: Positive</t>
  </si>
  <si>
    <t>Words in Sentiment List#2: Negative</t>
  </si>
  <si>
    <t>Words in Sentiment List#3: Angry/Violent</t>
  </si>
  <si>
    <t>Non-categorized Words</t>
  </si>
  <si>
    <t>Total Words</t>
  </si>
  <si>
    <t>6</t>
  </si>
  <si>
    <t>cuando</t>
  </si>
  <si>
    <t>Top Words in Tweet in G1</t>
  </si>
  <si>
    <t>3</t>
  </si>
  <si>
    <t>open</t>
  </si>
  <si>
    <t>1</t>
  </si>
  <si>
    <t>2</t>
  </si>
  <si>
    <t>Top Words in Tweet in G2</t>
  </si>
  <si>
    <t>sientas</t>
  </si>
  <si>
    <t>cómodo</t>
  </si>
  <si>
    <t>rival</t>
  </si>
  <si>
    <t>esté</t>
  </si>
  <si>
    <t>jugando</t>
  </si>
  <si>
    <t>mejor</t>
  </si>
  <si>
    <t>cosas</t>
  </si>
  <si>
    <t>salgan</t>
  </si>
  <si>
    <t>andá</t>
  </si>
  <si>
    <t>Top Words in Tweet in G3</t>
  </si>
  <si>
    <t>sets</t>
  </si>
  <si>
    <t>up</t>
  </si>
  <si>
    <t>clash</t>
  </si>
  <si>
    <t>win</t>
  </si>
  <si>
    <t>rampaging</t>
  </si>
  <si>
    <t>mouth</t>
  </si>
  <si>
    <t>Top Words in Tweet in G4</t>
  </si>
  <si>
    <t>au</t>
  </si>
  <si>
    <t>great</t>
  </si>
  <si>
    <t>Top Words in Tweet in G5</t>
  </si>
  <si>
    <t>match</t>
  </si>
  <si>
    <t>against</t>
  </si>
  <si>
    <t>dan</t>
  </si>
  <si>
    <t>56</t>
  </si>
  <si>
    <t>Top Words in Tweet in G6</t>
  </si>
  <si>
    <t>s</t>
  </si>
  <si>
    <t>show</t>
  </si>
  <si>
    <t>em</t>
  </si>
  <si>
    <t>done</t>
  </si>
  <si>
    <t>fedexpress</t>
  </si>
  <si>
    <t>Top Words in Tweet in G7</t>
  </si>
  <si>
    <t>त</t>
  </si>
  <si>
    <t>ह</t>
  </si>
  <si>
    <t>क</t>
  </si>
  <si>
    <t>स</t>
  </si>
  <si>
    <t>ख</t>
  </si>
  <si>
    <t>ज</t>
  </si>
  <si>
    <t>ग</t>
  </si>
  <si>
    <t>न</t>
  </si>
  <si>
    <t>श</t>
  </si>
  <si>
    <t>ल</t>
  </si>
  <si>
    <t>Top Words in Tweet in G8</t>
  </si>
  <si>
    <t>high</t>
  </si>
  <si>
    <t>quality</t>
  </si>
  <si>
    <t>both</t>
  </si>
  <si>
    <t>beautiful</t>
  </si>
  <si>
    <t>watch</t>
  </si>
  <si>
    <t>Top Words in Tweet in G9</t>
  </si>
  <si>
    <t>7</t>
  </si>
  <si>
    <t>sigue</t>
  </si>
  <si>
    <t>adelante</t>
  </si>
  <si>
    <t>maestro</t>
  </si>
  <si>
    <t>roger</t>
  </si>
  <si>
    <t>venció</t>
  </si>
  <si>
    <t>Top Words in Tweet in G10</t>
  </si>
  <si>
    <t>earball</t>
  </si>
  <si>
    <t>joy</t>
  </si>
  <si>
    <t>week's</t>
  </si>
  <si>
    <t>podzine</t>
  </si>
  <si>
    <t>chatting</t>
  </si>
  <si>
    <t>armchair</t>
  </si>
  <si>
    <t>barry</t>
  </si>
  <si>
    <t>normans</t>
  </si>
  <si>
    <t>Top Words in Tweet</t>
  </si>
  <si>
    <t>australianopen2019 6 ausopen tennis 3 open sharapova nadal 1 2</t>
  </si>
  <si>
    <t>cuando sientas cómodo rival esté jugando mejor cosas salgan andá</t>
  </si>
  <si>
    <t>australianopen2019 mariasharapova sets up carowozniacki clash ausopen win rampaging mouth</t>
  </si>
  <si>
    <t>australianopen2019 rafaelnadal ausopen ausopen2019 australianopen alexdeminaur au tennis great tennislegende</t>
  </si>
  <si>
    <t>australianopen2019 australianopen rogerfederer match against evans tennis great dan 56</t>
  </si>
  <si>
    <t>s serenawilliams australianopen2019 show em done alexisohanian redz041 renasarmy fedexpress</t>
  </si>
  <si>
    <t>त ह क स ख ज ग न श ल</t>
  </si>
  <si>
    <t>federer evans high quality tennis both beautiful watch australianopen2019 normansweden</t>
  </si>
  <si>
    <t>6 7 3 australianopen2019 sigue adelante maestro roger federer venció</t>
  </si>
  <si>
    <t>earball joy week's podzine chatting pattismith liz_buckley armchair barry normans</t>
  </si>
  <si>
    <t>rohitsharma dineshkarthik watch rafaelnadal play australianopen indvaus australianopen2019 nadal read</t>
  </si>
  <si>
    <t>australianopen2019 read sports_ndtv clinical rafael nadal overwhelms matthew ebden rafaelnadal</t>
  </si>
  <si>
    <t>6 tenis nicojarry junto argentino máximo gonzález avanzaron segunda ronda</t>
  </si>
  <si>
    <t>7 6 arévalo cerretani vencen rojer tecau 5 3 primera</t>
  </si>
  <si>
    <t>john mcenore steps up new episode commissioner tennis join club</t>
  </si>
  <si>
    <t>globatalent round new victory one supporters doubles joaosousa30 mayer advanced</t>
  </si>
  <si>
    <t>6 2 australianopen2019 3 au deuxième tour contre l'australien matthew</t>
  </si>
  <si>
    <t>australian minaur australianopen2019 deminaur ok ve official gotten point open</t>
  </si>
  <si>
    <t>day three acca winner australian open tennis 11 2 adohumphriesrp</t>
  </si>
  <si>
    <t>4 wta</t>
  </si>
  <si>
    <t>australianopen2019 nel femminile bagarre è aperta il tabellone maschile non</t>
  </si>
  <si>
    <t>jest w co fajnego tym turnieju niezwykły jedyny swoim rsdzaju</t>
  </si>
  <si>
    <t>bet</t>
  </si>
  <si>
    <t>teamnrv tennis australianopen2019 g monfils l tsurenko 2 54 horaire</t>
  </si>
  <si>
    <t>water outrage bottled being sold australianopen2019 maybe bottling</t>
  </si>
  <si>
    <t>6 ausopen australianopen2019 australianopen never lost tennis 3 r2 7</t>
  </si>
  <si>
    <t>two</t>
  </si>
  <si>
    <t>australianopen2019 round rafael nadal enters three easy win over matthew</t>
  </si>
  <si>
    <t>dirty dan federer australianopen2019 coffeebreaktens really talented guy ve always</t>
  </si>
  <si>
    <t>focus closing eyes more nadal saying australianopen2019</t>
  </si>
  <si>
    <t>tennis melbourne</t>
  </si>
  <si>
    <t>oggi</t>
  </si>
  <si>
    <t>3 6 7</t>
  </si>
  <si>
    <t>roger praising serena s serve citing aura made serving stats</t>
  </si>
  <si>
    <t>pronos 1 faux vainqueur bilan des 64 australianopen2019 256 validé</t>
  </si>
  <si>
    <t>australianopen2019 up sharapova doing 6</t>
  </si>
  <si>
    <t>australianopen2019 kohlschreiber downs li djokovic advances</t>
  </si>
  <si>
    <t>evans federer overpowers 2nd round australian open rogerfederer rogerraker roger</t>
  </si>
  <si>
    <t>Top Word Pairs in Tweet in Entire Graph</t>
  </si>
  <si>
    <t>6,3</t>
  </si>
  <si>
    <t>7,6</t>
  </si>
  <si>
    <t>6,2</t>
  </si>
  <si>
    <t>ausopen,australianopen2019</t>
  </si>
  <si>
    <t>matthew,ebden</t>
  </si>
  <si>
    <t>australian,open</t>
  </si>
  <si>
    <t>rafael,nadal</t>
  </si>
  <si>
    <t>cuando,sientas</t>
  </si>
  <si>
    <t>sientas,cómodo</t>
  </si>
  <si>
    <t>cómodo,cuando</t>
  </si>
  <si>
    <t>Top Word Pairs in Tweet in G1</t>
  </si>
  <si>
    <t>australianopen2019,ausopen</t>
  </si>
  <si>
    <t>3,6</t>
  </si>
  <si>
    <t>6,6</t>
  </si>
  <si>
    <t>australianopen,australianopen2019</t>
  </si>
  <si>
    <t>2,6</t>
  </si>
  <si>
    <t>Top Word Pairs in Tweet in G2</t>
  </si>
  <si>
    <t>cuando,rival</t>
  </si>
  <si>
    <t>rival,esté</t>
  </si>
  <si>
    <t>esté,jugando</t>
  </si>
  <si>
    <t>jugando,mejor</t>
  </si>
  <si>
    <t>mejor,cuando</t>
  </si>
  <si>
    <t>cuando,cosas</t>
  </si>
  <si>
    <t>cosas,salgan</t>
  </si>
  <si>
    <t>Top Word Pairs in Tweet in G3</t>
  </si>
  <si>
    <t>sets,up</t>
  </si>
  <si>
    <t>carowozniacki,clash</t>
  </si>
  <si>
    <t>australianopen2019,rampaging</t>
  </si>
  <si>
    <t>rampaging,mariasharapova</t>
  </si>
  <si>
    <t>mariasharapova,sets</t>
  </si>
  <si>
    <t>up,mouth</t>
  </si>
  <si>
    <t>mouth,watering</t>
  </si>
  <si>
    <t>watering,carowozniacki</t>
  </si>
  <si>
    <t>clash,read</t>
  </si>
  <si>
    <t>Top Word Pairs in Tweet in G4</t>
  </si>
  <si>
    <t>ausopen,ausopen2019</t>
  </si>
  <si>
    <t>ausopen2019,australianopen</t>
  </si>
  <si>
    <t>excellent,rafaelnadal</t>
  </si>
  <si>
    <t>rafaelnadal,ausopen</t>
  </si>
  <si>
    <t>australianopen2019,nadal</t>
  </si>
  <si>
    <t>nadal,rafanadal</t>
  </si>
  <si>
    <t>les,supporteurs</t>
  </si>
  <si>
    <t>supporteurs,grecs</t>
  </si>
  <si>
    <t>grecs,à</t>
  </si>
  <si>
    <t>Top Word Pairs in Tweet in G5</t>
  </si>
  <si>
    <t>match,against</t>
  </si>
  <si>
    <t>against,dan</t>
  </si>
  <si>
    <t>dan,evans</t>
  </si>
  <si>
    <t>56,vs</t>
  </si>
  <si>
    <t>10yearchallenge,australianopen2019</t>
  </si>
  <si>
    <t>australianopen2019,australianopen</t>
  </si>
  <si>
    <t>australianopen,top</t>
  </si>
  <si>
    <t>top,3</t>
  </si>
  <si>
    <t>3,seeds</t>
  </si>
  <si>
    <t>seeds,2009</t>
  </si>
  <si>
    <t>Top Word Pairs in Tweet in G6</t>
  </si>
  <si>
    <t>show,em</t>
  </si>
  <si>
    <t>em,s</t>
  </si>
  <si>
    <t>s,done</t>
  </si>
  <si>
    <t>done,serenawilliams</t>
  </si>
  <si>
    <t>serenawilliams,alexisohanian</t>
  </si>
  <si>
    <t>alexisohanian,redz041</t>
  </si>
  <si>
    <t>redz041,renasarmy</t>
  </si>
  <si>
    <t>renasarmy,australianopen2019</t>
  </si>
  <si>
    <t>fedexpress,fails</t>
  </si>
  <si>
    <t>fails,deliver</t>
  </si>
  <si>
    <t>Top Word Pairs in Tweet in G7</t>
  </si>
  <si>
    <t>ह,न</t>
  </si>
  <si>
    <t>ह,स</t>
  </si>
  <si>
    <t>dirty_bollywood,ग</t>
  </si>
  <si>
    <t>ग,त</t>
  </si>
  <si>
    <t>त,अ</t>
  </si>
  <si>
    <t>अ,16</t>
  </si>
  <si>
    <t>16,श</t>
  </si>
  <si>
    <t>श,ल</t>
  </si>
  <si>
    <t>ल,क</t>
  </si>
  <si>
    <t>क,24</t>
  </si>
  <si>
    <t>Top Word Pairs in Tweet in G8</t>
  </si>
  <si>
    <t>federer,evans</t>
  </si>
  <si>
    <t>evans,high</t>
  </si>
  <si>
    <t>high,quality</t>
  </si>
  <si>
    <t>quality,tennis</t>
  </si>
  <si>
    <t>tennis,both</t>
  </si>
  <si>
    <t>both,beautiful</t>
  </si>
  <si>
    <t>beautiful,watch</t>
  </si>
  <si>
    <t>watch,australianopen2019</t>
  </si>
  <si>
    <t>normansweden,federer</t>
  </si>
  <si>
    <t>Top Word Pairs in Tweet in G9</t>
  </si>
  <si>
    <t>6,7</t>
  </si>
  <si>
    <t>australianopen2019,sigue</t>
  </si>
  <si>
    <t>sigue,adelante</t>
  </si>
  <si>
    <t>adelante,maestro</t>
  </si>
  <si>
    <t>maestro,roger</t>
  </si>
  <si>
    <t>roger,federer</t>
  </si>
  <si>
    <t>federer,venció</t>
  </si>
  <si>
    <t>venció,daniel</t>
  </si>
  <si>
    <t>Top Word Pairs in Tweet in G10</t>
  </si>
  <si>
    <t>earball,joy</t>
  </si>
  <si>
    <t>joy,week's</t>
  </si>
  <si>
    <t>week's,podzine</t>
  </si>
  <si>
    <t>podzine,chatting</t>
  </si>
  <si>
    <t>chatting,pattismith</t>
  </si>
  <si>
    <t>pattismith,liz_buckley</t>
  </si>
  <si>
    <t>liz_buckley,armchair</t>
  </si>
  <si>
    <t>armchair,barry</t>
  </si>
  <si>
    <t>barry,normans</t>
  </si>
  <si>
    <t>Top Word Pairs in Tweet</t>
  </si>
  <si>
    <t>ausopen,australianopen2019  australian,open  australianopen2019,ausopen  6,3  6,2  7,6  3,6  6,6  australianopen,australianopen2019  2,6</t>
  </si>
  <si>
    <t>cuando,sientas  sientas,cómodo  cómodo,cuando  cuando,rival  rival,esté  esté,jugando  jugando,mejor  mejor,cuando  cuando,cosas  cosas,salgan</t>
  </si>
  <si>
    <t>sets,up  carowozniacki,clash  ausopen,australianopen2019  australianopen2019,rampaging  rampaging,mariasharapova  mariasharapova,sets  up,mouth  mouth,watering  watering,carowozniacki  clash,read</t>
  </si>
  <si>
    <t>ausopen,ausopen2019  ausopen2019,australianopen  australianopen,australianopen2019  excellent,rafaelnadal  rafaelnadal,ausopen  australianopen2019,nadal  nadal,rafanadal  les,supporteurs  supporteurs,grecs  grecs,à</t>
  </si>
  <si>
    <t>match,against  against,dan  dan,evans  56,vs  10yearchallenge,australianopen2019  australianopen2019,australianopen  australianopen,top  top,3  3,seeds  seeds,2009</t>
  </si>
  <si>
    <t>show,em  em,s  s,done  done,serenawilliams  serenawilliams,alexisohanian  alexisohanian,redz041  redz041,renasarmy  renasarmy,australianopen2019  fedexpress,fails  fails,deliver</t>
  </si>
  <si>
    <t>ह,न  ह,स  dirty_bollywood,ग  ग,त  त,अ  अ,16  16,श  श,ल  ल,क  क,24</t>
  </si>
  <si>
    <t>federer,evans  evans,high  high,quality  quality,tennis  tennis,both  both,beautiful  beautiful,watch  watch,australianopen2019  normansweden,federer</t>
  </si>
  <si>
    <t>7,6  6,7  6,3  australianopen2019,sigue  sigue,adelante  adelante,maestro  maestro,roger  roger,federer  federer,venció  venció,daniel</t>
  </si>
  <si>
    <t>earball,joy  joy,week's  week's,podzine  podzine,chatting  chatting,pattismith  pattismith,liz_buckley  liz_buckley,armchair  armchair,barry  barry,normans</t>
  </si>
  <si>
    <t>rohitsharma,dineshkarthik  dineshkarthik,watch  watch,rafaelnadal  rafaelnadal,play  play,australianopen  australianopen,indvaus  indvaus,australianopen2019  australianopen2019,nadal  nadal,read  cricketndtv,rohitsharma</t>
  </si>
  <si>
    <t>australianopen2019,read  clinical,rafael  rafael,nadal  nadal,overwhelms  overwhelms,matthew  matthew,ebden  ebden,rafaelnadal  rafaelnadal,australianopen2019  dominant,mariasharapova  mariasharapova,win</t>
  </si>
  <si>
    <t>tenis,nicojarry  nicojarry,junto  junto,argentino  argentino,máximo  máximo,gonzález  gonzález,avanzaron  avanzaron,segunda  segunda,ronda  ronda,dobles  dobles,grand</t>
  </si>
  <si>
    <t>arévalo,cerretani  cerretani,vencen  vencen,rojer  rojer,tecau  tecau,7  7,5  5,6  6,7  7,6  6,3</t>
  </si>
  <si>
    <t>john,mcenore  mcenore,steps  steps,up  up,new  new,episode  episode,commissioner  commissioner,tennis  tennis,join  join,club  club,more</t>
  </si>
  <si>
    <t>new,victory  victory,one  one,globatalent  globatalent,supporters  supporters,doubles  doubles,joaosousa30  joaosousa30,mayer  mayer,advanced  advanced,round  round,64</t>
  </si>
  <si>
    <t>6,2  australianopen2019,6  6,3  3,6  2,6  2,au  au,deuxième  deuxième,tour  tour,contre  contre,l'australien</t>
  </si>
  <si>
    <t>australianopen2019,deminaur  ok,ve  ve,official  official,gotten  gotten,point  point,australian  australian,open  open,start  start,holding  holding,breath</t>
  </si>
  <si>
    <t>day,three  three,australian  australian,open  open,tennis  tennis,acca  acca,11  11,2  2,winner  winner,adohumphriesrp  adohumphriesrp,follow</t>
  </si>
  <si>
    <t>australianopen2019,nel  nel,femminile  femminile,bagarre  bagarre,è  è,aperta  aperta,il  il,tabellone  tabellone,maschile  maschile,non  non,sembra</t>
  </si>
  <si>
    <t>co,jest  jest,fajnego  fajnego,w  w,tym  tym,turnieju  turnieju,jest  jest,niezwykły  niezwykły,jedyny  jedyny,w  w,swoim</t>
  </si>
  <si>
    <t>teamnrv,tennis  tennis,australianopen2019  australianopen2019,g  g,monfils  monfils,l  l,tsurenko  tsurenko,2  2,54  54,horaire  horaire,3h30</t>
  </si>
  <si>
    <t>outrage,bottled  bottled,water  water,being  being,sold  sold,australianopen2019  australianopen2019,maybe  maybe,bottling  bottling,water</t>
  </si>
  <si>
    <t>never,lost  ausopen,australianopen2019  australianopen2019,australianopen  6,3  lost,r2  r2,ausopen  australianopen,tennis  7,6  3,6  nadal,showed</t>
  </si>
  <si>
    <t>australianopen2019,rafael  rafael,nadal  nadal,enters  enters,round  round,three  three,easy  easy,win  win,over  over,matthew  matthew,ebden</t>
  </si>
  <si>
    <t>dirty,dan  dan,really  really,talented  talented,guy  guy,ve  ve,always  always,enjoyed  enjoyed,watching  watching,s  s,served</t>
  </si>
  <si>
    <t>focus,closing  closing,eyes  eyes,more  more,focus  focus,nadal  nadal,saying  saying,australianopen2019</t>
  </si>
  <si>
    <t>roger,praising  praising,serena  serena,s  s,serve  serve,citing  citing,aura  aura,made  made,serving  serving,stats  stats,low</t>
  </si>
  <si>
    <t>pronos,vainqueur  bilan,des  des,1  1,64  64,australianopen2019  australianopen2019,pronos  pronos,256  256,pronos  pronos,validé  validé,189</t>
  </si>
  <si>
    <t>australianopen2019,kohlschreiber  kohlschreiber,downs  downs,li  li,djokovic  djokovic,advances</t>
  </si>
  <si>
    <t>federer,overpowers  overpowers,evans  evans,2nd  2nd,round  round,australian  australian,open  open,rogerfederer  rogerfederer,rogerraker  rogerraker,roger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</si>
  <si>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</si>
  <si>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</si>
  <si>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</si>
  <si>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</si>
  <si>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</si>
  <si>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</si>
  <si>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</si>
  <si>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</si>
  <si>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</si>
  <si>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</si>
  <si>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</si>
  <si>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</si>
  <si>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</si>
  <si>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</si>
  <si>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</si>
  <si>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</si>
  <si>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</si>
  <si>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</si>
  <si>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</si>
  <si>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</si>
  <si>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</si>
  <si>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</si>
  <si>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</si>
  <si>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</si>
  <si>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680radioatalaya 1</t>
  </si>
  <si>
    <t>batenniscom dieschwartzman sanchezsion</t>
  </si>
  <si>
    <t>mariasharapova carowozniacki htsportsnews rafaelnadal timesofindia</t>
  </si>
  <si>
    <t>rafaelnadal alexdeminaur tennislegende mattebden</t>
  </si>
  <si>
    <t>australianopen rogerfederer martina atp_tour madhuchak</t>
  </si>
  <si>
    <t>serenawilliams alexisohanian redz041 renasarmy portia529 sports_waka</t>
  </si>
  <si>
    <t>mukeshj23549045 amitshah jpnadda</t>
  </si>
  <si>
    <t>kikesitov67 guidolombardie carlossoria_p paulperezrioja alfredgalvez</t>
  </si>
  <si>
    <t>liz_buckley standardissueuk scribl scriblit charlotteruncie</t>
  </si>
  <si>
    <t>nicojarry golazo_rsb rsbchile mbrownp cbn_oficial</t>
  </si>
  <si>
    <t>smatenis cheloarevaloatp mrjamesatp</t>
  </si>
  <si>
    <t>joaosousa30 globatalent</t>
  </si>
  <si>
    <t>djtrimboli pat_page1</t>
  </si>
  <si>
    <t>adohumphriesrp racingpostsport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</si>
  <si>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</si>
  <si>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</si>
  <si>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</si>
  <si>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</si>
  <si>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</si>
  <si>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</si>
  <si>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</si>
  <si>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</si>
  <si>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</si>
  <si>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</si>
  <si>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</si>
  <si>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</si>
  <si>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sabreakingnews eudeporte cambio16 gulftoday manatelanganain oa_sport pezblaugrana betandskill 680radioatalaya 10sballs_com</t>
  </si>
  <si>
    <t>barrioscande batenniscom riccafrancisco solemanzorroo pollo_moralesec joseramirezgmez sammyguaya19 guscosentino kafelnya santiagolongo1</t>
  </si>
  <si>
    <t>httweets timesofindia itstanujmehra htsportsnews toisports shayamae_ carowozniacki mariasharapova gippynatural sweetbabybrando</t>
  </si>
  <si>
    <t>latellaanne tennislegende romanos_hanos deearmy drrea81 rafaelnadal mattebden sebasespejo7 admol311079 beans231823</t>
  </si>
  <si>
    <t>sumitkashyapjha martina australianopen atp_tour madhuchak melissamcinern2 stefanederoger luis_ganhao rogerfederer dilip_bhu</t>
  </si>
  <si>
    <t>redz041 all_serena alexisohanian jovinray serenawilliams renasarmy portia529 vjwale sports_waka drealtruth7</t>
  </si>
  <si>
    <t>mona89206175 dilip8887 narendramodi dhirajs27706890 jpnadda amitshah krishan27717943 mahipal94041599 meenakshirsars1 mukeshj23549045</t>
  </si>
  <si>
    <t>k_ban bimbimelek che2torres73 normansweden ks_hegde azariashailema1</t>
  </si>
  <si>
    <t>carlossoria_p kikesitov67 lreyesc1 paulperezrioja guidolombardie alfredgalvez</t>
  </si>
  <si>
    <t>scriblit liz_buckley standardissueuk jonquillius charlotteruncie scribl</t>
  </si>
  <si>
    <t>cricketndtv ankur_tank vram027 shaikaparween govind45700519</t>
  </si>
  <si>
    <t>ndtv lordbaruda1987 sports_ndtv hardik121121121 harihara010</t>
  </si>
  <si>
    <t>cbn_oficial mbrownp rsbchile golazo_rsb nicojarry</t>
  </si>
  <si>
    <t>cheloarevaloatp tjs1487 mrjamesatp smatenis</t>
  </si>
  <si>
    <t>eso_gernot babip77 sky_moritz</t>
  </si>
  <si>
    <t>nsiman globatalent joaosousa30</t>
  </si>
  <si>
    <t>afpsport nikolamm didlauras</t>
  </si>
  <si>
    <t>djtrimboli jessica_ks21 pat_page1</t>
  </si>
  <si>
    <t>racingpostsport adohumphriesrp</t>
  </si>
  <si>
    <t>wta iam_iwillbe</t>
  </si>
  <si>
    <t>ilfattoblog curreriluca</t>
  </si>
  <si>
    <t>radoleski kazik8998</t>
  </si>
  <si>
    <t>bettingdevil betbullcom</t>
  </si>
  <si>
    <t>teamprononrv lolo6634</t>
  </si>
  <si>
    <t>_sara_jade_ nicolec5972</t>
  </si>
  <si>
    <t>naysa_woomer84 sportsf20689858</t>
  </si>
  <si>
    <t>wimbledon optajuan</t>
  </si>
  <si>
    <t>youtube eslomasviral</t>
  </si>
  <si>
    <t>geniebouchard florrilege</t>
  </si>
  <si>
    <t>indiatvnews aniketdwivedi11</t>
  </si>
  <si>
    <t>coffeebreaktens aseemjoshi6</t>
  </si>
  <si>
    <t>kiqprd mkruzeiro</t>
  </si>
  <si>
    <t>ftiafoe wmjesslaird</t>
  </si>
  <si>
    <t>sportradiopl angeliquekerber</t>
  </si>
  <si>
    <t>lemondefr grazianig</t>
  </si>
  <si>
    <t>eurosport_fr dmsportschannel</t>
  </si>
  <si>
    <t>lguidobaldi tommyfabbi</t>
  </si>
  <si>
    <t>doda_ll grigordimitrov</t>
  </si>
  <si>
    <t>scarlett_li h16082</t>
  </si>
  <si>
    <t>magik_pronos toche13500</t>
  </si>
  <si>
    <t>channel9 choiceknickers</t>
  </si>
  <si>
    <t>cgtnofficial joshuagonzalo5</t>
  </si>
  <si>
    <t>asifali31579177 newstrackmedia</t>
  </si>
  <si>
    <t>capitalfmkenya satmusic_sports</t>
  </si>
  <si>
    <t>Top URLs in Tweet by Count</t>
  </si>
  <si>
    <t>https://www.instagram.com/sakkattack7/ https://www.tennislegend.fr/videos-insolites/fun/rafa-nadal-parle-de-ses-bouteilles-avec-humour-et-chambre-un-spectateur-open-daustralie-2019/</t>
  </si>
  <si>
    <t>https://sports.ndtv.com/tennis/australian-open-2019-dominant-maria-sharapova-win-sets-up-caroline-wozniacki-clash-1978746 https://sports.ndtv.com/tennis/australian-open-2019-clinical-rafael-nadal-overwhelms-matthew-ebden-1978704</t>
  </si>
  <si>
    <t>https://www.oasport.it/2019/01/australian-open-2019-tabellone-femminile-bene-garcia-e-kerber-che-sfida-sharapova-wozniacki/ https://www.oasport.it/2019/01/australian-open-2019-thomas-fabbiano-se-il-tennis-fosse-sempre-cosi-sarebbe-una-noia/</t>
  </si>
  <si>
    <t>https://www.facebook.com/notes/my-fabe-tennis/sloane-stephens-steps-up-to-the-plate/1136705776491657/ https://www.facebook.com/notes/my-fabe-tennis/rafael-nadal-my-picks-to-win-the-2019-australian-open-mens-singles-championship/1136694083159493/</t>
  </si>
  <si>
    <t>https://www.hindustantimes.com/tennis/australian-open-dominant-maria-sharapova-win-sets-up-caroline-wozniacki-clash/story-LX9FgZMz6BgrWEetXmZ3RL.html https://www.hindustantimes.com/tennis/australian-open-clinical-rafael-nadal-overwhelms-aussie-ebden/story-NY1btLqgx95NUZ1e5ySXCM.html</t>
  </si>
  <si>
    <t>https://sportsflashes.com/gu/news/australian-open-2019-roger-federer-reaches-3rd-round/249385.html https://sportsflashes.com/gu/news/indian-challenge-ends-in-australian-open-mens-doubles/249379.html</t>
  </si>
  <si>
    <t>https://www.indiatvnews.com/sports/tennis-australian-open-sharapova-up-against-wozniacki-after-beating-peterson-in-second-round-499399 https://www.indiatvnews.com/sports/tennis-australian-open-rafael-nadal-enters-round-three-with-easy-win-over-matthew-ebden-499400</t>
  </si>
  <si>
    <t>https://sportsflashes.com/pun/news/-federer-and-wozniaki-lose-the-next-round-anderson-loses/249437.html https://sportsflashes.com/pun/news/djokovic-and-serena-in-the-2nd-round-of-australian-open/249344.html https://sportsflashes.com/pun/news/jokokic-won-in-his-300th-grand-slam-match-/249299.html</t>
  </si>
  <si>
    <t>http://www.tennis10sballs.com/?p=7687 http://www.tennis10sballs.com/?p=7680</t>
  </si>
  <si>
    <t>https://www.racingpost.com/sport/tennis/australian-open-2019-day-four-acca/361840?utm_source=Twitter&amp;utm_medium=Social&amp;utm_campaign=RPSport-Tennis&amp;utm_content=Daily%20Acca&amp;utm_term=NULL https://www.racingpost.com/sport/tennis/australian-open-2019-champion-roger-federer-made-to-work-by-dan-evans/361793</t>
  </si>
  <si>
    <t>Top URLs in Tweet by Salience</t>
  </si>
  <si>
    <t>https://polskieradio24.pl/5/4147/Artykul/2247065 Australian-Open-2019-Kerber-bez-problemow-w-trzeciej-rundzie</t>
  </si>
  <si>
    <t>Top Domains in Tweet by Count</t>
  </si>
  <si>
    <t>instagram.com tennislegend.fr</t>
  </si>
  <si>
    <t>Top Domains in Tweet by Salience</t>
  </si>
  <si>
    <t>Top Hashtags in Tweet by Count</t>
  </si>
  <si>
    <t>ausopen ausopen2019 australianopen australianopen2019 greek tsitsipas sakkari nadal rafanadal</t>
  </si>
  <si>
    <t>australianopen2019 mariasharapova carolinewozniacki rafaelnadal</t>
  </si>
  <si>
    <t>ausopen instatennis instasport australianopen2019 ao19 ao2019 grandslam ao nikonaustralia atp</t>
  </si>
  <si>
    <t>australianopen2019 femminile garcia kerber sharapova wozniacki fabbiano tennis</t>
  </si>
  <si>
    <t>australianopen2019 sloanestephens aussieopen rafaelnadal ausopen</t>
  </si>
  <si>
    <t>melbourne australia australianopen2019 penthouse extraordinary wanderlust luxury tennis realestate forsale</t>
  </si>
  <si>
    <t>uttarpradesh keralanunspunished लखनऊ brexit bsp bspspalliance akhileshyadav ausvind australianopen2019 congress</t>
  </si>
  <si>
    <t>tennis betting ausopen australia australianopen ausopen2019 australianopen2019 melbourne wta sharapova</t>
  </si>
  <si>
    <t>ausopen australianopen2019 australianopen federer</t>
  </si>
  <si>
    <t>Top Hashtags in Tweet by Salience</t>
  </si>
  <si>
    <t>day3 australianopen2019</t>
  </si>
  <si>
    <t>greek tsitsipas sakkari nadal rafanadal ausopen ausopen2019 australianopen australianopen2019</t>
  </si>
  <si>
    <t>mariasharapova carolinewozniacki rafaelnadal australianopen2019</t>
  </si>
  <si>
    <t>femminile garcia kerber sharapova wozniacki fabbiano tennis australianopen2019</t>
  </si>
  <si>
    <t>australianopen ausopen australianopen2019</t>
  </si>
  <si>
    <t>sloanestephens aussieopen rafaelnadal ausopen australianopen2019</t>
  </si>
  <si>
    <t>evans federer australianopen2019</t>
  </si>
  <si>
    <t>champion australianopen2019</t>
  </si>
  <si>
    <t>tennis ausopen australianopen2019 australianopen</t>
  </si>
  <si>
    <t>australianopen federer ausopen australianopen2019</t>
  </si>
  <si>
    <t>Top Words in Tweet by Count</t>
  </si>
  <si>
    <t>en arévalo cerretani 7 6 vencen rojer tecau 5 3</t>
  </si>
  <si>
    <t>6 al en 3 tenis nicojarry junto argentino máximo gonzález</t>
  </si>
  <si>
    <t>6 7 3 australianopen2019 sigue adelante el maestro roger federer</t>
  </si>
  <si>
    <t>remember umpire gave monica seles warning grunting outrage friends meet</t>
  </si>
  <si>
    <t>swiss great win alexdeminaur against member tennis empire know won</t>
  </si>
  <si>
    <t>federer wozniacki stay track anderson crashes via capitalfmkenya australianopen2019</t>
  </si>
  <si>
    <t>de la 3 6 sorpresa jornada fue eliminación septima cabeza</t>
  </si>
  <si>
    <t>cuando batenniscom te sientas cómodo el rival esté jugando mejor</t>
  </si>
  <si>
    <t>cuando el la te sientas cómodo rival esté jugando mejor</t>
  </si>
  <si>
    <t>eso_gernot john mcenore steps up new episode commissioner tennis join</t>
  </si>
  <si>
    <t>newstrackmedia federer overpowers evans 2nd round australian open rogerfederer rogerraker</t>
  </si>
  <si>
    <t>1 bet 43 cote totale pronos australianopen2019 open d australie</t>
  </si>
  <si>
    <t>7 6 smatenis arévalo cerretani vencen rojer tecau 5 3</t>
  </si>
  <si>
    <t>great reaction incredible match de minaur against laaksonen 4h aussie</t>
  </si>
  <si>
    <t>el pequeño gigante vamos diego dieschwartzman australianopen2019 australiaxespn</t>
  </si>
  <si>
    <t>sanchezsion el pequeño gigante vamos diego dieschwartzman australianopen2019 australiaxespn</t>
  </si>
  <si>
    <t>de minaur doing best restore faith australian men s tennis</t>
  </si>
  <si>
    <t>australian djtrimboli ok ve official gotten point open start holding</t>
  </si>
  <si>
    <t>ok ve official gotten point australian open start holding breath</t>
  </si>
  <si>
    <t>australianopen2019 ингэж харуулдаг болжээ хоёрдугаар раунд шарапова шведийн петерсонтай тоглож</t>
  </si>
  <si>
    <t>त क ह ग श ल ख ज स न</t>
  </si>
  <si>
    <t>ह त स ख ज प क न ग श</t>
  </si>
  <si>
    <t>nap laura indulging during 4th set australianopen australianopen2019 tennis grandslam</t>
  </si>
  <si>
    <t>10yearchallenge australianopen2019 australianopen top 3 seeds 2009 2019 things never</t>
  </si>
  <si>
    <t>madhuchak 10yearchallenge australianopen2019 australianopen top 3 seeds 2009 2019 things</t>
  </si>
  <si>
    <t>cricketndtv rohitsharma dineshkarthik watch rafaelnadal play australianopen indvaus australianopen2019 nadal</t>
  </si>
  <si>
    <t>congratulations alexdeminaur deelightful win army demon fans cheering melbourne demons</t>
  </si>
  <si>
    <t>year rafaelnadal vs australia duckworth mattebden now alexdeminaur lol australianopen2019</t>
  </si>
  <si>
    <t>dream come true mariasharapova australianopen2019</t>
  </si>
  <si>
    <t>sharapova sore throat match grunting australianopen2019 ausopen australianopen tennis gruntfordays</t>
  </si>
  <si>
    <t>resultados australianopen 2019 jornada 2 15 de enero ayer tenis</t>
  </si>
  <si>
    <t>qué gran partido vamos tener si gana sharápova en 3</t>
  </si>
  <si>
    <t>en golazo_rsb tenis nicojarry junto al argentino máximo gonzález avanzaron</t>
  </si>
  <si>
    <t>la fiera está suelta australianopen2019</t>
  </si>
  <si>
    <t>cgtnofficial australianopen2019 kohlschreiber downs li djokovic advances</t>
  </si>
  <si>
    <t>o de 4 6 uma das surpresas da segunda rodada</t>
  </si>
  <si>
    <t>6 2 afpsport australianopen2019 3 au deuxième tour contre l'australien</t>
  </si>
  <si>
    <t>au tennislegende les supporteurs grecs à l'open d'australie sont dessus</t>
  </si>
  <si>
    <t>ausopen ausopen2019 australianopen australianopen2019 les supporteurs grecs à l'open d'australie</t>
  </si>
  <si>
    <t>6 el al tenis 7 3 la tercera ronda del</t>
  </si>
  <si>
    <t>rogerfederer marching ahead australianopen rhythmic manner peak right time during</t>
  </si>
  <si>
    <t>sports_ndtv clinical rafael nadal overwhelms matthew ebden rafaelnadal australianopen2019 read</t>
  </si>
  <si>
    <t>australianopen2019 read dominant mariasharapova win sets up carolinewozniacki clash clinical</t>
  </si>
  <si>
    <t>de que hay y cómo funciona la consola del juez</t>
  </si>
  <si>
    <t>congrats maria sharapova australianopen2019</t>
  </si>
  <si>
    <t>australianopen2019 up sharapova 6 doing 100 cameras set 360 angle</t>
  </si>
  <si>
    <t>nothing good happens midnight except australia sharapova ausopen australianopen2019 sugarpova</t>
  </si>
  <si>
    <t>12 40am s over quickly thanks well done mariasharapova ausopen</t>
  </si>
  <si>
    <t>6 2 1 wat way ur 600th win mariasharapova australianopen2019</t>
  </si>
  <si>
    <t>pronos de vainqueur 1 faux taux réussite bilan des 64</t>
  </si>
  <si>
    <t>pronos magik_pronos bilan des 1 64 de australianopen2019 256 validé</t>
  </si>
  <si>
    <t>tennis grand slam australianopen2019 avanzan la siguiente ronda kerber sharapova</t>
  </si>
  <si>
    <t>built andrew great see van being put good use mr</t>
  </si>
  <si>
    <t>another impressive win mariasharapova five more go australianopen2019</t>
  </si>
  <si>
    <t>t don sleep usas taylor fritz ausopen federer next match</t>
  </si>
  <si>
    <t>20 100 chrschallenge bet 1 37 82 teamparieur ausopen australianopen2019</t>
  </si>
  <si>
    <t>sports_waka fedexpress fails deliver under serena s spell australianopen2019 australianopen</t>
  </si>
  <si>
    <t>fedexpress fails deliver under serena s spell australianopen2019 australianopen serenawilliams</t>
  </si>
  <si>
    <t>normansweden federer evans high quality tennis both beautiful watch australianopen2019</t>
  </si>
  <si>
    <t>federer evans high quality tennis both beautiful watch australianopen2019</t>
  </si>
  <si>
    <t>scarlett_li roger praising serena s serve citing aura made serving</t>
  </si>
  <si>
    <t>tiene que ser tuyo matador rafaelnadal australianopen2019</t>
  </si>
  <si>
    <t>s gooooo maria australianopen2019</t>
  </si>
  <si>
    <t>ausopen australianopen2019 rampaging mariasharapova sets up mouth watering carowozniacki clash</t>
  </si>
  <si>
    <t>3 6 7 o bom trabalho grigordimitrov vitória por 1</t>
  </si>
  <si>
    <t>oggi al il vero gigante è stato tommyfabbi solidissimo contro</t>
  </si>
  <si>
    <t>tennis überraschung macht steffi graf bei den australianopen2019</t>
  </si>
  <si>
    <t>33 coups gagnants 7 jeux concédés 1h56 de match c'était</t>
  </si>
  <si>
    <t>australianopen2019 tabellone femminile bene garcia e kerber che sfida sharapova</t>
  </si>
  <si>
    <t>maria sharapova round 3 ausopen australianopen2019 6 rafael nadal roger</t>
  </si>
  <si>
    <t>tennis melbourne j'avais 17 ans la longue attente du australien</t>
  </si>
  <si>
    <t>pewna wygrana faworytki angeliquekerber w trzeciej rundzie ausopen australianopen2019</t>
  </si>
  <si>
    <t>open australianopen2019 sloane stephens steps up plate aussie sloanestephens aussieopen</t>
  </si>
  <si>
    <t>ftiafoe huge 4 set win over kevin anderson australianopen2019 opening</t>
  </si>
  <si>
    <t>australianopen2019 dominant mariasharapova win sets up carowozniacki clash clinical rafaelnadal</t>
  </si>
  <si>
    <t>htsportsnews australianopen2019 dominant mariasharapova win sets up carowozniacki clash clinical</t>
  </si>
  <si>
    <t>bei den australianopen2019 ist angelique kerber die nächste runde eingezogen</t>
  </si>
  <si>
    <t>focus closing eyes more nadal saying australianopen2019 australianopennaespn</t>
  </si>
  <si>
    <t>focus mkruzeiro closing eyes more nadal saying australianopen2019 australianopennaesp</t>
  </si>
  <si>
    <t>mattebden entertainer funniest court antics straight face australianopen2019 tennis</t>
  </si>
  <si>
    <t>ついに全豪オープンテニス2019年の大会使用球であるdunlop aoをget 使うのが楽しみです _ dunlop tennis tennisball dunlopao australianopen2019</t>
  </si>
  <si>
    <t>sports_ndtv australianopen2019 read dominant mariasharapova win sets up carolinewozniacki clash</t>
  </si>
  <si>
    <t>sports_ndtv dominant mariasharapova win sets up carolinewozniacki clash australianopen2019 read</t>
  </si>
  <si>
    <t>serena williams rocks australian open welcome back tennis australianopen2019 australianopennaespn</t>
  </si>
  <si>
    <t>gt zimbabweshutdown ausopen forget tennis people dying zimbabwe cut accessing</t>
  </si>
  <si>
    <t>sloane wins straight sets yaaaaaaaaas ausopen australianopen2019</t>
  </si>
  <si>
    <t>disappointments one another india australian open kreedon indiantennis ausopen ausopen2019</t>
  </si>
  <si>
    <t>woohoo australianopen2019 mariasharapova</t>
  </si>
  <si>
    <t>6 garbiñe muguruza venció con solvencia la china zheng saisai</t>
  </si>
  <si>
    <t>match against played congrats rogerfederer australianopen2019 r2 win very nice</t>
  </si>
  <si>
    <t>6 4 7 australianopen2019 el argentino dieschwartzman ganó su cotejo</t>
  </si>
  <si>
    <t>australianopen2019 peque tercera ronda</t>
  </si>
  <si>
    <t>kerber sharapova power through ausopen australianopen2019</t>
  </si>
  <si>
    <t>dirty dan federer australianopen2019 really talented guy ve always enjoyed</t>
  </si>
  <si>
    <t>coffeebreaktens dirty dan really talented guy ve always enjoyed watching</t>
  </si>
  <si>
    <t>ર પ ઓસ ટ લ યન ન ત જ australianopen2019</t>
  </si>
  <si>
    <t>australianopen2019 round sharapova up against wozniacki beating peterson second rafael</t>
  </si>
  <si>
    <t>indiatvnews australianopen2019 rafael nadal enters round three easy win over</t>
  </si>
  <si>
    <t>genie day australianopen2019 geniebouchard</t>
  </si>
  <si>
    <t>mariasharapova australianopen2019 champion congrats maria u're best n keep fighting</t>
  </si>
  <si>
    <t>australianopen2019 clinical rafael nadal overwhelms australia's matthew ebden open second</t>
  </si>
  <si>
    <t>extraordinary wanderlust property day wednesday melbourne australia watch australianopen2019 check</t>
  </si>
  <si>
    <t>mi resumen del día 3 australianopen2019 nadal sharapova federer</t>
  </si>
  <si>
    <t>ਜ ਵ ਦ ਰ australianopen2019 ਕ ਚ ਅਤ ਨ 'ਚ</t>
  </si>
  <si>
    <t>nadal la reacción de al ver periodista dormido vía youtube</t>
  </si>
  <si>
    <t>र ऑस ट ल यन ओपन अझ क पर भ</t>
  </si>
  <si>
    <t>nadal y federer avanzan en un abierto de australia que</t>
  </si>
  <si>
    <t>de le notre à retrouvez pronostic outil scoring tennis consultez</t>
  </si>
  <si>
    <t>two 2 rafa nadal lost final last grand slams spaniard</t>
  </si>
  <si>
    <t>mariasharapova s gooo masha australianopen2019</t>
  </si>
  <si>
    <t>म क narendramodi amitshah jpnadda uttarpradesh keralanunspunished लखनऊ brexit bsp</t>
  </si>
  <si>
    <t>56 vs great tennis game 4 points separated rogerfederer evans</t>
  </si>
  <si>
    <t>6 ausopen australianopen2019 australianopen 3 never lost tennis nadal showed</t>
  </si>
  <si>
    <t>sportsf20689858 never lost r2 ausopen australianopen2019 australianopen tennis</t>
  </si>
  <si>
    <t>open talkin' serena's meltdown nobody watches tennis except serena final</t>
  </si>
  <si>
    <t>rafa ve seen play far m getting good vibes rafans</t>
  </si>
  <si>
    <t>wow rogerfederer again ao great match against dan evans australianopen2019</t>
  </si>
  <si>
    <t>timesofindia ausopen australianopen2019 rampaging mariasharapova sets up mouth watering carowozniacki</t>
  </si>
  <si>
    <t>water outrage bottled being sold australianopen2019 maybe bottling murray river</t>
  </si>
  <si>
    <t>water nicolec5972 outrage bottled being sold australianopen2019 maybe bottling</t>
  </si>
  <si>
    <t>o ou este ano vai ser pete sampras ganhar australian</t>
  </si>
  <si>
    <t>6 y 2 la de deportes rafael nadal venció 3</t>
  </si>
  <si>
    <t>si tu teamnrv tennis australianopen2019 g monfils l tsurenko 2</t>
  </si>
  <si>
    <t>teamprononrv teamnrv tennis australianopen2019 g monfils l tsurenko 2 54</t>
  </si>
  <si>
    <t>bet s time see below placed betbullcom tonight australianopen2019 follow</t>
  </si>
  <si>
    <t>towpath tennis center many goodies shop australianopen2019 melbournecollection 90stennis niketennis</t>
  </si>
  <si>
    <t>enjoying seeing martina commentator australianopen tennis australianopen2019</t>
  </si>
  <si>
    <t>atp wta australianopen2019 tennis ausopen ao19 updated draws results melbourne</t>
  </si>
  <si>
    <t>tenis nadal y federer siguen avanzando en abierto de australia</t>
  </si>
  <si>
    <t>ర ల డ ట న స క అ డర సన</t>
  </si>
  <si>
    <t>portia529 show em s done serenawilliams alexisohanian redz041 renasarmy australianopen2019</t>
  </si>
  <si>
    <t>show em s done serenawilliams alexisohanian redz041 renasarmy australianopen2019</t>
  </si>
  <si>
    <t>jest w kazik8998 co fajnego tym turnieju niezwykły jedyny swoim</t>
  </si>
  <si>
    <t>australianopen2019 blessed nigga started</t>
  </si>
  <si>
    <t>tennislegende excellent rafaelnadal ausopen ausopen2019 australianopen australianopen2019 nadal rafanadal</t>
  </si>
  <si>
    <t>standardissueuk earball joy week's podzine chatting pattismith liz_buckley armchair barry</t>
  </si>
  <si>
    <t>6 7 kikesitov67 australianopen2019 sigue adelante el maestro roger federer</t>
  </si>
  <si>
    <t>round new victory one globatalent supporters doubles joaosousa30 mayer advanced</t>
  </si>
  <si>
    <t>globatalent new victory one supporters doubles joaosousa30 mayer advanced round</t>
  </si>
  <si>
    <t>melbourne russia's maria sharapova signs autographs defeating sweden's rebecca peterson</t>
  </si>
  <si>
    <t>pick tenis 25 open de australia stake 1 1'56 openaustralia</t>
  </si>
  <si>
    <t>y la del de nadal 3 que rafa vuelve ganar</t>
  </si>
  <si>
    <t>lo sé criticar ésto pero cuánto daño hacen las redes</t>
  </si>
  <si>
    <t>betting australian open women's singles tips accumulators best odds deposit</t>
  </si>
  <si>
    <t>we've previewed australianopen day 4 here tennis betting tips australianopen2019</t>
  </si>
  <si>
    <t>t choose match watch australianopen2019 experience guess 6 channels better</t>
  </si>
  <si>
    <t>australianopen2019 se nel femminile la bagarre è aperta il tabellone</t>
  </si>
  <si>
    <t>ilfattoblog australianopen2019 se nel femminile la bagarre è aperta il</t>
  </si>
  <si>
    <t>4 wta exactly happened eugenie bouchard years ago world tennis</t>
  </si>
  <si>
    <t>gt lt djokovic novak vs jo wilfried tsonga think easy</t>
  </si>
  <si>
    <t>rafa likes playing australians australianopen2019</t>
  </si>
  <si>
    <t>god love australianopen2019</t>
  </si>
  <si>
    <t>hard watch australianopen2019 s pouring outside itching play badly tennisfanatic</t>
  </si>
  <si>
    <t>feel favs started australianopen2019 very well s soon make predictions</t>
  </si>
  <si>
    <t>7 6 tennis mania really opelka beats john isner 1st</t>
  </si>
  <si>
    <t>Top Words in Tweet by Salience</t>
  </si>
  <si>
    <t>djtrimboli ok ve official gotten point open start holding breath</t>
  </si>
  <si>
    <t>ингэж харуулдаг болжээ хоёрдугаар раунд шарапова шведийн петерсонтай тоглож байна</t>
  </si>
  <si>
    <t>les supporteurs grecs à l'open d'australie sont au dessus enorme</t>
  </si>
  <si>
    <t>7 2 campeón defensor suizo roger federer venció británico dan</t>
  </si>
  <si>
    <t>dominant mariasharapova win sets up carolinewozniacki clash clinical rafael nadal</t>
  </si>
  <si>
    <t>6 doing up sharapova 100 cameras set 360 angle players</t>
  </si>
  <si>
    <t>tabellone femminile bene garcia e kerber che sfida sharapova wozniacki</t>
  </si>
  <si>
    <t>3 6 rafael nadal roger federer caroline wozniacki others cruises</t>
  </si>
  <si>
    <t>sloane stephens steps up plate aussie sloanestephens aussieopen rafael nadal</t>
  </si>
  <si>
    <t>dominant mariasharapova win sets up carowozniacki clash clinical rafaelnadal overwhelms</t>
  </si>
  <si>
    <t>really talented guy ve always enjoyed watching s served well</t>
  </si>
  <si>
    <t>સમ ઓપનમ જર ફ ડરર ઉન ડમ રવ શ ઓપન</t>
  </si>
  <si>
    <t>sharapova up against wozniacki beating peterson second rafael nadal enters</t>
  </si>
  <si>
    <t>congrats maria u're best n keep fighting mariasharapova australianopen2019 champion</t>
  </si>
  <si>
    <t>ਮ ਦ ਰ ਕ ਚ ਫ ਡਰਰ ਆਕ ਅਗਲ ਐ</t>
  </si>
  <si>
    <t>6 nadal showed 2 7 3 r2 rafael flashes best</t>
  </si>
  <si>
    <t>updated draws results melbourne alix ramsay rambles 2019 aussie open</t>
  </si>
  <si>
    <t>kazik8998 australianopen2019 melbourne wta atp tenis tennis tvpsport sport jest</t>
  </si>
  <si>
    <t>federer gt acca winner racingpostsport bi big four here pays</t>
  </si>
  <si>
    <t>Top Word Pairs in Tweet by Count</t>
  </si>
  <si>
    <t>tenis,nicojarry  nicojarry,junto  junto,al  al,argentino  argentino,máximo  máximo,gonzález  gonzález,avanzaron  avanzaron,segunda  segunda,ronda  ronda,en</t>
  </si>
  <si>
    <t>earball,joy  joy,week's  week's,podzine  podzine,chatting  chatting,pattismith  pattismith,liz_buckley  liz_buckley,armchair  armchair,barry  barry,normans  normans,scriblit</t>
  </si>
  <si>
    <t>7,6  6,7  6,3  australianopen2019,sigue  sigue,adelante  adelante,el  el,maestro  maestro,roger  roger,federer  federer,venció</t>
  </si>
  <si>
    <t>remember,umpire  umpire,gave  gave,monica  monica,seles  seles,warning  warning,grunting  grunting,outrage  outrage,friends  friends,meet  meet,sharapova</t>
  </si>
  <si>
    <t>great,win  win,alexdeminaur  alexdeminaur,against  against,member  member,swiss  swiss,tennis  tennis,empire  empire,know  know,swiss  swiss,won</t>
  </si>
  <si>
    <t>federer,wozniacki  wozniacki,stay  stay,track  track,anderson  anderson,crashes  crashes,via  via,capitalfmkenya  capitalfmkenya,australianopen2019</t>
  </si>
  <si>
    <t>de,la  3,6  6,3  la,sorpresa  sorpresa,de  la,jornada  jornada,fue  fue,la  la,eliminación  eliminación,de</t>
  </si>
  <si>
    <t>batenniscom,cuando  cuando,te  te,sientas  sientas,cómodo  cómodo,cuando  cuando,el  el,rival  rival,esté  esté,jugando  jugando,mejor</t>
  </si>
  <si>
    <t>cuando,te  te,sientas  sientas,cómodo  cómodo,cuando  cuando,el  el,rival  rival,esté  esté,jugando  jugando,mejor  mejor,cuando</t>
  </si>
  <si>
    <t>eso_gernot,john  john,mcenore  mcenore,steps  steps,up  up,new  new,episode  episode,commissioner  commissioner,tennis  tennis,join  join,club</t>
  </si>
  <si>
    <t>federer,overpowers  overpowers,evans  evans,2nd  2nd,round  round,australian  australian,open  open,rogerfederer  rogerfederer,rogerraker  rogerraker,roger  roger,australiaxespn</t>
  </si>
  <si>
    <t>newstrackmedia,federer  federer,overpowers  overpowers,evans  evans,2nd  2nd,round  round,australian  australian,open  open,rogerfederer  rogerfederer,rogerraker  rogerraker,roger</t>
  </si>
  <si>
    <t>1,43  cote,totale  pronos,bet  bet,australianopen2019  australianopen2019,open  open,d  d,australie  australie,bet  bet,01  01,krajinovic</t>
  </si>
  <si>
    <t>smatenis,arévalo  arévalo,cerretani  cerretani,vencen  vencen,rojer  rojer,tecau  tecau,7  7,5  5,6  6,7  7,6</t>
  </si>
  <si>
    <t>reaction,incredible  incredible,match  match,de  de,minaur  minaur,against  against,laaksonen  laaksonen,4h  4h,aussie  aussie,finally  finally,came</t>
  </si>
  <si>
    <t>el,pequeño  pequeño,gigante  gigante,vamos  vamos,diego  diego,dieschwartzman  dieschwartzman,australianopen2019  australianopen2019,australiaxespn</t>
  </si>
  <si>
    <t>sanchezsion,el  el,pequeño  pequeño,gigante  gigante,vamos  vamos,diego  diego,dieschwartzman  dieschwartzman,australianopen2019  australianopen2019,australiaxespn</t>
  </si>
  <si>
    <t>de,minaur  minaur,doing  doing,best  best,restore  restore,faith  faith,australian  australian,men  men,s  s,tennis  tennis,australianopen2019</t>
  </si>
  <si>
    <t>djtrimboli,ok  ok,ve  ve,official  official,gotten  gotten,point  point,australian  australian,open  open,start  start,holding  holding,breath</t>
  </si>
  <si>
    <t>ok,ve  ve,official  official,gotten  gotten,point  point,australian  australian,open  open,start  start,holding  holding,breath  breath,during</t>
  </si>
  <si>
    <t>ингэж,харуулдаг  харуулдаг,болжээ  болжээ,australianopen2019  хоёрдугаар,раунд  раунд,шарапова  шарапова,шведийн  шведийн,петерсонтай  петерсонтай,тоглож  тоглож,байна  байна,жоохон</t>
  </si>
  <si>
    <t>mukeshj23549045,dirty_bollywood  dirty_bollywood,ग  ग,त  त,अ  अ,16  16,श  श,ल  ल,क  क,24  24,म</t>
  </si>
  <si>
    <t>laura,indulging  indulging,nap  nap,during  during,4th  4th,set  set,nap  nap,australianopen  australianopen,australianopen2019  australianopen2019,tennis  tennis,grandslam</t>
  </si>
  <si>
    <t>10yearchallenge,australianopen2019  australianopen2019,australianopen  australianopen,top  top,3  3,seeds  seeds,2009  2009,2019  2019,things  things,never  never,change</t>
  </si>
  <si>
    <t>madhuchak,10yearchallenge  10yearchallenge,australianopen2019  australianopen2019,australianopen  australianopen,top  top,3  3,seeds  seeds,2009  2009,2019  2019,things  things,never</t>
  </si>
  <si>
    <t>cricketndtv,rohitsharma  rohitsharma,dineshkarthik  dineshkarthik,watch  watch,rafaelnadal  rafaelnadal,play  play,australianopen  australianopen,indvaus  indvaus,australianopen2019  australianopen2019,nadal  nadal,read</t>
  </si>
  <si>
    <t>rohitsharma,dineshkarthik  dineshkarthik,watch  watch,rafaelnadal  rafaelnadal,play  play,australianopen  australianopen,indvaus  indvaus,australianopen2019  australianopen2019,nadal  nadal,read</t>
  </si>
  <si>
    <t>congratulations,alexdeminaur  alexdeminaur,deelightful  deelightful,win  win,army  army,demon  demon,fans  fans,cheering  cheering,melbourne  melbourne,demons  demons,onwards</t>
  </si>
  <si>
    <t>year,rafaelnadal  rafaelnadal,vs  vs,australia  australia,duckworth  duckworth,mattebden  mattebden,now  now,alexdeminaur  alexdeminaur,lol  lol,australianopen2019</t>
  </si>
  <si>
    <t>dream,come  come,true  true,mariasharapova  mariasharapova,australianopen2019</t>
  </si>
  <si>
    <t>sharapova,sore  sore,throat  throat,match  match,grunting  grunting,australianopen2019  australianopen2019,ausopen  ausopen,australianopen  australianopen,tennis  tennis,gruntfordays</t>
  </si>
  <si>
    <t>resultados,australianopen  australianopen,2019  2019,jornada  jornada,2  2,15  15,de  de,enero  enero,ayer  ayer,tenis  tenis,australianopen2019</t>
  </si>
  <si>
    <t>qué,gran  gran,partido  partido,vamos  vamos,tener  tener,si  si,gana  gana,sharápova  sharápova,en  en,3  3,2</t>
  </si>
  <si>
    <t>golazo_rsb,tenis  tenis,nicojarry  nicojarry,junto  junto,al  al,argentino  argentino,máximo  máximo,gonzález  gonzález,avanzaron  avanzaron,segunda  segunda,ronda</t>
  </si>
  <si>
    <t>la,fiera  fiera,está  está,suelta  suelta,australianopen2019</t>
  </si>
  <si>
    <t>cgtnofficial,australianopen2019  australianopen2019,kohlschreiber  kohlschreiber,downs  downs,li  li,djokovic  djokovic,advances</t>
  </si>
  <si>
    <t>4,6  6,4  uma,das  das,surpresas  surpresas,da  da,segunda  segunda,rodada  rodada,foi  foi,protagonizada  protagonizada,pelo</t>
  </si>
  <si>
    <t>6,2  afpsport,australianopen2019  australianopen2019,6  6,3  3,6  2,6  2,au  au,deuxième  deuxième,tour  tour,contre</t>
  </si>
  <si>
    <t>tennislegende,les  les,supporteurs  supporteurs,grecs  grecs,à  à,l'open  l'open,d'australie  d'australie,sont  sont,au  au,dessus  dessus,enorme</t>
  </si>
  <si>
    <t>ausopen,ausopen2019  ausopen2019,australianopen  australianopen,australianopen2019  les,supporteurs  supporteurs,grecs  grecs,à  à,l'open  l'open,d'australie  d'australie,sont  sont,au</t>
  </si>
  <si>
    <t>tenis,el  7,6  6,3  la,tercera  tercera,ronda  ronda,del  del,australianopen2019  6,2  el,campeón  campeón,defensor</t>
  </si>
  <si>
    <t>rogerfederer,marching  marching,ahead  ahead,australianopen  australianopen,rhythmic  rhythmic,manner  manner,peak  peak,right  right,time  time,during  during,fag</t>
  </si>
  <si>
    <t>sports_ndtv,clinical  clinical,rafael  rafael,nadal  nadal,overwhelms  overwhelms,matthew  matthew,ebden  ebden,rafaelnadal  rafaelnadal,australianopen2019  australianopen2019,read</t>
  </si>
  <si>
    <t>australianopen2019,read  dominant,mariasharapova  mariasharapova,win  win,sets  sets,up  up,carolinewozniacki  carolinewozniacki,clash  clash,australianopen2019  clinical,rafael  rafael,nadal</t>
  </si>
  <si>
    <t>que,hay  hay,y  y,cómo  cómo,funciona  funciona,la  la,consola  consola,del  del,juez  juez,de  de,silla</t>
  </si>
  <si>
    <t>congrats,maria  maria,sharapova  sharapova,australianopen2019</t>
  </si>
  <si>
    <t>australianopen2019,100  100,cameras  cameras,set  set,up  up,360  360,angle  angle,players  players,supposedly  supposedly,matrix  matrix,show</t>
  </si>
  <si>
    <t>nothing,good  good,happens  happens,midnight  midnight,except  except,australia  australia,sharapova  sharapova,ausopen  ausopen,australianopen2019  australianopen2019,sugarpova</t>
  </si>
  <si>
    <t>12,40am  40am,s  s,over  over,quickly  quickly,thanks  thanks,well  well,done  done,mariasharapova  mariasharapova,ausopen  ausopen,instatennis</t>
  </si>
  <si>
    <t>6,2  2,6  6,1  1,wat  wat,way  way,ur  ur,600th  600th,win  win,mariasharapova  mariasharapova,australianopen2019</t>
  </si>
  <si>
    <t>pronos,vainqueur  taux,de  de,réussite  bilan,des  des,1  1,64  64,de  de,australianopen2019  australianopen2019,pronos  pronos,256</t>
  </si>
  <si>
    <t>magik_pronos,bilan  bilan,des  des,1  1,64  64,de  de,australianopen2019  australianopen2019,pronos  pronos,256  256,pronos  pronos,validé</t>
  </si>
  <si>
    <t>tennis,grand  grand,slam  slam,australianopen2019  australianopen2019,avanzan  avanzan,la  la,siguiente  siguiente,ronda  ronda,kerber  kerber,sharapova  sharapova,wozniacki</t>
  </si>
  <si>
    <t>great,see  see,van  van,being  being,put  put,good  good,use  use,mr  mr,miyagi  miyagi,australianopen2019  australianopen2019,hand</t>
  </si>
  <si>
    <t>another,impressive  impressive,win  win,mariasharapova  mariasharapova,five  five,more  more,go  go,australianopen2019</t>
  </si>
  <si>
    <t>don,t  t,sleep  sleep,usas  usas,taylor  taylor,fritz  fritz,ausopen  ausopen,federer  federer,next  next,match  match,raw</t>
  </si>
  <si>
    <t>20,100  100,chrschallenge  chrschallenge,bet  bet,1  1,20  20,37  37,82  82,teamparieur  teamparieur,ausopen  ausopen,australianopen2019</t>
  </si>
  <si>
    <t>sports_waka,fedexpress  fedexpress,fails  fails,deliver  deliver,under  under,serena  serena,s  s,spell  spell,australianopen2019  australianopen2019,australianopen  australianopen,serenawilliams</t>
  </si>
  <si>
    <t>fedexpress,fails  fails,deliver  deliver,under  under,serena  serena,s  s,spell  spell,australianopen2019  australianopen2019,australianopen  australianopen,serenawilliams</t>
  </si>
  <si>
    <t>normansweden,federer  federer,evans  evans,high  high,quality  quality,tennis  tennis,both  both,beautiful  beautiful,watch  watch,australianopen2019</t>
  </si>
  <si>
    <t>federer,evans  evans,high  high,quality  quality,tennis  tennis,both  both,beautiful  beautiful,watch  watch,australianopen2019</t>
  </si>
  <si>
    <t>scarlett_li,roger  roger,praising  praising,serena  serena,s  s,serve  serve,citing  citing,aura  aura,made  made,serving  serving,stats</t>
  </si>
  <si>
    <t>tiene,que  que,ser  ser,tuyo  tuyo,matador  matador,rafaelnadal  rafaelnadal,australianopen2019</t>
  </si>
  <si>
    <t>s,gooooo  gooooo,maria  maria,australianopen2019</t>
  </si>
  <si>
    <t>ausopen,australianopen2019  australianopen2019,rampaging  rampaging,mariasharapova  mariasharapova,sets  sets,up  up,mouth  mouth,watering  watering,carowozniacki  carowozniacki,clash  clash,read</t>
  </si>
  <si>
    <t>6,3  bom,trabalho  trabalho,grigordimitrov  grigordimitrov,vitória  vitória,por  por,3  3,1  1,sets  sets,com  com,parciais</t>
  </si>
  <si>
    <t>oggi,il  il,vero  vero,gigante  gigante,è  è,stato  stato,tommyfabbi  tommyfabbi,solidissimo  solidissimo,contro  contro,opelka  opelka,211</t>
  </si>
  <si>
    <t>tennis,überraschung  überraschung,macht  macht,steffi  steffi,graf  graf,bei  bei,den  den,australianopen2019</t>
  </si>
  <si>
    <t>33,coups  coups,gagnants  gagnants,7  7,jeux  jeux,concédés  concédés,1h56  1h56,de  de,match  match,c'était  c'était,du</t>
  </si>
  <si>
    <t>australianopen2019,tabellone  tabellone,femminile  femminile,bene  bene,garcia  garcia,e  e,kerber  kerber,che  che,sfida  sfida,sharapova  sharapova,wozniacki</t>
  </si>
  <si>
    <t>maria,sharapova  rafael,nadal  nadal,roger  roger,federer  federer,caroline  caroline,wozniacki  wozniacki,maria  sharapova,others  others,cruises  cruises,through</t>
  </si>
  <si>
    <t>j'avais,17  17,ans  ans,la  la,longue  longue,attente  attente,du  du,tennis  tennis,australien  australien,à  à,melbourne</t>
  </si>
  <si>
    <t>pewna,wygrana  wygrana,faworytki  faworytki,angeliquekerber  angeliquekerber,w  w,trzeciej  trzeciej,rundzie  rundzie,ausopen  ausopen,australianopen2019</t>
  </si>
  <si>
    <t>sloane,stephens  stephens,steps  steps,up  up,plate  plate,aussie  aussie,open  open,sloanestephens  sloanestephens,australianopen2019  australianopen2019,aussieopen  rafael,nadal</t>
  </si>
  <si>
    <t>ftiafoe,huge  huge,4  4,set  set,win  win,over  over,kevin  kevin,anderson  anderson,australianopen2019  australianopen2019,opening  opening,up</t>
  </si>
  <si>
    <t>australianopen2019,dominant  dominant,mariasharapova  mariasharapova,win  win,sets  sets,up  up,carowozniacki  carowozniacki,clash  australianopen2019,clinical  clinical,rafaelnadal  rafaelnadal,overwhelms</t>
  </si>
  <si>
    <t>htsportsnews,australianopen2019  australianopen2019,dominant  dominant,mariasharapova  mariasharapova,win  win,sets  sets,up  up,carowozniacki  carowozniacki,clash  australianopen2019,clinical  clinical,rafaelnadal</t>
  </si>
  <si>
    <t>bei,den  den,australianopen2019  australianopen2019,ist  ist,angelique  angelique,kerber  kerber,die  die,nächste  nächste,runde  runde,eingezogen</t>
  </si>
  <si>
    <t>focus,closing  closing,eyes  eyes,more  more,focus  focus,nadal  nadal,saying  saying,australianopen2019  australianopen2019,australianopennaespn</t>
  </si>
  <si>
    <t>mkruzeiro,focus  focus,closing  closing,eyes  eyes,more  more,focus  focus,nadal  nadal,saying  saying,australianopen2019  australianopen2019,australianopennaesp</t>
  </si>
  <si>
    <t>mattebden,entertainer  entertainer,funniest  funniest,court  court,antics  antics,straight  straight,face  face,australianopen2019  australianopen2019,tennis</t>
  </si>
  <si>
    <t>ついに全豪オープンテニス2019年の大会使用球であるdunlop,aoをget  aoをget,使うのが楽しみです  使うのが楽しみです,_  _,dunlop  dunlop,tennis  tennis,tennisball  tennisball,dunlopao  dunlopao,australianopen2019</t>
  </si>
  <si>
    <t>australianopen2019,read  sports_ndtv,dominant  dominant,mariasharapova  mariasharapova,win  win,sets  sets,up  up,carolinewozniacki  carolinewozniacki,clash  clash,australianopen2019  sports_ndtv,clinical</t>
  </si>
  <si>
    <t>sports_ndtv,dominant  dominant,mariasharapova  mariasharapova,win  win,sets  sets,up  up,carolinewozniacki  carolinewozniacki,clash  clash,australianopen2019  australianopen2019,read</t>
  </si>
  <si>
    <t>serena,williams  williams,rocks  rocks,australian  australian,open  open,welcome  welcome,back  back,tennis  tennis,australianopen2019  australianopen2019,australianopennaespn</t>
  </si>
  <si>
    <t>gt,gt  zimbabweshutdown,gt  gt,ausopen  ausopen,forget  forget,tennis  tennis,people  people,dying  dying,zimbabwe  zimbabwe,cut  cut,accessing</t>
  </si>
  <si>
    <t>sloane,wins  wins,straight  straight,sets  sets,yaaaaaaaaas  yaaaaaaaaas,ausopen  ausopen,australianopen2019</t>
  </si>
  <si>
    <t>disappointments,one  one,another  another,india  india,australian  australian,open  open,kreedon  kreedon,indiantennis  indiantennis,ausopen  ausopen,ausopen2019  ausopen2019,australianopen2019</t>
  </si>
  <si>
    <t>woohoo,australianopen2019  australianopen2019,mariasharapova</t>
  </si>
  <si>
    <t>garbiñe,muguruza  muguruza,venció  venció,con  con,solvencia  solvencia,la  la,china  china,zheng  zheng,saisai  saisai,por  por,6</t>
  </si>
  <si>
    <t>congrats,rogerfederer  rogerfederer,australianopen2019  australianopen2019,r2  r2,win  win,very  very,nice  nice,match  match,watch  watch,against  against,dan</t>
  </si>
  <si>
    <t>6,4  australianopen2019,el  el,argentino  argentino,dieschwartzman  dieschwartzman,ganó  ganó,su  su,cotejo  cotejo,6  4,7  7,5</t>
  </si>
  <si>
    <t>australianopen2019,peque  peque,tercera  tercera,ronda</t>
  </si>
  <si>
    <t>kerber,sharapova  sharapova,power  power,through  through,ausopen  ausopen,australianopen2019</t>
  </si>
  <si>
    <t>dirty,dan  coffeebreaktens,dirty  dan,really  really,talented  talented,guy  guy,ve  ve,always  always,enjoyed  enjoyed,watching  watching,s</t>
  </si>
  <si>
    <t>ઓસ,ટ  ટ,ર  ર,લ  લ,યન  યન,ઓપનમ  ઓપનમ,ર  ર,જર  જર,ફ  ફ,ડરર  ડરર,ન</t>
  </si>
  <si>
    <t>australianopen2019,sharapova  sharapova,up  up,against  against,wozniacki  wozniacki,beating  beating,peterson  peterson,second  second,round  australianopen2019,rafael  rafael,nadal</t>
  </si>
  <si>
    <t>indiatvnews,australianopen2019  australianopen2019,rafael  rafael,nadal  nadal,enters  enters,round  round,three  three,easy  easy,win  win,over  over,matthew</t>
  </si>
  <si>
    <t>genie,day  day,australianopen2019  australianopen2019,geniebouchard</t>
  </si>
  <si>
    <t>australianopen2019,champion  mariasharapova,australianopen2019  mariasharapova,congrats  congrats,maria  maria,u're  u're,best  best,n  n,keep  keep,fighting  fighting,australianopen2019</t>
  </si>
  <si>
    <t>australianopen2019,clinical  clinical,rafael  rafael,nadal  nadal,overwhelms  overwhelms,australia's  australia's,matthew  matthew,ebden  ebden,open  open,second  second,round</t>
  </si>
  <si>
    <t>extraordinary,property  property,day  day,wanderlust  wanderlust,wednesday  wednesday,melbourne  melbourne,australia  australia,watch  watch,australianopen2019  australianopen2019,check  check,out</t>
  </si>
  <si>
    <t>mi,resumen  resumen,del  del,día  día,3  3,australianopen2019  australianopen2019,nadal  nadal,sharapova  sharapova,federer</t>
  </si>
  <si>
    <t>ਜ,ਕ  ਕ,ਵ  ਫ,ਡਰਰ  ਡਰਰ,ਅਤ  ਅਤ,ਵ  ਵ,ਜ  ਜ,ਨ  ਨ,ਆਕ  ਆਕ,ਅਗਲ  ਅਗਲ,ਦ</t>
  </si>
  <si>
    <t>la,reacción  reacción,de  de,nadal  nadal,al  al,ver  ver,periodista  periodista,dormido  dormido,vía  vía,youtube  youtube,rafanadal</t>
  </si>
  <si>
    <t>ऑस,ट  ट,र  र,ल  ल,यन  यन,ओपन  ओपन,अझ  अझ,र  र,क  क,पर  पर,भ</t>
  </si>
  <si>
    <t>nadal,y  y,federer  federer,avanzan  avanzan,en  en,un  un,abierto  abierto,de  de,australia  australia,que  que,pierde</t>
  </si>
  <si>
    <t>retrouvez,le  le,pronostic  pronostic,de  de,notre  notre,outil  outil,de  de,scoring  scoring,tennis  tennis,consultez  consultez,le</t>
  </si>
  <si>
    <t>2,rafa  rafa,nadal  nadal,lost  lost,final  final,two  two,last  last,grand  grand,slams  slams,spaniard  spaniard,won</t>
  </si>
  <si>
    <t>mariasharapova,s  s,gooo  gooo,masha  masha,australianopen2019</t>
  </si>
  <si>
    <t>narendramodi,amitshah  amitshah,jpnadda  jpnadda,uttarpradesh  uttarpradesh,keralanunspunished  keralanunspunished,लखनऊ  लखनऊ,brexit  brexit,bsp  bsp,bspspalliance  bspspalliance,akhileshyadav  akhileshyadav,ausvind</t>
  </si>
  <si>
    <t>56,vs  great,tennis  tennis,game  game,4  4,points  points,separated  separated,rogerfederer  rogerfederer,evans  evans,56  vs,52</t>
  </si>
  <si>
    <t>6,3  never,lost  ausopen,australianopen2019  australianopen2019,australianopen  nadal,showed  3,6  6,2  7,6  lost,r2  r2,ausopen</t>
  </si>
  <si>
    <t>sportsf20689858,never  never,lost  lost,r2  r2,ausopen  ausopen,australianopen2019  australianopen2019,australianopen  australianopen,tennis</t>
  </si>
  <si>
    <t>talkin',serena's  serena's,meltdown  meltdown,open  open,nobody  nobody,watches  watches,tennis  tennis,except  except,serena  serena,open  open,final</t>
  </si>
  <si>
    <t>ve,seen  seen,rafa  rafa,play  play,far  far,m  m,getting  getting,good  good,vibes  vibes,rafans  rafans,boy</t>
  </si>
  <si>
    <t>wow,rogerfederer  rogerfederer,again  again,ao  ao,great  great,match  match,against  against,dan  dan,evans  evans,australianopen2019</t>
  </si>
  <si>
    <t>timesofindia,ausopen  ausopen,australianopen2019  australianopen2019,rampaging  rampaging,mariasharapova  mariasharapova,sets  sets,up  up,mouth  mouth,watering  watering,carowozniacki  carowozniacki,clash</t>
  </si>
  <si>
    <t>outrage,bottled  bottled,water  water,being  being,sold  sold,australianopen2019  australianopen2019,maybe  maybe,bottling  bottling,water  water,murray  murray,river</t>
  </si>
  <si>
    <t>nicolec5972,outrage  outrage,bottled  bottled,water  water,being  being,sold  sold,australianopen2019  australianopen2019,maybe  maybe,bottling  bottling,water</t>
  </si>
  <si>
    <t>este,ano  ano,vai  vai,ser  ser,o  o,pete  pete,sampras  sampras,ganhar  ganhar,o  o,australian  australian,open</t>
  </si>
  <si>
    <t>6,2  deportes,rafael  rafael,nadal  nadal,venció  venció,6  6,3  3,6  2,y  y,6  2,matthew</t>
  </si>
  <si>
    <t>si,tu  teamnrv,tennis  tennis,australianopen2019  australianopen2019,g  g,monfils  monfils,l  l,tsurenko  tsurenko,2  2,54  54,horaire</t>
  </si>
  <si>
    <t>teamprononrv,teamnrv  teamnrv,tennis  tennis,australianopen2019  australianopen2019,g  g,monfils  monfils,l  l,tsurenko  tsurenko,2  2,54  54,horaire</t>
  </si>
  <si>
    <t>s,bet  bet,time  time,see  see,below  below,bet  bet,placed  placed,betbullcom  betbullcom,tonight  tonight,australianopen2019  australianopen2019,follow</t>
  </si>
  <si>
    <t>towpath,tennis  tennis,center  many,goodies  goodies,shop  shop,australianopen2019  australianopen2019,melbournecollection  melbournecollection,90stennis  90stennis,niketennis  niketennis,towpathtennis  towpathtennis,towpath</t>
  </si>
  <si>
    <t>enjoying,seeing  seeing,martina  martina,commentator  commentator,australianopen  australianopen,tennis  tennis,australianopen2019</t>
  </si>
  <si>
    <t>atp,wta  australianopen2019,tennis  tennis,updated  updated,atp  wta,draws  draws,results  results,melbourne  melbourne,atp  wta,ausopen  ausopen,ao19</t>
  </si>
  <si>
    <t>tenis,nadal  nadal,y  y,federer  federer,siguen  siguen,avanzando  avanzando,en  en,abierto  abierto,de  de,australia  australia,australianopen2019</t>
  </si>
  <si>
    <t>ర,డ  అ,డర  డర,సన  ఇ,ట  ల,స  సన,ఇ  ట,క  క,australianopen2019  australianopen2019,rogerfederer  rogerfederer,ఆస</t>
  </si>
  <si>
    <t>portia529,show  show,em  em,s  s,done  done,serenawilliams  serenawilliams,alexisohanian  alexisohanian,redz041  redz041,renasarmy  renasarmy,australianopen2019</t>
  </si>
  <si>
    <t>show,em  em,s  s,done  done,serenawilliams  serenawilliams,alexisohanian  alexisohanian,redz041  redz041,renasarmy  renasarmy,australianopen2019</t>
  </si>
  <si>
    <t>kazik8998,co  co,jest  jest,fajnego  fajnego,w  w,tym  tym,turnieju  turnieju,jest  jest,niezwykły  niezwykły,jedyny  jedyny,w</t>
  </si>
  <si>
    <t>australianopen2019,blessed  blessed,nigga  nigga,started</t>
  </si>
  <si>
    <t>tennislegende,excellent  excellent,rafaelnadal  rafaelnadal,ausopen  ausopen,ausopen2019  ausopen2019,australianopen  australianopen,australianopen2019  australianopen2019,nadal  nadal,rafanadal</t>
  </si>
  <si>
    <t>standardissueuk,earball  earball,joy  joy,week's  week's,podzine  podzine,chatting  chatting,pattismith  pattismith,liz_buckley  liz_buckley,armchair  armchair,barry  barry,normans</t>
  </si>
  <si>
    <t>7,6  kikesitov67,australianopen2019  australianopen2019,sigue  sigue,adelante  adelante,el  el,maestro  maestro,roger  roger,federer  federer,venció  venció,daniel</t>
  </si>
  <si>
    <t>globatalent,new  new,victory  victory,one  one,globatalent  globatalent,supporters  supporters,doubles  doubles,joaosousa30  joaosousa30,mayer  mayer,advanced  advanced,round</t>
  </si>
  <si>
    <t>russia's,maria  maria,sharapova  sharapova,signs  signs,autographs  autographs,defeating  defeating,sweden's  sweden's,rebecca  rebecca,peterson  peterson,second  second,round</t>
  </si>
  <si>
    <t>pick,tenis  tenis,25  25,open  open,de  de,australia  australia,stake  stake,1  1,1'56  1'56,openaustralia  openaustralia,australianopen</t>
  </si>
  <si>
    <t>rafa,nadal  nadal,vuelve  vuelve,ganar  ganar,3  3,0  0,y  y,pasa  pasa,la  la,siguiente  siguiente,del</t>
  </si>
  <si>
    <t>sé,criticar  criticar,ésto  ésto,pero  pero,cuánto  cuánto,daño  daño,hacen  hacen,las  las,redes  redes,sociales  sociales,lo</t>
  </si>
  <si>
    <t>australian,open  open,women's  women's,singles  singles,betting  betting,tips  tips,accumulators  accumulators,best  best,odds  odds,deposit  deposit,free</t>
  </si>
  <si>
    <t>we've,previewed  previewed,australianopen  australianopen,day  day,4  4,here  here,tennis  tennis,betting  betting,tips  tips,australianopen2019  australianopen2019,ausopen</t>
  </si>
  <si>
    <t>t,choose  choose,match  match,watch  watch,australianopen2019  australianopen2019,experience  experience,guess  guess,6  6,channels  channels,better  better,1</t>
  </si>
  <si>
    <t>australianopen2019,se  se,nel  nel,femminile  femminile,la  la,bagarre  bagarre,è  è,aperta  aperta,il  il,tabellone  tabellone,maschile</t>
  </si>
  <si>
    <t>ilfattoblog,australianopen2019  australianopen2019,se  se,nel  nel,femminile  femminile,la  la,bagarre  bagarre,è  è,aperta  aperta,il  il,tabellone</t>
  </si>
  <si>
    <t>exactly,happened  happened,eugenie  eugenie,bouchard  bouchard,4  4,years  years,ago  ago,4  4,world  world,wta  wta,wta</t>
  </si>
  <si>
    <t>gt,gt  gt,lt  lt,lt  novak,djokovic  djokovic,vs  vs,jo  jo,wilfried  wilfried,tsonga  tsonga,think  think,easy</t>
  </si>
  <si>
    <t>rafa,likes  likes,playing  playing,australians  australians,australianopen2019</t>
  </si>
  <si>
    <t>god,love  love,australianopen2019</t>
  </si>
  <si>
    <t>hard,watch  watch,australianopen2019  australianopen2019,s  s,pouring  pouring,outside  outside,itching  itching,play  play,badly  badly,tennisfanatic</t>
  </si>
  <si>
    <t>feel,favs  favs,started  started,australianopen2019  australianopen2019,very  very,well  well,s  s,soon  soon,make  make,predictions</t>
  </si>
  <si>
    <t>7,6  6,7  tennis,mania  mania,really  really,opelka  opelka,beats  beats,john  john,isner  isner,7  6,6</t>
  </si>
  <si>
    <t>Top Word Pairs in Tweet by Salience</t>
  </si>
  <si>
    <t>les,supporteurs  supporteurs,grecs  grecs,à  à,l'open  l'open,d'australie  d'australie,sont  sont,au  au,dessus  dessus,enorme  enorme,ambiance</t>
  </si>
  <si>
    <t>7,6  6,2  el,campeón  campeón,defensor  defensor,el  el,suizo  suizo,roger  roger,federer  federer,venció  venció,al</t>
  </si>
  <si>
    <t>dominant,mariasharapova  mariasharapova,win  win,sets  sets,up  up,carolinewozniacki  carolinewozniacki,clash  clash,australianopen2019  clinical,rafael  rafael,nadal  nadal,overwhelms</t>
  </si>
  <si>
    <t>rafael,nadal  nadal,roger  roger,federer  federer,caroline  caroline,wozniacki  wozniacki,maria  sharapova,others  others,cruises  cruises,through  through,round</t>
  </si>
  <si>
    <t>sports_ndtv,dominant  dominant,mariasharapova  mariasharapova,win  win,sets  sets,up  up,carolinewozniacki  carolinewozniacki,clash  clash,australianopen2019  sports_ndtv,clinical  clinical,rafael</t>
  </si>
  <si>
    <t>dan,really  really,talented  talented,guy  guy,ve  ve,always  always,enjoyed  enjoyed,watching  watching,s  s,served  served,well</t>
  </si>
  <si>
    <t>coffeebreaktens,dirty  dan,really  really,talented  talented,guy  guy,ve  ve,always  always,enjoyed  enjoyed,watching  watching,s  s,served</t>
  </si>
  <si>
    <t>યન,ઓપનમ  ઓપનમ,ર  ર,જર  જર,ફ  ફ,ડરર  ડરર,ન  ન,ત  ત,ર  ર,જ  જ,ર</t>
  </si>
  <si>
    <t>mariasharapova,australianopen2019  mariasharapova,congrats  congrats,maria  maria,u're  u're,best  best,n  n,keep  keep,fighting  fighting,australianopen2019  champion,mariasharapova</t>
  </si>
  <si>
    <t>ਫ,ਡਰਰ  ਡਰਰ,ਅਤ  ਅਤ,ਵ  ਵ,ਜ  ਜ,ਨ  ਨ,ਆਕ  ਆਕ,ਅਗਲ  ਅਗਲ,ਦ  ਦ,ਰ  ਰ,'ਚ</t>
  </si>
  <si>
    <t>nadal,showed  6,2  7,6  6,3  lost,r2  r2,ausopen  australianopen,tennis  rafael,nadal  showed,flashes  flashes,best</t>
  </si>
  <si>
    <t>kazik8998,co  źródło,australianopen2019  australianopen2019,melbourne  melbourne,wta  wta,atp  atp,tenis  tenis,tennis  tennis,tvpsport  tvpsport,sport  co,jest</t>
  </si>
  <si>
    <t>racingpostsport,day  another,bi  another,big  big,winner  winner,day  day,four  four,acca  acca,here  here,pays  pays,43</t>
  </si>
  <si>
    <t>Word</t>
  </si>
  <si>
    <t>australian</t>
  </si>
  <si>
    <t>read</t>
  </si>
  <si>
    <t>ebden</t>
  </si>
  <si>
    <t>round</t>
  </si>
  <si>
    <t>matthew</t>
  </si>
  <si>
    <t>rafael</t>
  </si>
  <si>
    <t>buscar</t>
  </si>
  <si>
    <t>4</t>
  </si>
  <si>
    <t>u</t>
  </si>
  <si>
    <t>jest</t>
  </si>
  <si>
    <t>ronda</t>
  </si>
  <si>
    <t>pronos</t>
  </si>
  <si>
    <t>day</t>
  </si>
  <si>
    <t>gt</t>
  </si>
  <si>
    <t>म</t>
  </si>
  <si>
    <t>more</t>
  </si>
  <si>
    <t>play</t>
  </si>
  <si>
    <t>serena</t>
  </si>
  <si>
    <t>w</t>
  </si>
  <si>
    <t>ర</t>
  </si>
  <si>
    <t>5</t>
  </si>
  <si>
    <t>ध</t>
  </si>
  <si>
    <t>clinical</t>
  </si>
  <si>
    <t>overwhelms</t>
  </si>
  <si>
    <t>rafa</t>
  </si>
  <si>
    <t>best</t>
  </si>
  <si>
    <t>anderson</t>
  </si>
  <si>
    <t>maria</t>
  </si>
  <si>
    <t>atp</t>
  </si>
  <si>
    <t>never</t>
  </si>
  <si>
    <t>grand</t>
  </si>
  <si>
    <t>à</t>
  </si>
  <si>
    <t>अ</t>
  </si>
  <si>
    <t>16</t>
  </si>
  <si>
    <t>24</t>
  </si>
  <si>
    <t>रव</t>
  </si>
  <si>
    <t>य</t>
  </si>
  <si>
    <t>कर</t>
  </si>
  <si>
    <t>मनम</t>
  </si>
  <si>
    <t>आचरण</t>
  </si>
  <si>
    <t>करत</t>
  </si>
  <si>
    <t>उन</t>
  </si>
  <si>
    <t>ર</t>
  </si>
  <si>
    <t>tercera</t>
  </si>
  <si>
    <t>set</t>
  </si>
  <si>
    <t>three</t>
  </si>
  <si>
    <t>new</t>
  </si>
  <si>
    <t>djokovic</t>
  </si>
  <si>
    <t>rohitsharma</t>
  </si>
  <si>
    <t>dineshkarthik</t>
  </si>
  <si>
    <t>indvaus</t>
  </si>
  <si>
    <t>one</t>
  </si>
  <si>
    <t>ల</t>
  </si>
  <si>
    <t>డ</t>
  </si>
  <si>
    <t>2019</t>
  </si>
  <si>
    <t>aussie</t>
  </si>
  <si>
    <t>ve</t>
  </si>
  <si>
    <t>प</t>
  </si>
  <si>
    <t>र</t>
  </si>
  <si>
    <t>ਜ</t>
  </si>
  <si>
    <t>wozniacki</t>
  </si>
  <si>
    <t>dominant</t>
  </si>
  <si>
    <t>during</t>
  </si>
  <si>
    <t>minaur</t>
  </si>
  <si>
    <t>john</t>
  </si>
  <si>
    <t>well</t>
  </si>
  <si>
    <t>another</t>
  </si>
  <si>
    <t>43</t>
  </si>
  <si>
    <t>hard</t>
  </si>
  <si>
    <t>steps</t>
  </si>
  <si>
    <t>action</t>
  </si>
  <si>
    <t>vs</t>
  </si>
  <si>
    <t>lt</t>
  </si>
  <si>
    <t>https</t>
  </si>
  <si>
    <t>il</t>
  </si>
  <si>
    <t>t</t>
  </si>
  <si>
    <t>64</t>
  </si>
  <si>
    <t>ట</t>
  </si>
  <si>
    <t>న</t>
  </si>
  <si>
    <t>స</t>
  </si>
  <si>
    <t>abierto</t>
  </si>
  <si>
    <t>see</t>
  </si>
  <si>
    <t>good</t>
  </si>
  <si>
    <t>des</t>
  </si>
  <si>
    <t>ou</t>
  </si>
  <si>
    <t>water</t>
  </si>
  <si>
    <t>lost</t>
  </si>
  <si>
    <t>over</t>
  </si>
  <si>
    <t>dirty</t>
  </si>
  <si>
    <t>tour</t>
  </si>
  <si>
    <t>kerber</t>
  </si>
  <si>
    <t>focus</t>
  </si>
  <si>
    <t>gigante</t>
  </si>
  <si>
    <t>20</t>
  </si>
  <si>
    <t>slam</t>
  </si>
  <si>
    <t>doing</t>
  </si>
  <si>
    <t>really</t>
  </si>
  <si>
    <t>make</t>
  </si>
  <si>
    <t>acca</t>
  </si>
  <si>
    <t>winner</t>
  </si>
  <si>
    <t>follow</t>
  </si>
  <si>
    <t>four</t>
  </si>
  <si>
    <t>here</t>
  </si>
  <si>
    <t>mcenore</t>
  </si>
  <si>
    <t>episode</t>
  </si>
  <si>
    <t>commissioner</t>
  </si>
  <si>
    <t>join</t>
  </si>
  <si>
    <t>club</t>
  </si>
  <si>
    <t>guitar</t>
  </si>
  <si>
    <t>wise</t>
  </si>
  <si>
    <t>think</t>
  </si>
  <si>
    <t>easy</t>
  </si>
  <si>
    <t>check</t>
  </si>
  <si>
    <t>bets</t>
  </si>
  <si>
    <t>tips</t>
  </si>
  <si>
    <t>femminile</t>
  </si>
  <si>
    <t>è</t>
  </si>
  <si>
    <t>tabellone</t>
  </si>
  <si>
    <t>better</t>
  </si>
  <si>
    <t>singles</t>
  </si>
  <si>
    <t>victoria</t>
  </si>
  <si>
    <t>kevin</t>
  </si>
  <si>
    <t>peterson</t>
  </si>
  <si>
    <t>second</t>
  </si>
  <si>
    <t>wednesday</t>
  </si>
  <si>
    <t>victory</t>
  </si>
  <si>
    <t>kohlschreiber</t>
  </si>
  <si>
    <t>reach</t>
  </si>
  <si>
    <t>daniel</t>
  </si>
  <si>
    <t>taylor</t>
  </si>
  <si>
    <t>co</t>
  </si>
  <si>
    <t>fajnego</t>
  </si>
  <si>
    <t>tym</t>
  </si>
  <si>
    <t>turnieju</t>
  </si>
  <si>
    <t>niezwykły</t>
  </si>
  <si>
    <t>jedyny</t>
  </si>
  <si>
    <t>swoim</t>
  </si>
  <si>
    <t>rsdzaju</t>
  </si>
  <si>
    <t>gra</t>
  </si>
  <si>
    <t>zabawa</t>
  </si>
  <si>
    <t>źródło</t>
  </si>
  <si>
    <t>క</t>
  </si>
  <si>
    <t>monfils</t>
  </si>
  <si>
    <t>54</t>
  </si>
  <si>
    <t>sur</t>
  </si>
  <si>
    <t>outrage</t>
  </si>
  <si>
    <t>being</t>
  </si>
  <si>
    <t>finally</t>
  </si>
  <si>
    <t>watering</t>
  </si>
  <si>
    <t>watching</t>
  </si>
  <si>
    <t>r2</t>
  </si>
  <si>
    <t>swiss</t>
  </si>
  <si>
    <t>व</t>
  </si>
  <si>
    <t>द</t>
  </si>
  <si>
    <t>won</t>
  </si>
  <si>
    <t>ਵ</t>
  </si>
  <si>
    <t>ਦ</t>
  </si>
  <si>
    <t>ਰ</t>
  </si>
  <si>
    <t>ਕ</t>
  </si>
  <si>
    <t>ਚ</t>
  </si>
  <si>
    <t>પ</t>
  </si>
  <si>
    <t>always</t>
  </si>
  <si>
    <t>arena</t>
  </si>
  <si>
    <t>through</t>
  </si>
  <si>
    <t>argentino</t>
  </si>
  <si>
    <t>carolinewozniacki</t>
  </si>
  <si>
    <t>top</t>
  </si>
  <si>
    <t>15</t>
  </si>
  <si>
    <t>year</t>
  </si>
  <si>
    <t>e</t>
  </si>
  <si>
    <t>67</t>
  </si>
  <si>
    <t>com</t>
  </si>
  <si>
    <t>fails</t>
  </si>
  <si>
    <t>deliver</t>
  </si>
  <si>
    <t>under</t>
  </si>
  <si>
    <t>spell</t>
  </si>
  <si>
    <t>deuxième</t>
  </si>
  <si>
    <t>contre</t>
  </si>
  <si>
    <t>l'australien</t>
  </si>
  <si>
    <t>poursuit</t>
  </si>
  <si>
    <t>tranquillement</t>
  </si>
  <si>
    <t>faux</t>
  </si>
  <si>
    <t>vainqueur</t>
  </si>
  <si>
    <t>matches</t>
  </si>
  <si>
    <t>segunda</t>
  </si>
  <si>
    <t>jornada</t>
  </si>
  <si>
    <t>deminaur</t>
  </si>
  <si>
    <t>pequeño</t>
  </si>
  <si>
    <t>diego</t>
  </si>
  <si>
    <t>arévalo</t>
  </si>
  <si>
    <t>cerretani</t>
  </si>
  <si>
    <t>opelka</t>
  </si>
  <si>
    <t>beats</t>
  </si>
  <si>
    <t>0</t>
  </si>
  <si>
    <t>9</t>
  </si>
  <si>
    <t>started</t>
  </si>
  <si>
    <t>very</t>
  </si>
  <si>
    <t>11</t>
  </si>
  <si>
    <t>big</t>
  </si>
  <si>
    <t>wo</t>
  </si>
  <si>
    <t>outside</t>
  </si>
  <si>
    <t>out</t>
  </si>
  <si>
    <t>years</t>
  </si>
  <si>
    <t>world</t>
  </si>
  <si>
    <t>we've</t>
  </si>
  <si>
    <t>previewed</t>
  </si>
  <si>
    <t>nel</t>
  </si>
  <si>
    <t>bagarre</t>
  </si>
  <si>
    <t>aperta</t>
  </si>
  <si>
    <t>maschile</t>
  </si>
  <si>
    <t>non</t>
  </si>
  <si>
    <t>sembra</t>
  </si>
  <si>
    <t>poter</t>
  </si>
  <si>
    <t>riservare</t>
  </si>
  <si>
    <t>sorprese</t>
  </si>
  <si>
    <t>dal</t>
  </si>
  <si>
    <t>siguiente</t>
  </si>
  <si>
    <t>ganó</t>
  </si>
  <si>
    <t>verdasco</t>
  </si>
  <si>
    <t>openaustralia</t>
  </si>
  <si>
    <t>supporters</t>
  </si>
  <si>
    <t>doubles</t>
  </si>
  <si>
    <t>mayer</t>
  </si>
  <si>
    <t>advanced</t>
  </si>
  <si>
    <t>tonight</t>
  </si>
  <si>
    <t>face</t>
  </si>
  <si>
    <t>32</t>
  </si>
  <si>
    <t>ahora</t>
  </si>
  <si>
    <t>va</t>
  </si>
  <si>
    <t>contra</t>
  </si>
  <si>
    <t>excellent</t>
  </si>
  <si>
    <t>అ</t>
  </si>
  <si>
    <t>డర</t>
  </si>
  <si>
    <t>సన</t>
  </si>
  <si>
    <t>ఇ</t>
  </si>
  <si>
    <t>గ</t>
  </si>
  <si>
    <t>siguen</t>
  </si>
  <si>
    <t>avanzando</t>
  </si>
  <si>
    <t>results</t>
  </si>
  <si>
    <t>oz</t>
  </si>
  <si>
    <t>towpath</t>
  </si>
  <si>
    <t>center</t>
  </si>
  <si>
    <t>time</t>
  </si>
  <si>
    <t>teamnrv</t>
  </si>
  <si>
    <t>g</t>
  </si>
  <si>
    <t>l</t>
  </si>
  <si>
    <t>tsurenko</t>
  </si>
  <si>
    <t>horaire</t>
  </si>
  <si>
    <t>3h30</t>
  </si>
  <si>
    <t>repart</t>
  </si>
  <si>
    <t>ensemble</t>
  </si>
  <si>
    <t>tu</t>
  </si>
  <si>
    <t>teamparieur</t>
  </si>
  <si>
    <t>enfrentará</t>
  </si>
  <si>
    <t>laaksonen</t>
  </si>
  <si>
    <t>bottled</t>
  </si>
  <si>
    <t>sold</t>
  </si>
  <si>
    <t>maybe</t>
  </si>
  <si>
    <t>bottling</t>
  </si>
  <si>
    <t>d</t>
  </si>
  <si>
    <t>again</t>
  </si>
  <si>
    <t>far</t>
  </si>
  <si>
    <t>m</t>
  </si>
  <si>
    <t>getting</t>
  </si>
  <si>
    <t>except</t>
  </si>
  <si>
    <t>final</t>
  </si>
  <si>
    <t>umpire</t>
  </si>
  <si>
    <t>showed</t>
  </si>
  <si>
    <t>third</t>
  </si>
  <si>
    <t>backhands</t>
  </si>
  <si>
    <t>court</t>
  </si>
  <si>
    <t>ट</t>
  </si>
  <si>
    <t>last</t>
  </si>
  <si>
    <t>slams</t>
  </si>
  <si>
    <t>first</t>
  </si>
  <si>
    <t>notre</t>
  </si>
  <si>
    <t>avanzan</t>
  </si>
  <si>
    <t>ए</t>
  </si>
  <si>
    <t>च</t>
  </si>
  <si>
    <t>पर</t>
  </si>
  <si>
    <t>duckworth</t>
  </si>
  <si>
    <t>ਅਤ</t>
  </si>
  <si>
    <t>ਨ</t>
  </si>
  <si>
    <t>'ਚ</t>
  </si>
  <si>
    <t>ਮ</t>
  </si>
  <si>
    <t>día</t>
  </si>
  <si>
    <t>extraordinary</t>
  </si>
  <si>
    <t>wanderlust</t>
  </si>
  <si>
    <t>incredible</t>
  </si>
  <si>
    <t>enters</t>
  </si>
  <si>
    <t>ઓસ</t>
  </si>
  <si>
    <t>ટ</t>
  </si>
  <si>
    <t>લ</t>
  </si>
  <si>
    <t>યન</t>
  </si>
  <si>
    <t>ન</t>
  </si>
  <si>
    <t>ત</t>
  </si>
  <si>
    <t>જ</t>
  </si>
  <si>
    <t>સમ</t>
  </si>
  <si>
    <t>talented</t>
  </si>
  <si>
    <t>guy</t>
  </si>
  <si>
    <t>enjoyed</t>
  </si>
  <si>
    <t>served</t>
  </si>
  <si>
    <t>battled</t>
  </si>
  <si>
    <t>today</t>
  </si>
  <si>
    <t>feeling</t>
  </si>
  <si>
    <t>interesting</t>
  </si>
  <si>
    <t>fun</t>
  </si>
  <si>
    <t>rod</t>
  </si>
  <si>
    <t>laver</t>
  </si>
  <si>
    <t>don</t>
  </si>
  <si>
    <t>much</t>
  </si>
  <si>
    <t>berdych</t>
  </si>
  <si>
    <t>played</t>
  </si>
  <si>
    <t>sloane</t>
  </si>
  <si>
    <t>straight</t>
  </si>
  <si>
    <t>williams</t>
  </si>
  <si>
    <t>australianopennaespn</t>
  </si>
  <si>
    <t>closing</t>
  </si>
  <si>
    <t>eyes</t>
  </si>
  <si>
    <t>saying</t>
  </si>
  <si>
    <t>tiafoe</t>
  </si>
  <si>
    <t>600th</t>
  </si>
  <si>
    <t>che</t>
  </si>
  <si>
    <t>thomas</t>
  </si>
  <si>
    <t>fabbiano</t>
  </si>
  <si>
    <t>rodada</t>
  </si>
  <si>
    <t>praising</t>
  </si>
  <si>
    <t>serve</t>
  </si>
  <si>
    <t>citing</t>
  </si>
  <si>
    <t>aura</t>
  </si>
  <si>
    <t>made</t>
  </si>
  <si>
    <t>serving</t>
  </si>
  <si>
    <t>stats</t>
  </si>
  <si>
    <t>low</t>
  </si>
  <si>
    <t>hopman</t>
  </si>
  <si>
    <t>cup</t>
  </si>
  <si>
    <t>100</t>
  </si>
  <si>
    <t>fritz</t>
  </si>
  <si>
    <t>next</t>
  </si>
  <si>
    <t>player</t>
  </si>
  <si>
    <t>built</t>
  </si>
  <si>
    <t>andrew</t>
  </si>
  <si>
    <t>bilan</t>
  </si>
  <si>
    <t>256</t>
  </si>
  <si>
    <t>validé</t>
  </si>
  <si>
    <t>189</t>
  </si>
  <si>
    <t>taux</t>
  </si>
  <si>
    <t>réussite</t>
  </si>
  <si>
    <t>come</t>
  </si>
  <si>
    <t>millman</t>
  </si>
  <si>
    <t>know</t>
  </si>
  <si>
    <t>partido</t>
  </si>
  <si>
    <t>derrotar</t>
  </si>
  <si>
    <t>local</t>
  </si>
  <si>
    <t>les</t>
  </si>
  <si>
    <t>supporteurs</t>
  </si>
  <si>
    <t>grecs</t>
  </si>
  <si>
    <t>l'open</t>
  </si>
  <si>
    <t>d'australie</t>
  </si>
  <si>
    <t>sont</t>
  </si>
  <si>
    <t>dessus</t>
  </si>
  <si>
    <t>enorme</t>
  </si>
  <si>
    <t>ambiance</t>
  </si>
  <si>
    <t>downs</t>
  </si>
  <si>
    <t>li</t>
  </si>
  <si>
    <t>advances</t>
  </si>
  <si>
    <t>junto</t>
  </si>
  <si>
    <t>máximo</t>
  </si>
  <si>
    <t>gonzález</t>
  </si>
  <si>
    <t>avanzaron</t>
  </si>
  <si>
    <t>dobles</t>
  </si>
  <si>
    <t>gran</t>
  </si>
  <si>
    <t>grunting</t>
  </si>
  <si>
    <t>seeds</t>
  </si>
  <si>
    <t>2009</t>
  </si>
  <si>
    <t>things</t>
  </si>
  <si>
    <t>change</t>
  </si>
  <si>
    <t>nap</t>
  </si>
  <si>
    <t>ok</t>
  </si>
  <si>
    <t>official</t>
  </si>
  <si>
    <t>gotten</t>
  </si>
  <si>
    <t>point</t>
  </si>
  <si>
    <t>start</t>
  </si>
  <si>
    <t>holding</t>
  </si>
  <si>
    <t>breath</t>
  </si>
  <si>
    <t>restore</t>
  </si>
  <si>
    <t>faith</t>
  </si>
  <si>
    <t>men</t>
  </si>
  <si>
    <t>vencen</t>
  </si>
  <si>
    <t>rojer</t>
  </si>
  <si>
    <t>tecau</t>
  </si>
  <si>
    <t>primera</t>
  </si>
  <si>
    <t>cote</t>
  </si>
  <si>
    <t>totale</t>
  </si>
  <si>
    <t>overpowers</t>
  </si>
  <si>
    <t>2nd</t>
  </si>
  <si>
    <t>rogerraker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</si>
  <si>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</si>
  <si>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</si>
  <si>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</si>
  <si>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</si>
  <si>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</si>
  <si>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</si>
  <si>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</si>
  <si>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</si>
  <si>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</si>
  <si>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</si>
  <si>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</si>
  <si>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</si>
  <si>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</si>
  <si>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</si>
  <si>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</si>
  <si>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</si>
  <si>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</si>
  <si>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</si>
  <si>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</si>
  <si>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</si>
  <si>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</si>
  <si>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</si>
  <si>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</si>
  <si>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</si>
  <si>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</si>
  <si>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</si>
  <si>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</si>
  <si>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</si>
  <si>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</si>
  <si>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131, 62, 0</t>
  </si>
  <si>
    <t>Red</t>
  </si>
  <si>
    <t>G1: australianopen2019 6 ausopen tennis 3 open sharapova nadal 1 2</t>
  </si>
  <si>
    <t>G2: cuando sientas cómodo rival esté jugando mejor cosas salgan andá</t>
  </si>
  <si>
    <t>G3: australianopen2019 mariasharapova sets up carowozniacki clash ausopen win rampaging mouth</t>
  </si>
  <si>
    <t>G4: australianopen2019 rafaelnadal ausopen ausopen2019 australianopen alexdeminaur au tennis great tennislegende</t>
  </si>
  <si>
    <t>G5: australianopen2019 australianopen rogerfederer match against evans tennis great dan 56</t>
  </si>
  <si>
    <t>G6: s serenawilliams australianopen2019 show em done alexisohanian redz041 renasarmy fedexpress</t>
  </si>
  <si>
    <t>G7: त ह क स ख ज ग न श ल</t>
  </si>
  <si>
    <t>G8: federer evans high quality tennis both beautiful watch australianopen2019 normansweden</t>
  </si>
  <si>
    <t>G9: 6 7 3 australianopen2019 sigue adelante maestro roger federer venció</t>
  </si>
  <si>
    <t>G10: earball joy week's podzine chatting pattismith liz_buckley armchair barry normans</t>
  </si>
  <si>
    <t>G11: rohitsharma dineshkarthik watch rafaelnadal play australianopen indvaus australianopen2019 nadal read</t>
  </si>
  <si>
    <t>G12: australianopen2019 read sports_ndtv clinical rafael nadal overwhelms matthew ebden rafaelnadal</t>
  </si>
  <si>
    <t>G13: 6 tenis nicojarry junto argentino máximo gonzález avanzaron segunda ronda</t>
  </si>
  <si>
    <t>G14: 7 6 arévalo cerretani vencen rojer tecau 5 3 primera</t>
  </si>
  <si>
    <t>G15: john mcenore steps up new episode commissioner tennis join club</t>
  </si>
  <si>
    <t>G16: globatalent round new victory one supporters doubles joaosousa30 mayer advanced</t>
  </si>
  <si>
    <t>G17: 6 2 australianopen2019 3 au deuxième tour contre l'australien matthew</t>
  </si>
  <si>
    <t>G18: australian minaur australianopen2019 deminaur ok ve official gotten point open</t>
  </si>
  <si>
    <t>G19: day three acca winner australian open tennis 11 2 adohumphriesrp</t>
  </si>
  <si>
    <t>G20: 4 wta</t>
  </si>
  <si>
    <t>G21: australianopen2019 nel femminile bagarre è aperta il tabellone maschile non</t>
  </si>
  <si>
    <t>G22: jest w co fajnego tym turnieju niezwykły jedyny swoim rsdzaju</t>
  </si>
  <si>
    <t>G23: bet</t>
  </si>
  <si>
    <t>G24: teamnrv tennis australianopen2019 g monfils l tsurenko 2 54 horaire</t>
  </si>
  <si>
    <t>G25: water outrage bottled being sold australianopen2019 maybe bottling</t>
  </si>
  <si>
    <t>G26: 6 ausopen australianopen2019 australianopen never lost tennis 3 r2 7</t>
  </si>
  <si>
    <t>G27: two</t>
  </si>
  <si>
    <t>G28: nadal</t>
  </si>
  <si>
    <t>G30: australianopen2019 round rafael nadal enters three easy win over matthew</t>
  </si>
  <si>
    <t>G31: dirty dan federer australianopen2019 coffeebreaktens really talented guy ve always</t>
  </si>
  <si>
    <t>G32: focus closing eyes more nadal saying australianopen2019</t>
  </si>
  <si>
    <t>G35: tennis melbourne</t>
  </si>
  <si>
    <t>G37: oggi</t>
  </si>
  <si>
    <t>G38: 3 6 7</t>
  </si>
  <si>
    <t>G39: roger praising serena s serve citing aura made serving stats</t>
  </si>
  <si>
    <t>G40: pronos 1 faux vainqueur bilan des 64 australianopen2019 256 validé</t>
  </si>
  <si>
    <t>G41: australianopen2019 up sharapova doing 6</t>
  </si>
  <si>
    <t>G42: australianopen2019 kohlschreiber downs li djokovic advances</t>
  </si>
  <si>
    <t>G43: evans federer overpowers 2nd round australian open rogerfederer rogerraker roger</t>
  </si>
  <si>
    <t>Autofill Workbook Results</t>
  </si>
  <si>
    <t>Edge Weight▓1▓3▓0▓True▓Green▓Red▓▓Edge Weight▓1▓1▓0▓3▓10▓False▓Edge Weight▓1▓3▓0▓32▓6▓False▓▓0▓0▓0▓True▓Black▓Black▓▓Followers▓0▓6605664▓0▓162▓1000▓False▓Followers▓0▓71150988▓0▓100▓70▓False▓▓0▓0▓0▓0▓0▓False▓▓0▓0▓0▓0▓0▓False</t>
  </si>
  <si>
    <t>Subgraph</t>
  </si>
  <si>
    <t>GraphSource░TwitterSearch▓GraphTerm░#AustralianOpen2019▓ImportDescription░The graph represents a network of 240 Twitter users whose recent tweets contained "#AustralianOpen2019", or who were replied to or mentioned in those tweets, taken from a data set limited to a maximum of 18,000 tweets.  The network was obtained from Twitter on Wednesday, 16 January 2019 at 17:52 UTC.
The tweets in the network were tweeted over the 5-hour, 11-minute period from Wednesday, 16 January 2019 at 12:39 UTC to Wednesday, 16 January 2019 at 17:51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</si>
</sst>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715764"/>
        <c:axId val="36559653"/>
      </c:barChart>
      <c:catAx>
        <c:axId val="267157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559653"/>
        <c:crosses val="autoZero"/>
        <c:auto val="1"/>
        <c:lblOffset val="100"/>
        <c:noMultiLvlLbl val="0"/>
      </c:catAx>
      <c:valAx>
        <c:axId val="36559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15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596978"/>
        <c:axId val="10808491"/>
      </c:barChart>
      <c:catAx>
        <c:axId val="535969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808491"/>
        <c:crosses val="autoZero"/>
        <c:auto val="1"/>
        <c:lblOffset val="100"/>
        <c:noMultiLvlLbl val="0"/>
      </c:catAx>
      <c:valAx>
        <c:axId val="10808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96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010784"/>
        <c:axId val="30244321"/>
      </c:barChart>
      <c:catAx>
        <c:axId val="450107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244321"/>
        <c:crosses val="autoZero"/>
        <c:auto val="1"/>
        <c:lblOffset val="100"/>
        <c:noMultiLvlLbl val="0"/>
      </c:catAx>
      <c:valAx>
        <c:axId val="30244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10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70078"/>
        <c:axId val="1214535"/>
      </c:barChart>
      <c:catAx>
        <c:axId val="46700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14535"/>
        <c:crosses val="autoZero"/>
        <c:auto val="1"/>
        <c:lblOffset val="100"/>
        <c:noMultiLvlLbl val="0"/>
      </c:catAx>
      <c:valAx>
        <c:axId val="121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0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5221516"/>
        <c:axId val="14791005"/>
      </c:barChart>
      <c:catAx>
        <c:axId val="352215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91005"/>
        <c:crosses val="autoZero"/>
        <c:auto val="1"/>
        <c:lblOffset val="100"/>
        <c:noMultiLvlLbl val="0"/>
      </c:catAx>
      <c:valAx>
        <c:axId val="14791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1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285962"/>
        <c:axId val="24095395"/>
      </c:barChart>
      <c:catAx>
        <c:axId val="262859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095395"/>
        <c:crosses val="autoZero"/>
        <c:auto val="1"/>
        <c:lblOffset val="100"/>
        <c:noMultiLvlLbl val="0"/>
      </c:catAx>
      <c:valAx>
        <c:axId val="24095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5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677816"/>
        <c:axId val="64459161"/>
      </c:barChart>
      <c:catAx>
        <c:axId val="276778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459161"/>
        <c:crosses val="autoZero"/>
        <c:auto val="1"/>
        <c:lblOffset val="100"/>
        <c:noMultiLvlLbl val="0"/>
      </c:catAx>
      <c:valAx>
        <c:axId val="64459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77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376342"/>
        <c:axId val="53301183"/>
      </c:barChart>
      <c:catAx>
        <c:axId val="573763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301183"/>
        <c:crosses val="autoZero"/>
        <c:auto val="1"/>
        <c:lblOffset val="100"/>
        <c:noMultiLvlLbl val="0"/>
      </c:catAx>
      <c:valAx>
        <c:axId val="53301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76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30436"/>
        <c:axId val="64682645"/>
      </c:barChart>
      <c:catAx>
        <c:axId val="2230436"/>
        <c:scaling>
          <c:orientation val="minMax"/>
        </c:scaling>
        <c:axPos val="b"/>
        <c:delete val="1"/>
        <c:majorTickMark val="out"/>
        <c:minorTickMark val="none"/>
        <c:tickLblPos val="none"/>
        <c:crossAx val="64682645"/>
        <c:crosses val="autoZero"/>
        <c:auto val="1"/>
        <c:lblOffset val="100"/>
        <c:noMultiLvlLbl val="0"/>
      </c:catAx>
      <c:valAx>
        <c:axId val="64682645"/>
        <c:scaling>
          <c:orientation val="minMax"/>
        </c:scaling>
        <c:axPos val="l"/>
        <c:delete val="1"/>
        <c:majorTickMark val="out"/>
        <c:minorTickMark val="none"/>
        <c:tickLblPos val="none"/>
        <c:crossAx val="22304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mateni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rjamesat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heloarevaloat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golazo_rs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bn_ofici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sbchi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tandardissueu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harlotterunci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cribli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kikesitov6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lfredgalv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paulperezrioj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arlossoria_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guidolombardi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etga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drrea8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lexdeminau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atmusic_sport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capitalfmkeny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iselo_jo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antiagolongo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batennisco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sky_morit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eso_gerno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ewstrack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sifali3157917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ff7spor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tjs148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tennisaddict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anchezsi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dieschwartzma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inurritegui23"/>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pat_page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essica_ks2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djtrimbol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r_gat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eenakshirsars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ukeshj2354904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sophielinle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adhucha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ustralianope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umitkashyapjh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govind4570051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cricketndtv"/>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deearm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dmol311079"/>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attebde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rafaelnada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hayamae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ariasharapov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g_pedrosa5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guscosentin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ellahopes1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pezblaugran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gosrichar_"/>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ecimari_"/>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nicojarr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brown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rociocf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gtnoffici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joshuagonzalo5"/>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omostenisb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nikolam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afpspor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romanos_han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tennislegend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hsmameric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dilip_bhu"/>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atp_tou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rogerfedere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harihara010"/>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ports_ndtv"/>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cesar23mejia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dilip8887"/>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gacey2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choiceknicker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channel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vram02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mona8920617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cblondesrepor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gippynatur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imcnrs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magik_prono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toche1350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didlaura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dsol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elephant_rock_"/>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sweetbabybrand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lifeofdavo10"/>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chrismare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vjwal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serenawilliam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sports_wak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azariashailema1"/>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normanswede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drealtruth7"/>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scarlett_l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h16082"/>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sebasespejo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thaimen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toisport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carowozniacki"/>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doda_l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grigordimitrov"/>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bimbimele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krishan27717943"/>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ks_hegd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lordbaruda1987"/>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lguidobald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tommyfabb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sportbuzz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dmsportschanne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eurosport_f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oa_spor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hoopitupsport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graziani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lemondef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sportradiop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angeliquekerb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tfabelou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wmjesslair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ftiafo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shaikaparwee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htsportsnew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httweet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wbsportlic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mkruzeir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kiqprd"/>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beans23182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kafelny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dunlopkamij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ndtv"/>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hardik12112112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joseramirezgme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pablocoloo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infocl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pen_simmon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namastebitch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kreedonworl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siha_zi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cambio1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stefanederog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pollo_moralesec"/>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en3lineasl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_solpenn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che2torres73"/>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sabreakingnew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coffeebreakten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aseemjoshi6"/>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sf_gujarat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indiatvnew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aniketdwivedi11"/>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florrileg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genieboucha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cornelofie05"/>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timesnowspor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alliancesi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luiseduniev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sf_punjabi"/>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eslomasvir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youtub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sf_marath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amitshah"/>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dhirajs27706890"/>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triangulandone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solemanzorro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lenferduweeken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optaju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wimbledo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xfrenchgir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mahipal94041599"/>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jpnadd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narendramodi"/>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luis_ganha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sportsf20689858"/>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naysa_woomer84"/>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donnellyall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birdcornis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raul_f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timesofindi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itstanujmehr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nicolec597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_sara_jade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flashoftheflas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680radioatala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teamprononrv"/>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lolo663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bettingdevi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betbullcom"/>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hsartorell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towpathtenn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melissamcinern2"/>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marti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10sballs_co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eudeport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manatelanganai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jovinray"/>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renasarmy"/>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redz041"/>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alexisohania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portia529"/>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radolesk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kazik8998"/>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dathan_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latellaann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jonquillius"/>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scrib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liz_buckle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lreyesc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globatalent"/>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joaosousa30"/>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213" name="Subgraph-nsiman"/>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214" name="Subgraph-gulftoda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215" name="Subgraph-whitehousebe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216" name="Subgraph-davizuco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217" name="Subgraph-observaenpa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218" name="Subgraph-sumeer112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219" name="Subgraph-all_seren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114280950"/>
          <a:ext cx="723900" cy="476250"/>
        </a:xfrm>
        <a:prstGeom prst="rect">
          <a:avLst/>
        </a:prstGeom>
        <a:ln>
          <a:noFill/>
        </a:ln>
      </xdr:spPr>
    </xdr:pic>
    <xdr:clientData/>
  </xdr:twoCellAnchor>
  <xdr:twoCellAnchor editAs="oneCell">
    <xdr:from>
      <xdr:col>1</xdr:col>
      <xdr:colOff>28575</xdr:colOff>
      <xdr:row>220</xdr:row>
      <xdr:rowOff>28575</xdr:rowOff>
    </xdr:from>
    <xdr:to>
      <xdr:col>1</xdr:col>
      <xdr:colOff>752475</xdr:colOff>
      <xdr:row>220</xdr:row>
      <xdr:rowOff>504825</xdr:rowOff>
    </xdr:to>
    <xdr:pic>
      <xdr:nvPicPr>
        <xdr:cNvPr id="220" name="Subgraph-sammyguaya19"/>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14804825"/>
          <a:ext cx="723900" cy="476250"/>
        </a:xfrm>
        <a:prstGeom prst="rect">
          <a:avLst/>
        </a:prstGeom>
        <a:ln>
          <a:noFill/>
        </a:ln>
      </xdr:spPr>
    </xdr:pic>
    <xdr:clientData/>
  </xdr:twoCellAnchor>
  <xdr:twoCellAnchor editAs="oneCell">
    <xdr:from>
      <xdr:col>1</xdr:col>
      <xdr:colOff>28575</xdr:colOff>
      <xdr:row>221</xdr:row>
      <xdr:rowOff>28575</xdr:rowOff>
    </xdr:from>
    <xdr:to>
      <xdr:col>1</xdr:col>
      <xdr:colOff>752475</xdr:colOff>
      <xdr:row>221</xdr:row>
      <xdr:rowOff>504825</xdr:rowOff>
    </xdr:to>
    <xdr:pic>
      <xdr:nvPicPr>
        <xdr:cNvPr id="221" name="Subgraph-betandskil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5328700"/>
          <a:ext cx="723900" cy="476250"/>
        </a:xfrm>
        <a:prstGeom prst="rect">
          <a:avLst/>
        </a:prstGeom>
        <a:ln>
          <a:noFill/>
        </a:ln>
      </xdr:spPr>
    </xdr:pic>
    <xdr:clientData/>
  </xdr:twoCellAnchor>
  <xdr:twoCellAnchor editAs="oneCell">
    <xdr:from>
      <xdr:col>1</xdr:col>
      <xdr:colOff>28575</xdr:colOff>
      <xdr:row>222</xdr:row>
      <xdr:rowOff>28575</xdr:rowOff>
    </xdr:from>
    <xdr:to>
      <xdr:col>1</xdr:col>
      <xdr:colOff>752475</xdr:colOff>
      <xdr:row>222</xdr:row>
      <xdr:rowOff>504825</xdr:rowOff>
    </xdr:to>
    <xdr:pic>
      <xdr:nvPicPr>
        <xdr:cNvPr id="222" name="Subgraph-riccafrancisc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15852575"/>
          <a:ext cx="723900" cy="476250"/>
        </a:xfrm>
        <a:prstGeom prst="rect">
          <a:avLst/>
        </a:prstGeom>
        <a:ln>
          <a:noFill/>
        </a:ln>
      </xdr:spPr>
    </xdr:pic>
    <xdr:clientData/>
  </xdr:twoCellAnchor>
  <xdr:twoCellAnchor editAs="oneCell">
    <xdr:from>
      <xdr:col>1</xdr:col>
      <xdr:colOff>28575</xdr:colOff>
      <xdr:row>223</xdr:row>
      <xdr:rowOff>28575</xdr:rowOff>
    </xdr:from>
    <xdr:to>
      <xdr:col>1</xdr:col>
      <xdr:colOff>752475</xdr:colOff>
      <xdr:row>223</xdr:row>
      <xdr:rowOff>504825</xdr:rowOff>
    </xdr:to>
    <xdr:pic>
      <xdr:nvPicPr>
        <xdr:cNvPr id="223" name="Subgraph-kevsha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376450"/>
          <a:ext cx="723900" cy="476250"/>
        </a:xfrm>
        <a:prstGeom prst="rect">
          <a:avLst/>
        </a:prstGeom>
        <a:ln>
          <a:noFill/>
        </a:ln>
      </xdr:spPr>
    </xdr:pic>
    <xdr:clientData/>
  </xdr:twoCellAnchor>
  <xdr:twoCellAnchor editAs="oneCell">
    <xdr:from>
      <xdr:col>1</xdr:col>
      <xdr:colOff>28575</xdr:colOff>
      <xdr:row>224</xdr:row>
      <xdr:rowOff>28575</xdr:rowOff>
    </xdr:from>
    <xdr:to>
      <xdr:col>1</xdr:col>
      <xdr:colOff>752475</xdr:colOff>
      <xdr:row>224</xdr:row>
      <xdr:rowOff>504825</xdr:rowOff>
    </xdr:to>
    <xdr:pic>
      <xdr:nvPicPr>
        <xdr:cNvPr id="224" name="Subgraph-k_b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6900325"/>
          <a:ext cx="723900" cy="476250"/>
        </a:xfrm>
        <a:prstGeom prst="rect">
          <a:avLst/>
        </a:prstGeom>
        <a:ln>
          <a:noFill/>
        </a:ln>
      </xdr:spPr>
    </xdr:pic>
    <xdr:clientData/>
  </xdr:twoCellAnchor>
  <xdr:twoCellAnchor editAs="oneCell">
    <xdr:from>
      <xdr:col>1</xdr:col>
      <xdr:colOff>28575</xdr:colOff>
      <xdr:row>225</xdr:row>
      <xdr:rowOff>28575</xdr:rowOff>
    </xdr:from>
    <xdr:to>
      <xdr:col>1</xdr:col>
      <xdr:colOff>752475</xdr:colOff>
      <xdr:row>225</xdr:row>
      <xdr:rowOff>504825</xdr:rowOff>
    </xdr:to>
    <xdr:pic>
      <xdr:nvPicPr>
        <xdr:cNvPr id="225" name="Subgraph-galanta9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7424200"/>
          <a:ext cx="723900" cy="476250"/>
        </a:xfrm>
        <a:prstGeom prst="rect">
          <a:avLst/>
        </a:prstGeom>
        <a:ln>
          <a:noFill/>
        </a:ln>
      </xdr:spPr>
    </xdr:pic>
    <xdr:clientData/>
  </xdr:twoCellAnchor>
  <xdr:twoCellAnchor editAs="oneCell">
    <xdr:from>
      <xdr:col>1</xdr:col>
      <xdr:colOff>28575</xdr:colOff>
      <xdr:row>226</xdr:row>
      <xdr:rowOff>28575</xdr:rowOff>
    </xdr:from>
    <xdr:to>
      <xdr:col>1</xdr:col>
      <xdr:colOff>752475</xdr:colOff>
      <xdr:row>226</xdr:row>
      <xdr:rowOff>504825</xdr:rowOff>
    </xdr:to>
    <xdr:pic>
      <xdr:nvPicPr>
        <xdr:cNvPr id="226" name="Subgraph-ilfattoblog"/>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117948075"/>
          <a:ext cx="723900" cy="476250"/>
        </a:xfrm>
        <a:prstGeom prst="rect">
          <a:avLst/>
        </a:prstGeom>
        <a:ln>
          <a:noFill/>
        </a:ln>
      </xdr:spPr>
    </xdr:pic>
    <xdr:clientData/>
  </xdr:twoCellAnchor>
  <xdr:twoCellAnchor editAs="oneCell">
    <xdr:from>
      <xdr:col>1</xdr:col>
      <xdr:colOff>28575</xdr:colOff>
      <xdr:row>227</xdr:row>
      <xdr:rowOff>28575</xdr:rowOff>
    </xdr:from>
    <xdr:to>
      <xdr:col>1</xdr:col>
      <xdr:colOff>752475</xdr:colOff>
      <xdr:row>227</xdr:row>
      <xdr:rowOff>504825</xdr:rowOff>
    </xdr:to>
    <xdr:pic>
      <xdr:nvPicPr>
        <xdr:cNvPr id="227" name="Subgraph-curreriluc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118471950"/>
          <a:ext cx="723900" cy="476250"/>
        </a:xfrm>
        <a:prstGeom prst="rect">
          <a:avLst/>
        </a:prstGeom>
        <a:ln>
          <a:noFill/>
        </a:ln>
      </xdr:spPr>
    </xdr:pic>
    <xdr:clientData/>
  </xdr:twoCellAnchor>
  <xdr:twoCellAnchor editAs="oneCell">
    <xdr:from>
      <xdr:col>1</xdr:col>
      <xdr:colOff>28575</xdr:colOff>
      <xdr:row>228</xdr:row>
      <xdr:rowOff>28575</xdr:rowOff>
    </xdr:from>
    <xdr:to>
      <xdr:col>1</xdr:col>
      <xdr:colOff>752475</xdr:colOff>
      <xdr:row>228</xdr:row>
      <xdr:rowOff>504825</xdr:rowOff>
    </xdr:to>
    <xdr:pic>
      <xdr:nvPicPr>
        <xdr:cNvPr id="228" name="Subgraph-ankur_tank"/>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18995825"/>
          <a:ext cx="723900" cy="476250"/>
        </a:xfrm>
        <a:prstGeom prst="rect">
          <a:avLst/>
        </a:prstGeom>
        <a:ln>
          <a:noFill/>
        </a:ln>
      </xdr:spPr>
    </xdr:pic>
    <xdr:clientData/>
  </xdr:twoCellAnchor>
  <xdr:twoCellAnchor editAs="oneCell">
    <xdr:from>
      <xdr:col>1</xdr:col>
      <xdr:colOff>28575</xdr:colOff>
      <xdr:row>229</xdr:row>
      <xdr:rowOff>28575</xdr:rowOff>
    </xdr:from>
    <xdr:to>
      <xdr:col>1</xdr:col>
      <xdr:colOff>752475</xdr:colOff>
      <xdr:row>229</xdr:row>
      <xdr:rowOff>504825</xdr:rowOff>
    </xdr:to>
    <xdr:pic>
      <xdr:nvPicPr>
        <xdr:cNvPr id="229" name="Subgraph-kevshatspor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9519700"/>
          <a:ext cx="723900" cy="476250"/>
        </a:xfrm>
        <a:prstGeom prst="rect">
          <a:avLst/>
        </a:prstGeom>
        <a:ln>
          <a:noFill/>
        </a:ln>
      </xdr:spPr>
    </xdr:pic>
    <xdr:clientData/>
  </xdr:twoCellAnchor>
  <xdr:twoCellAnchor editAs="oneCell">
    <xdr:from>
      <xdr:col>1</xdr:col>
      <xdr:colOff>28575</xdr:colOff>
      <xdr:row>230</xdr:row>
      <xdr:rowOff>28575</xdr:rowOff>
    </xdr:from>
    <xdr:to>
      <xdr:col>1</xdr:col>
      <xdr:colOff>752475</xdr:colOff>
      <xdr:row>230</xdr:row>
      <xdr:rowOff>504825</xdr:rowOff>
    </xdr:to>
    <xdr:pic>
      <xdr:nvPicPr>
        <xdr:cNvPr id="230" name="Subgraph-barrioscand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20043575"/>
          <a:ext cx="723900" cy="476250"/>
        </a:xfrm>
        <a:prstGeom prst="rect">
          <a:avLst/>
        </a:prstGeom>
        <a:ln>
          <a:noFill/>
        </a:ln>
      </xdr:spPr>
    </xdr:pic>
    <xdr:clientData/>
  </xdr:twoCellAnchor>
  <xdr:twoCellAnchor editAs="oneCell">
    <xdr:from>
      <xdr:col>1</xdr:col>
      <xdr:colOff>28575</xdr:colOff>
      <xdr:row>231</xdr:row>
      <xdr:rowOff>28575</xdr:rowOff>
    </xdr:from>
    <xdr:to>
      <xdr:col>1</xdr:col>
      <xdr:colOff>752475</xdr:colOff>
      <xdr:row>231</xdr:row>
      <xdr:rowOff>504825</xdr:rowOff>
    </xdr:to>
    <xdr:pic>
      <xdr:nvPicPr>
        <xdr:cNvPr id="231" name="Subgraph-iam_iwillb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0567450"/>
          <a:ext cx="723900" cy="476250"/>
        </a:xfrm>
        <a:prstGeom prst="rect">
          <a:avLst/>
        </a:prstGeom>
        <a:ln>
          <a:noFill/>
        </a:ln>
      </xdr:spPr>
    </xdr:pic>
    <xdr:clientData/>
  </xdr:twoCellAnchor>
  <xdr:twoCellAnchor editAs="oneCell">
    <xdr:from>
      <xdr:col>1</xdr:col>
      <xdr:colOff>28575</xdr:colOff>
      <xdr:row>232</xdr:row>
      <xdr:rowOff>28575</xdr:rowOff>
    </xdr:from>
    <xdr:to>
      <xdr:col>1</xdr:col>
      <xdr:colOff>752475</xdr:colOff>
      <xdr:row>232</xdr:row>
      <xdr:rowOff>504825</xdr:rowOff>
    </xdr:to>
    <xdr:pic>
      <xdr:nvPicPr>
        <xdr:cNvPr id="232" name="Subgraph-wta"/>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121091325"/>
          <a:ext cx="723900" cy="476250"/>
        </a:xfrm>
        <a:prstGeom prst="rect">
          <a:avLst/>
        </a:prstGeom>
        <a:ln>
          <a:noFill/>
        </a:ln>
      </xdr:spPr>
    </xdr:pic>
    <xdr:clientData/>
  </xdr:twoCellAnchor>
  <xdr:twoCellAnchor editAs="oneCell">
    <xdr:from>
      <xdr:col>1</xdr:col>
      <xdr:colOff>28575</xdr:colOff>
      <xdr:row>233</xdr:row>
      <xdr:rowOff>28575</xdr:rowOff>
    </xdr:from>
    <xdr:to>
      <xdr:col>1</xdr:col>
      <xdr:colOff>752475</xdr:colOff>
      <xdr:row>233</xdr:row>
      <xdr:rowOff>504825</xdr:rowOff>
    </xdr:to>
    <xdr:pic>
      <xdr:nvPicPr>
        <xdr:cNvPr id="233" name="Subgraph-blogabe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1615200"/>
          <a:ext cx="723900" cy="476250"/>
        </a:xfrm>
        <a:prstGeom prst="rect">
          <a:avLst/>
        </a:prstGeom>
        <a:ln>
          <a:noFill/>
        </a:ln>
      </xdr:spPr>
    </xdr:pic>
    <xdr:clientData/>
  </xdr:twoCellAnchor>
  <xdr:twoCellAnchor editAs="oneCell">
    <xdr:from>
      <xdr:col>1</xdr:col>
      <xdr:colOff>28575</xdr:colOff>
      <xdr:row>234</xdr:row>
      <xdr:rowOff>28575</xdr:rowOff>
    </xdr:from>
    <xdr:to>
      <xdr:col>1</xdr:col>
      <xdr:colOff>752475</xdr:colOff>
      <xdr:row>234</xdr:row>
      <xdr:rowOff>504825</xdr:rowOff>
    </xdr:to>
    <xdr:pic>
      <xdr:nvPicPr>
        <xdr:cNvPr id="234" name="Subgraph-gizmo_199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2139075"/>
          <a:ext cx="723900" cy="476250"/>
        </a:xfrm>
        <a:prstGeom prst="rect">
          <a:avLst/>
        </a:prstGeom>
        <a:ln>
          <a:noFill/>
        </a:ln>
      </xdr:spPr>
    </xdr:pic>
    <xdr:clientData/>
  </xdr:twoCellAnchor>
  <xdr:twoCellAnchor editAs="oneCell">
    <xdr:from>
      <xdr:col>1</xdr:col>
      <xdr:colOff>28575</xdr:colOff>
      <xdr:row>235</xdr:row>
      <xdr:rowOff>28575</xdr:rowOff>
    </xdr:from>
    <xdr:to>
      <xdr:col>1</xdr:col>
      <xdr:colOff>752475</xdr:colOff>
      <xdr:row>235</xdr:row>
      <xdr:rowOff>504825</xdr:rowOff>
    </xdr:to>
    <xdr:pic>
      <xdr:nvPicPr>
        <xdr:cNvPr id="235" name="Subgraph-yusaris2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2662950"/>
          <a:ext cx="723900" cy="476250"/>
        </a:xfrm>
        <a:prstGeom prst="rect">
          <a:avLst/>
        </a:prstGeom>
        <a:ln>
          <a:noFill/>
        </a:ln>
      </xdr:spPr>
    </xdr:pic>
    <xdr:clientData/>
  </xdr:twoCellAnchor>
  <xdr:twoCellAnchor editAs="oneCell">
    <xdr:from>
      <xdr:col>1</xdr:col>
      <xdr:colOff>28575</xdr:colOff>
      <xdr:row>236</xdr:row>
      <xdr:rowOff>28575</xdr:rowOff>
    </xdr:from>
    <xdr:to>
      <xdr:col>1</xdr:col>
      <xdr:colOff>752475</xdr:colOff>
      <xdr:row>236</xdr:row>
      <xdr:rowOff>504825</xdr:rowOff>
    </xdr:to>
    <xdr:pic>
      <xdr:nvPicPr>
        <xdr:cNvPr id="236" name="Subgraph-professorne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3186825"/>
          <a:ext cx="723900" cy="476250"/>
        </a:xfrm>
        <a:prstGeom prst="rect">
          <a:avLst/>
        </a:prstGeom>
        <a:ln>
          <a:noFill/>
        </a:ln>
      </xdr:spPr>
    </xdr:pic>
    <xdr:clientData/>
  </xdr:twoCellAnchor>
  <xdr:twoCellAnchor editAs="oneCell">
    <xdr:from>
      <xdr:col>1</xdr:col>
      <xdr:colOff>28575</xdr:colOff>
      <xdr:row>237</xdr:row>
      <xdr:rowOff>28575</xdr:rowOff>
    </xdr:from>
    <xdr:to>
      <xdr:col>1</xdr:col>
      <xdr:colOff>752475</xdr:colOff>
      <xdr:row>237</xdr:row>
      <xdr:rowOff>504825</xdr:rowOff>
    </xdr:to>
    <xdr:pic>
      <xdr:nvPicPr>
        <xdr:cNvPr id="237" name="Subgraph-babip7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23710700"/>
          <a:ext cx="723900" cy="476250"/>
        </a:xfrm>
        <a:prstGeom prst="rect">
          <a:avLst/>
        </a:prstGeom>
        <a:ln>
          <a:noFill/>
        </a:ln>
      </xdr:spPr>
    </xdr:pic>
    <xdr:clientData/>
  </xdr:twoCellAnchor>
  <xdr:twoCellAnchor editAs="oneCell">
    <xdr:from>
      <xdr:col>1</xdr:col>
      <xdr:colOff>28575</xdr:colOff>
      <xdr:row>238</xdr:row>
      <xdr:rowOff>28575</xdr:rowOff>
    </xdr:from>
    <xdr:to>
      <xdr:col>1</xdr:col>
      <xdr:colOff>752475</xdr:colOff>
      <xdr:row>238</xdr:row>
      <xdr:rowOff>504825</xdr:rowOff>
    </xdr:to>
    <xdr:pic>
      <xdr:nvPicPr>
        <xdr:cNvPr id="238" name="Subgraph-racingpostsport"/>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124234575"/>
          <a:ext cx="723900" cy="476250"/>
        </a:xfrm>
        <a:prstGeom prst="rect">
          <a:avLst/>
        </a:prstGeom>
        <a:ln>
          <a:noFill/>
        </a:ln>
      </xdr:spPr>
    </xdr:pic>
    <xdr:clientData/>
  </xdr:twoCellAnchor>
  <xdr:twoCellAnchor editAs="oneCell">
    <xdr:from>
      <xdr:col>1</xdr:col>
      <xdr:colOff>28575</xdr:colOff>
      <xdr:row>239</xdr:row>
      <xdr:rowOff>28575</xdr:rowOff>
    </xdr:from>
    <xdr:to>
      <xdr:col>1</xdr:col>
      <xdr:colOff>752475</xdr:colOff>
      <xdr:row>239</xdr:row>
      <xdr:rowOff>504825</xdr:rowOff>
    </xdr:to>
    <xdr:pic>
      <xdr:nvPicPr>
        <xdr:cNvPr id="239" name="Subgraph-adohumphriesrp"/>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124758450"/>
          <a:ext cx="723900" cy="476250"/>
        </a:xfrm>
        <a:prstGeom prst="rect">
          <a:avLst/>
        </a:prstGeom>
        <a:ln>
          <a:noFill/>
        </a:ln>
      </xdr:spPr>
    </xdr:pic>
    <xdr:clientData/>
  </xdr:twoCellAnchor>
  <xdr:twoCellAnchor editAs="oneCell">
    <xdr:from>
      <xdr:col>1</xdr:col>
      <xdr:colOff>28575</xdr:colOff>
      <xdr:row>240</xdr:row>
      <xdr:rowOff>28575</xdr:rowOff>
    </xdr:from>
    <xdr:to>
      <xdr:col>1</xdr:col>
      <xdr:colOff>752475</xdr:colOff>
      <xdr:row>240</xdr:row>
      <xdr:rowOff>504825</xdr:rowOff>
    </xdr:to>
    <xdr:pic>
      <xdr:nvPicPr>
        <xdr:cNvPr id="240" name="Subgraph-alondon9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5282325"/>
          <a:ext cx="723900" cy="476250"/>
        </a:xfrm>
        <a:prstGeom prst="rect">
          <a:avLst/>
        </a:prstGeom>
        <a:ln>
          <a:noFill/>
        </a:ln>
      </xdr:spPr>
    </xdr:pic>
    <xdr:clientData/>
  </xdr:twoCellAnchor>
  <xdr:twoCellAnchor editAs="oneCell">
    <xdr:from>
      <xdr:col>1</xdr:col>
      <xdr:colOff>28575</xdr:colOff>
      <xdr:row>241</xdr:row>
      <xdr:rowOff>28575</xdr:rowOff>
    </xdr:from>
    <xdr:to>
      <xdr:col>1</xdr:col>
      <xdr:colOff>752475</xdr:colOff>
      <xdr:row>241</xdr:row>
      <xdr:rowOff>504825</xdr:rowOff>
    </xdr:to>
    <xdr:pic>
      <xdr:nvPicPr>
        <xdr:cNvPr id="241" name="Subgraph-tennismania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5806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69" totalsRowShown="0" headerRowDxfId="427" dataDxfId="426">
  <autoFilter ref="A2:BL269"/>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7" totalsRowShown="0" headerRowDxfId="297" dataDxfId="296">
  <autoFilter ref="A2:C47"/>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1" totalsRowShown="0" headerRowDxfId="167" dataDxfId="166">
  <autoFilter ref="A66:V71"/>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V84" totalsRowShown="0" headerRowDxfId="164" dataDxfId="163">
  <autoFilter ref="A74:V84"/>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V97" totalsRowShown="0" headerRowDxfId="117" dataDxfId="116">
  <autoFilter ref="A87:V97"/>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2" totalsRowShown="0" headerRowDxfId="374" dataDxfId="373">
  <autoFilter ref="A2:BT242"/>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48" totalsRowShown="0" headerRowDxfId="82" dataDxfId="81">
  <autoFilter ref="A1:G114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19" totalsRowShown="0" headerRowDxfId="73" dataDxfId="72">
  <autoFilter ref="A1:L101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6" totalsRowShown="0" headerRowDxfId="331">
  <autoFilter ref="A2:AO4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1" totalsRowShown="0" headerRowDxfId="328" dataDxfId="327">
  <autoFilter ref="A1:C24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ca.st/d3b312" TargetMode="External" /><Relationship Id="rId2" Type="http://schemas.openxmlformats.org/officeDocument/2006/relationships/hyperlink" Target="https://aca.st/d3b312" TargetMode="External" /><Relationship Id="rId3" Type="http://schemas.openxmlformats.org/officeDocument/2006/relationships/hyperlink" Target="https://twitter.com/wwos/status/1085509513094955008" TargetMode="External" /><Relationship Id="rId4" Type="http://schemas.openxmlformats.org/officeDocument/2006/relationships/hyperlink" Target="https://www.capitalfm.co.ke/sports/2019/01/16/federer-and-wozniacki-stay-on-track-as-anderson-crashes/" TargetMode="External" /><Relationship Id="rId5" Type="http://schemas.openxmlformats.org/officeDocument/2006/relationships/hyperlink" Target="http://newstrack.com/sports-news/federer-overpowers-evans-in-2nd-round-of-australian-open/" TargetMode="External" /><Relationship Id="rId6" Type="http://schemas.openxmlformats.org/officeDocument/2006/relationships/hyperlink" Target="http://newstrack.com/sports-news/federer-overpowers-evans-in-2nd-round-of-australian-open/" TargetMode="External" /><Relationship Id="rId7" Type="http://schemas.openxmlformats.org/officeDocument/2006/relationships/hyperlink" Target="https://twitter.com/doublefault28/status/1085509400561885184" TargetMode="External" /><Relationship Id="rId8" Type="http://schemas.openxmlformats.org/officeDocument/2006/relationships/hyperlink" Target="https://www.instagram.com/p/BssjwCJhbg9/?utm_source=ig_twitter_share&amp;igshid=vkbsuyfc3foe" TargetMode="External" /><Relationship Id="rId9" Type="http://schemas.openxmlformats.org/officeDocument/2006/relationships/hyperlink" Target="http://canaltenis.com/open-de-australia-2019-resultados-15-enero/#.XD6r4GUMaoQ.twitter" TargetMode="External" /><Relationship Id="rId10" Type="http://schemas.openxmlformats.org/officeDocument/2006/relationships/hyperlink" Target="https://news.cgtn.com/news/3d3d414d3555444d32457a6333566d54/share_p.html" TargetMode="External" /><Relationship Id="rId11" Type="http://schemas.openxmlformats.org/officeDocument/2006/relationships/hyperlink" Target="https://news.cgtn.com/news/3d3d414d3555444d32457a6333566d54/share_p.html" TargetMode="External" /><Relationship Id="rId12" Type="http://schemas.openxmlformats.org/officeDocument/2006/relationships/hyperlink" Target="https://twitter.com/ATP_Tour/status/1085420014579142656" TargetMode="External" /><Relationship Id="rId13" Type="http://schemas.openxmlformats.org/officeDocument/2006/relationships/hyperlink" Target="https://twitter.com/ATP_Tour/status/1085420014579142656" TargetMode="External" /><Relationship Id="rId14" Type="http://schemas.openxmlformats.org/officeDocument/2006/relationships/hyperlink" Target="https://twitter.com/ATP_Tour/status/1085420014579142656" TargetMode="External" /><Relationship Id="rId15" Type="http://schemas.openxmlformats.org/officeDocument/2006/relationships/hyperlink" Target="https://sports.ndtv.com/tennis/australian-open-2019-clinical-rafael-nadal-overwhelms-matthew-ebden-1978704" TargetMode="External" /><Relationship Id="rId16" Type="http://schemas.openxmlformats.org/officeDocument/2006/relationships/hyperlink" Target="https://www.instagram.com/p/BsspJx-ARwp/?utm_source=ig_twitter_share&amp;igshid=1ca6mjfx269m2" TargetMode="External" /><Relationship Id="rId17" Type="http://schemas.openxmlformats.org/officeDocument/2006/relationships/hyperlink" Target="https://drive.google.com/file/d/1wx2fGDwqz4p3MpZamIgHFxqeq5A7q8AB/view?usp=drive_open" TargetMode="External" /><Relationship Id="rId18" Type="http://schemas.openxmlformats.org/officeDocument/2006/relationships/hyperlink" Target="https://drive.google.com/file/d/1wx2fGDwqz4p3MpZamIgHFxqeq5A7q8AB/view?usp=drive_open" TargetMode="External" /><Relationship Id="rId19" Type="http://schemas.openxmlformats.org/officeDocument/2006/relationships/hyperlink" Target="https://www.challenges.fr/sport/open-d-australie-nadal-poursuit-tranquillement-son-retour_636839" TargetMode="External" /><Relationship Id="rId20" Type="http://schemas.openxmlformats.org/officeDocument/2006/relationships/hyperlink" Target="https://sportswaka.com/2019/01/16/fedexpress-fails-to-deliver-under-serenas-spell/" TargetMode="External" /><Relationship Id="rId21" Type="http://schemas.openxmlformats.org/officeDocument/2006/relationships/hyperlink" Target="http://toi.in/micron/redirect.html?str=GVBiMa/a24gk" TargetMode="External" /><Relationship Id="rId22" Type="http://schemas.openxmlformats.org/officeDocument/2006/relationships/hyperlink" Target="http://toi.in/micron/redirect.html?str=GVBiMa/a24gk" TargetMode="External" /><Relationship Id="rId23" Type="http://schemas.openxmlformats.org/officeDocument/2006/relationships/hyperlink" Target="https://sports.ndtv.com/tennis/australian-open-2019-clinical-rafael-nadal-overwhelms-matthew-ebden-1978704" TargetMode="External" /><Relationship Id="rId24" Type="http://schemas.openxmlformats.org/officeDocument/2006/relationships/hyperlink" Target="http://www.sportbuzzer.de/artikel/steffi-graf-australian-open-2019-ueberraschung-agassi-kerber/" TargetMode="External" /><Relationship Id="rId25" Type="http://schemas.openxmlformats.org/officeDocument/2006/relationships/hyperlink" Target="http://www.dailymotion.com/video/x70qzcx" TargetMode="External" /><Relationship Id="rId26" Type="http://schemas.openxmlformats.org/officeDocument/2006/relationships/hyperlink" Target="https://www.oasport.it/2019/01/australian-open-2019-thomas-fabbiano-se-il-tennis-fosse-sempre-cosi-sarebbe-una-noia/" TargetMode="External" /><Relationship Id="rId27" Type="http://schemas.openxmlformats.org/officeDocument/2006/relationships/hyperlink" Target="https://www.oasport.it/2019/01/australian-open-2019-tabellone-femminile-bene-garcia-e-kerber-che-sfida-sharapova-wozniacki/" TargetMode="External" /><Relationship Id="rId28" Type="http://schemas.openxmlformats.org/officeDocument/2006/relationships/hyperlink" Target="https://www.hoopitupsports.com/tennis/day-3-australian-open-2019/" TargetMode="External" /><Relationship Id="rId29" Type="http://schemas.openxmlformats.org/officeDocument/2006/relationships/hyperlink" Target="https://www.lemonde.fr/tennis/article/2019/01/16/la-longue-attente-du-tennis-australien-a-melbourne_5409657_1616659.html" TargetMode="External" /><Relationship Id="rId30" Type="http://schemas.openxmlformats.org/officeDocument/2006/relationships/hyperlink" Target="https://polskieradio24.pl/5/4147/Artykul/2247065,Australian-Open-2019-Kerber-bez-problemow-w-trzeciej-rundzie" TargetMode="External" /><Relationship Id="rId31" Type="http://schemas.openxmlformats.org/officeDocument/2006/relationships/hyperlink" Target="https://www.facebook.com/notes/my-fabe-tennis/rafael-nadal-my-picks-to-win-the-2019-australian-open-mens-singles-championship/1136694083159493/" TargetMode="External" /><Relationship Id="rId32" Type="http://schemas.openxmlformats.org/officeDocument/2006/relationships/hyperlink" Target="https://www.facebook.com/notes/my-fabe-tennis/sloane-stephens-steps-up-to-the-plate/1136705776491657/" TargetMode="External" /><Relationship Id="rId33" Type="http://schemas.openxmlformats.org/officeDocument/2006/relationships/hyperlink" Target="https://www.hindustantimes.com/tennis/australian-open-clinical-rafael-nadal-overwhelms-aussie-ebden/story-NY1btLqgx95NUZ1e5ySXCM.html" TargetMode="External" /><Relationship Id="rId34" Type="http://schemas.openxmlformats.org/officeDocument/2006/relationships/hyperlink" Target="https://www.hindustantimes.com/tennis/australian-open-dominant-maria-sharapova-win-sets-up-caroline-wozniacki-clash/story-LX9FgZMz6BgrWEetXmZ3RL.html" TargetMode="External" /><Relationship Id="rId35" Type="http://schemas.openxmlformats.org/officeDocument/2006/relationships/hyperlink" Target="https://www.hindustantimes.com/tennis/australian-open-dominant-maria-sharapova-win-sets-up-caroline-wozniacki-clash/story-LX9FgZMz6BgrWEetXmZ3RL.html" TargetMode="External" /><Relationship Id="rId36" Type="http://schemas.openxmlformats.org/officeDocument/2006/relationships/hyperlink" Target="https://www.hindustantimes.com/tennis/australian-open-clinical-rafael-nadal-overwhelms-aussie-ebden/story-NY1btLqgx95NUZ1e5ySXCM.html" TargetMode="External" /><Relationship Id="rId37" Type="http://schemas.openxmlformats.org/officeDocument/2006/relationships/hyperlink" Target="https://www.hindustantimes.com/tennis/australian-open-dominant-maria-sharapova-win-sets-up-caroline-wozniacki-clash/story-LX9FgZMz6BgrWEetXmZ3RL.html" TargetMode="External" /><Relationship Id="rId38" Type="http://schemas.openxmlformats.org/officeDocument/2006/relationships/hyperlink" Target="https://www.hindustantimes.com/tennis/australian-open-clinical-rafael-nadal-overwhelms-aussie-ebden/story-NY1btLqgx95NUZ1e5ySXCM.html" TargetMode="External" /><Relationship Id="rId39" Type="http://schemas.openxmlformats.org/officeDocument/2006/relationships/hyperlink" Target="https://www.hindustantimes.com/tennis/australian-open-dominant-maria-sharapova-win-sets-up-caroline-wozniacki-clash/story-LX9FgZMz6BgrWEetXmZ3RL.html" TargetMode="External" /><Relationship Id="rId40" Type="http://schemas.openxmlformats.org/officeDocument/2006/relationships/hyperlink" Target="https://www.hindustantimes.com/tennis/australian-open-dominant-maria-sharapova-win-sets-up-caroline-wozniacki-clash/story-LX9FgZMz6BgrWEetXmZ3RL.html" TargetMode="External" /><Relationship Id="rId41" Type="http://schemas.openxmlformats.org/officeDocument/2006/relationships/hyperlink" Target="https://www.westfalen-blatt.de/Ueberregional/Sport/Sport/3620441-Grand-Slam-in-Melbourne-Kerber-zieht-in-dritte-Runde-bei-Australian-Open-ein" TargetMode="External" /><Relationship Id="rId42" Type="http://schemas.openxmlformats.org/officeDocument/2006/relationships/hyperlink" Target="https://twitter.com/AustralianOpen/status/1084810669319430145" TargetMode="External" /><Relationship Id="rId43" Type="http://schemas.openxmlformats.org/officeDocument/2006/relationships/hyperlink" Target="https://sports.ndtv.com/tennis/australian-open-2019-clinical-rafael-nadal-overwhelms-matthew-ebden-1978704" TargetMode="External" /><Relationship Id="rId44" Type="http://schemas.openxmlformats.org/officeDocument/2006/relationships/hyperlink" Target="https://sports.ndtv.com/tennis/australian-open-2019-dominant-maria-sharapova-win-sets-up-caroline-wozniacki-clash-1978746" TargetMode="External" /><Relationship Id="rId45" Type="http://schemas.openxmlformats.org/officeDocument/2006/relationships/hyperlink" Target="https://sports.ndtv.com/tennis/australian-open-2019-clinical-rafael-nadal-overwhelms-matthew-ebden-1978704" TargetMode="External" /><Relationship Id="rId46" Type="http://schemas.openxmlformats.org/officeDocument/2006/relationships/hyperlink" Target="https://sports.ndtv.com/tennis/australian-open-2019-dominant-maria-sharapova-win-sets-up-caroline-wozniacki-clash-1978746" TargetMode="External" /><Relationship Id="rId47" Type="http://schemas.openxmlformats.org/officeDocument/2006/relationships/hyperlink" Target="https://sports.ndtv.com/tennis/australian-open-2019-dominant-maria-sharapova-win-sets-up-caroline-wozniacki-clash-1978746" TargetMode="External" /><Relationship Id="rId48" Type="http://schemas.openxmlformats.org/officeDocument/2006/relationships/hyperlink" Target="https://www.kreedon.com/australian-open-indian-doubles-out-round-1/" TargetMode="External" /><Relationship Id="rId49" Type="http://schemas.openxmlformats.org/officeDocument/2006/relationships/hyperlink" Target="https://www.cambio16.com/deportes/segundo-dia-del-abierto-de-australia/" TargetMode="External" /><Relationship Id="rId50" Type="http://schemas.openxmlformats.org/officeDocument/2006/relationships/hyperlink" Target="http://en3lineas.com.ar/?p=7914" TargetMode="External" /><Relationship Id="rId51" Type="http://schemas.openxmlformats.org/officeDocument/2006/relationships/hyperlink" Target="https://www.sabreakingnews.co.za/2019/01/16/kerber-and-sharapova-power-through/" TargetMode="External" /><Relationship Id="rId52" Type="http://schemas.openxmlformats.org/officeDocument/2006/relationships/hyperlink" Target="https://twitter.com/theomarofoz/status/1085398521581395969" TargetMode="External" /><Relationship Id="rId53" Type="http://schemas.openxmlformats.org/officeDocument/2006/relationships/hyperlink" Target="https://www.indiatvnews.com/sports/tennis-australian-open-rafael-nadal-enters-round-three-with-easy-win-over-matthew-ebden-499400" TargetMode="External" /><Relationship Id="rId54" Type="http://schemas.openxmlformats.org/officeDocument/2006/relationships/hyperlink" Target="https://www.indiatvnews.com/sports/tennis-australian-open-sharapova-up-against-wozniacki-after-beating-peterson-in-second-round-499399" TargetMode="External" /><Relationship Id="rId55" Type="http://schemas.openxmlformats.org/officeDocument/2006/relationships/hyperlink" Target="https://www.indiatvnews.com/sports/tennis-australian-open-rafael-nadal-enters-round-three-with-easy-win-over-matthew-ebden-499400" TargetMode="External" /><Relationship Id="rId56" Type="http://schemas.openxmlformats.org/officeDocument/2006/relationships/hyperlink" Target="https://www.timesnownews.com/sports/tennis/article/clinical-nadal-overwhelms-aussie-ebden-in-open-second-round/348632" TargetMode="External" /><Relationship Id="rId57" Type="http://schemas.openxmlformats.org/officeDocument/2006/relationships/hyperlink" Target="https://www.sothebysrealty.com/eng/sales/detail/180-l-2980-p5zwvf/1102-15-queens-road-melbourne-melbourne-vi-3000" TargetMode="External" /><Relationship Id="rId58" Type="http://schemas.openxmlformats.org/officeDocument/2006/relationships/hyperlink" Target="https://www.12up.com/es/posts/6272666-resultados-del-australian-open-sharapova-federer-nadal-y-mas" TargetMode="External" /><Relationship Id="rId59" Type="http://schemas.openxmlformats.org/officeDocument/2006/relationships/hyperlink" Target="https://www.youtube.com/watch?v=LeKoLIdpWKA&amp;feature=youtu.be" TargetMode="External" /><Relationship Id="rId60" Type="http://schemas.openxmlformats.org/officeDocument/2006/relationships/hyperlink" Target="https://www.lenferduweekend.com/club-abonne-pronostic-outil-de-scoring-tennis-open-daustralie-2eme-tour/" TargetMode="External" /><Relationship Id="rId61" Type="http://schemas.openxmlformats.org/officeDocument/2006/relationships/hyperlink" Target="https://www.youtube.com/watch?v=IYH-g3nExrc" TargetMode="External" /><Relationship Id="rId62" Type="http://schemas.openxmlformats.org/officeDocument/2006/relationships/hyperlink" Target="http://toi.in/micron/redirect.html?str=GVBiMa/a24gk" TargetMode="External" /><Relationship Id="rId63" Type="http://schemas.openxmlformats.org/officeDocument/2006/relationships/hyperlink" Target="http://toi.in/micron/redirect.html?str=GVBiMa/a24gk" TargetMode="External" /><Relationship Id="rId64" Type="http://schemas.openxmlformats.org/officeDocument/2006/relationships/hyperlink" Target="https://www.facebook.com/135147559188/posts/10157032603029189/" TargetMode="External" /><Relationship Id="rId65" Type="http://schemas.openxmlformats.org/officeDocument/2006/relationships/hyperlink" Target="http://www.tennis10sballs.com/?p=7680" TargetMode="External" /><Relationship Id="rId66" Type="http://schemas.openxmlformats.org/officeDocument/2006/relationships/hyperlink" Target="http://www.tennis10sballs.com/?p=7687" TargetMode="External" /><Relationship Id="rId67" Type="http://schemas.openxmlformats.org/officeDocument/2006/relationships/hyperlink" Target="http://www.eluniversal.com/deportes/30666/nadal-y-federer-siguen-avanzando-en-abierto-de-australia" TargetMode="External" /><Relationship Id="rId68" Type="http://schemas.openxmlformats.org/officeDocument/2006/relationships/hyperlink" Target="http://www.eluniversal.com/deportes/30666/nadal-y-federer-siguen-avanzando-en-abierto-de-australia" TargetMode="External" /><Relationship Id="rId69" Type="http://schemas.openxmlformats.org/officeDocument/2006/relationships/hyperlink" Target="http://manatelangana.news/australian-open-2019-roger-federer-win-in-2nd-round/" TargetMode="External" /><Relationship Id="rId70" Type="http://schemas.openxmlformats.org/officeDocument/2006/relationships/hyperlink" Target="https://www.tennislegend.fr/videos-insolites/fun/rafa-nadal-parle-de-ses-bouteilles-avec-humour-et-chambre-un-spectateur-open-daustralie-2019/" TargetMode="External" /><Relationship Id="rId71" Type="http://schemas.openxmlformats.org/officeDocument/2006/relationships/hyperlink" Target="https://www.instagram.com/sakkattack7/" TargetMode="External" /><Relationship Id="rId72" Type="http://schemas.openxmlformats.org/officeDocument/2006/relationships/hyperlink" Target="https://twitter.com/stspolska/status/1085475133790269441" TargetMode="External" /><Relationship Id="rId73" Type="http://schemas.openxmlformats.org/officeDocument/2006/relationships/hyperlink" Target="https://aca.st/d3b312" TargetMode="External" /><Relationship Id="rId74" Type="http://schemas.openxmlformats.org/officeDocument/2006/relationships/hyperlink" Target="https://www.youtube.com/watch?v=zE1XPNZ0QTk" TargetMode="External" /><Relationship Id="rId75" Type="http://schemas.openxmlformats.org/officeDocument/2006/relationships/hyperlink" Target="https://twitter.com/NicolaKuhn1/status/1085460815359012864?s=19" TargetMode="External" /><Relationship Id="rId76" Type="http://schemas.openxmlformats.org/officeDocument/2006/relationships/hyperlink" Target="https://www.betandskill.com/betting-tips/australian-open/womens/today/" TargetMode="External" /><Relationship Id="rId77" Type="http://schemas.openxmlformats.org/officeDocument/2006/relationships/hyperlink" Target="https://kevshatsportsbets.com/2019-australian-open-tennis-day-4-betting-preview/" TargetMode="External" /><Relationship Id="rId78" Type="http://schemas.openxmlformats.org/officeDocument/2006/relationships/hyperlink" Target="https://www.ilfattoquotidiano.it/2019/01/15/australian-open-2019-djokovic-federer-e-nadal-i-favoriti-sono-sempre-i-soliti-noti/4898337/" TargetMode="External" /><Relationship Id="rId79" Type="http://schemas.openxmlformats.org/officeDocument/2006/relationships/hyperlink" Target="https://sports.ndtv.com/cricket/australian-open-rohit-sharma-dinesh-karthik-watch-rafael-nadal-play-on-their-off-day-1978632" TargetMode="External" /><Relationship Id="rId80" Type="http://schemas.openxmlformats.org/officeDocument/2006/relationships/hyperlink" Target="https://kevshatsportsbets.com/2019-australian-open-tennis-day-4-betting-preview/" TargetMode="External" /><Relationship Id="rId81" Type="http://schemas.openxmlformats.org/officeDocument/2006/relationships/hyperlink" Target="https://video.eurosport.co.uk/tennis/australian-open/2019/australian-open-news-commissioner-mcenroe-my-song-for-andy-murray_vid1152697/video.shtml" TargetMode="External" /><Relationship Id="rId82" Type="http://schemas.openxmlformats.org/officeDocument/2006/relationships/hyperlink" Target="https://www.racingpost.com/sport/tennis/australian-open-2019-day-four-acca/361840?utm_source=Twitter&amp;utm_medium=Social&amp;utm_campaign=RPSport-Tennis&amp;utm_content=Daily%20Acca&amp;utm_term=NULL" TargetMode="External" /><Relationship Id="rId83" Type="http://schemas.openxmlformats.org/officeDocument/2006/relationships/hyperlink" Target="https://www.racingpost.com/sport/tennis/australian-open-2019-champion-roger-federer-made-to-work-by-dan-evans/361793" TargetMode="External" /><Relationship Id="rId84" Type="http://schemas.openxmlformats.org/officeDocument/2006/relationships/hyperlink" Target="https://www.instagram.com/p/BstFYDxA0E0/?utm_source=ig_twitter_share&amp;igshid=1g8unywb0ozeg" TargetMode="External" /><Relationship Id="rId85" Type="http://schemas.openxmlformats.org/officeDocument/2006/relationships/hyperlink" Target="https://pbs.twimg.com/media/DxCLEg0UwAAICZz.jpg" TargetMode="External" /><Relationship Id="rId86" Type="http://schemas.openxmlformats.org/officeDocument/2006/relationships/hyperlink" Target="https://pbs.twimg.com/media/DxB8njcXgAE4PYN.jpg" TargetMode="External" /><Relationship Id="rId87" Type="http://schemas.openxmlformats.org/officeDocument/2006/relationships/hyperlink" Target="https://pbs.twimg.com/media/DxCMkfvVAAAFnls.jpg" TargetMode="External" /><Relationship Id="rId88" Type="http://schemas.openxmlformats.org/officeDocument/2006/relationships/hyperlink" Target="https://pbs.twimg.com/media/DxCM_apU8AEYqZ3.jpg" TargetMode="External" /><Relationship Id="rId89" Type="http://schemas.openxmlformats.org/officeDocument/2006/relationships/hyperlink" Target="https://pbs.twimg.com/media/DxCNj43UUAAY4aS.jpg" TargetMode="External" /><Relationship Id="rId90" Type="http://schemas.openxmlformats.org/officeDocument/2006/relationships/hyperlink" Target="https://pbs.twimg.com/media/DxCOW83UwAcL8C_.jpg" TargetMode="External" /><Relationship Id="rId91" Type="http://schemas.openxmlformats.org/officeDocument/2006/relationships/hyperlink" Target="https://pbs.twimg.com/media/DxCQJgWW0AMNdb-.jpg" TargetMode="External" /><Relationship Id="rId92" Type="http://schemas.openxmlformats.org/officeDocument/2006/relationships/hyperlink" Target="https://pbs.twimg.com/media/DxCR4JiWkAA3zHw.jpg" TargetMode="External" /><Relationship Id="rId93" Type="http://schemas.openxmlformats.org/officeDocument/2006/relationships/hyperlink" Target="https://pbs.twimg.com/media/DxCR-SzWwAErrJN.jpg" TargetMode="External" /><Relationship Id="rId94" Type="http://schemas.openxmlformats.org/officeDocument/2006/relationships/hyperlink" Target="https://pbs.twimg.com/media/DxCWF1mUYAACG-G.jpg" TargetMode="External" /><Relationship Id="rId95" Type="http://schemas.openxmlformats.org/officeDocument/2006/relationships/hyperlink" Target="https://pbs.twimg.com/media/DxCW5NbU8AAV7Hi.jpg" TargetMode="External" /><Relationship Id="rId96" Type="http://schemas.openxmlformats.org/officeDocument/2006/relationships/hyperlink" Target="https://pbs.twimg.com/media/DxCDIOXWwAIhxSq.jpg" TargetMode="External" /><Relationship Id="rId97" Type="http://schemas.openxmlformats.org/officeDocument/2006/relationships/hyperlink" Target="https://pbs.twimg.com/media/DxCYZbkV4AAnHWN.jpg" TargetMode="External" /><Relationship Id="rId98" Type="http://schemas.openxmlformats.org/officeDocument/2006/relationships/hyperlink" Target="https://pbs.twimg.com/media/DxCZTqgXgAAzS4N.jpg" TargetMode="External" /><Relationship Id="rId99" Type="http://schemas.openxmlformats.org/officeDocument/2006/relationships/hyperlink" Target="https://pbs.twimg.com/ext_tw_video_thumb/1085422709822103552/pu/img/gN8-zx1xxE4LkSgY.jpg" TargetMode="External" /><Relationship Id="rId100" Type="http://schemas.openxmlformats.org/officeDocument/2006/relationships/hyperlink" Target="https://pbs.twimg.com/media/DxCaMLxUYAAqgid.jpg" TargetMode="External" /><Relationship Id="rId101" Type="http://schemas.openxmlformats.org/officeDocument/2006/relationships/hyperlink" Target="https://pbs.twimg.com/tweet_video_thumb/DxCaN8xXQBEdFL1.jpg" TargetMode="External" /><Relationship Id="rId102" Type="http://schemas.openxmlformats.org/officeDocument/2006/relationships/hyperlink" Target="https://pbs.twimg.com/media/DxCb-DCWwAAZjki.jpg" TargetMode="External" /><Relationship Id="rId103" Type="http://schemas.openxmlformats.org/officeDocument/2006/relationships/hyperlink" Target="https://pbs.twimg.com/media/DxCb-DCWwAAZjki.jpg" TargetMode="External" /><Relationship Id="rId104" Type="http://schemas.openxmlformats.org/officeDocument/2006/relationships/hyperlink" Target="https://pbs.twimg.com/media/DxCcT1lWsAAzyw4.jpg" TargetMode="External" /><Relationship Id="rId105" Type="http://schemas.openxmlformats.org/officeDocument/2006/relationships/hyperlink" Target="https://pbs.twimg.com/media/DxCercPXQAAZ7XX.jpg" TargetMode="External" /><Relationship Id="rId106" Type="http://schemas.openxmlformats.org/officeDocument/2006/relationships/hyperlink" Target="https://pbs.twimg.com/media/DxCWBErVAAAqIgx.jpg" TargetMode="External" /><Relationship Id="rId107" Type="http://schemas.openxmlformats.org/officeDocument/2006/relationships/hyperlink" Target="https://pbs.twimg.com/media/DxCf6U1UUAATDea.jpg" TargetMode="External" /><Relationship Id="rId108" Type="http://schemas.openxmlformats.org/officeDocument/2006/relationships/hyperlink" Target="https://pbs.twimg.com/media/DxCbxGkU0AE_sE8.jpg" TargetMode="External" /><Relationship Id="rId109" Type="http://schemas.openxmlformats.org/officeDocument/2006/relationships/hyperlink" Target="https://pbs.twimg.com/media/DxCg_1hUcAEQ34a.jpg" TargetMode="External" /><Relationship Id="rId110" Type="http://schemas.openxmlformats.org/officeDocument/2006/relationships/hyperlink" Target="https://pbs.twimg.com/media/DxCk1EvV4AAUFje.jpg" TargetMode="External" /><Relationship Id="rId111" Type="http://schemas.openxmlformats.org/officeDocument/2006/relationships/hyperlink" Target="https://pbs.twimg.com/media/DxCPRldU8AASiYQ.jpg" TargetMode="External" /><Relationship Id="rId112" Type="http://schemas.openxmlformats.org/officeDocument/2006/relationships/hyperlink" Target="https://pbs.twimg.com/media/DxClAKbVYAE-Mw7.jpg" TargetMode="External" /><Relationship Id="rId113" Type="http://schemas.openxmlformats.org/officeDocument/2006/relationships/hyperlink" Target="https://pbs.twimg.com/media/DxCnuQKUcAEi4AC.jpg" TargetMode="External" /><Relationship Id="rId114" Type="http://schemas.openxmlformats.org/officeDocument/2006/relationships/hyperlink" Target="https://pbs.twimg.com/media/DxCoEM5XcAA-Bsn.jpg" TargetMode="External" /><Relationship Id="rId115" Type="http://schemas.openxmlformats.org/officeDocument/2006/relationships/hyperlink" Target="https://pbs.twimg.com/ext_tw_video_thumb/1085552467075522560/pu/img/2xW1MRO5ckKPHGp6.jpg" TargetMode="External" /><Relationship Id="rId116" Type="http://schemas.openxmlformats.org/officeDocument/2006/relationships/hyperlink" Target="https://pbs.twimg.com/media/DxCoUU9WoAAylab.jpg" TargetMode="External" /><Relationship Id="rId117" Type="http://schemas.openxmlformats.org/officeDocument/2006/relationships/hyperlink" Target="https://pbs.twimg.com/media/DxCAWXrX0AALnYl.jpg" TargetMode="External" /><Relationship Id="rId118" Type="http://schemas.openxmlformats.org/officeDocument/2006/relationships/hyperlink" Target="https://pbs.twimg.com/media/DxCpfZPXgAEFc2U.jpg" TargetMode="External" /><Relationship Id="rId119" Type="http://schemas.openxmlformats.org/officeDocument/2006/relationships/hyperlink" Target="https://pbs.twimg.com/tweet_video_thumb/DxCrmHrU0AABHaT.jpg" TargetMode="External" /><Relationship Id="rId120" Type="http://schemas.openxmlformats.org/officeDocument/2006/relationships/hyperlink" Target="https://pbs.twimg.com/media/DxCtsFsVsAARFzc.jpg" TargetMode="External" /><Relationship Id="rId121" Type="http://schemas.openxmlformats.org/officeDocument/2006/relationships/hyperlink" Target="https://pbs.twimg.com/media/DxCtI5AVsAAg122.jpg" TargetMode="External" /><Relationship Id="rId122" Type="http://schemas.openxmlformats.org/officeDocument/2006/relationships/hyperlink" Target="https://pbs.twimg.com/media/DxCxbIMWkAAov1k.jpg" TargetMode="External" /><Relationship Id="rId123" Type="http://schemas.openxmlformats.org/officeDocument/2006/relationships/hyperlink" Target="https://pbs.twimg.com/media/DxCOgBhUcAEWDV4.jpg" TargetMode="External" /><Relationship Id="rId124" Type="http://schemas.openxmlformats.org/officeDocument/2006/relationships/hyperlink" Target="https://pbs.twimg.com/media/DxChYKBVsAATjJs.jpg" TargetMode="External" /><Relationship Id="rId125" Type="http://schemas.openxmlformats.org/officeDocument/2006/relationships/hyperlink" Target="https://pbs.twimg.com/media/DxCjY_bVYAQRNUM.jpg" TargetMode="External" /><Relationship Id="rId126" Type="http://schemas.openxmlformats.org/officeDocument/2006/relationships/hyperlink" Target="https://pbs.twimg.com/media/DxCjY_bVYAQRNUM.jpg" TargetMode="External" /><Relationship Id="rId127" Type="http://schemas.openxmlformats.org/officeDocument/2006/relationships/hyperlink" Target="https://pbs.twimg.com/media/DxCg5POX0AE24J5.jpg" TargetMode="External" /><Relationship Id="rId128" Type="http://schemas.openxmlformats.org/officeDocument/2006/relationships/hyperlink" Target="https://pbs.twimg.com/media/DxCg5POX0AE24J5.jpg" TargetMode="External" /><Relationship Id="rId129" Type="http://schemas.openxmlformats.org/officeDocument/2006/relationships/hyperlink" Target="https://pbs.twimg.com/media/DxB_BQDWwAEAjq8.jpg" TargetMode="External" /><Relationship Id="rId130" Type="http://schemas.openxmlformats.org/officeDocument/2006/relationships/hyperlink" Target="https://pbs.twimg.com/media/DxC3ASNXcAArGpR.jpg" TargetMode="External" /><Relationship Id="rId131" Type="http://schemas.openxmlformats.org/officeDocument/2006/relationships/hyperlink" Target="https://pbs.twimg.com/media/DxC4xTXUYAAEMpf.jpg" TargetMode="External" /><Relationship Id="rId132" Type="http://schemas.openxmlformats.org/officeDocument/2006/relationships/hyperlink" Target="https://pbs.twimg.com/media/DxC8MOHU8AECDvH.jpg" TargetMode="External" /><Relationship Id="rId133" Type="http://schemas.openxmlformats.org/officeDocument/2006/relationships/hyperlink" Target="https://pbs.twimg.com/media/DxCs8K_X4AAG3JZ.jpg" TargetMode="External" /><Relationship Id="rId134" Type="http://schemas.openxmlformats.org/officeDocument/2006/relationships/hyperlink" Target="https://pbs.twimg.com/media/DxCtMkFW0AAsYKw.jpg" TargetMode="External" /><Relationship Id="rId135" Type="http://schemas.openxmlformats.org/officeDocument/2006/relationships/hyperlink" Target="https://pbs.twimg.com/media/DxAAfBuWkAUdmXC.jpg" TargetMode="External" /><Relationship Id="rId136" Type="http://schemas.openxmlformats.org/officeDocument/2006/relationships/hyperlink" Target="https://pbs.twimg.com/media/DxAAfBuWkAUdmXC.jpg" TargetMode="External" /><Relationship Id="rId137" Type="http://schemas.openxmlformats.org/officeDocument/2006/relationships/hyperlink" Target="https://pbs.twimg.com/media/DxAAfBuWkAUdmXC.jpg" TargetMode="External" /><Relationship Id="rId138" Type="http://schemas.openxmlformats.org/officeDocument/2006/relationships/hyperlink" Target="https://pbs.twimg.com/media/DxAAfBuWkAUdmXC.jpg" TargetMode="External" /><Relationship Id="rId139" Type="http://schemas.openxmlformats.org/officeDocument/2006/relationships/hyperlink" Target="https://pbs.twimg.com/media/DxAAfBuWkAUdmXC.jpg" TargetMode="External" /><Relationship Id="rId140" Type="http://schemas.openxmlformats.org/officeDocument/2006/relationships/hyperlink" Target="https://pbs.twimg.com/media/DxDAT9_UUAEeDqQ.jpg" TargetMode="External" /><Relationship Id="rId141" Type="http://schemas.openxmlformats.org/officeDocument/2006/relationships/hyperlink" Target="https://pbs.twimg.com/ext_tw_video_thumb/1085513830535479298/pu/img/6ygitEX2QgiMhHVJ.jpg" TargetMode="External" /><Relationship Id="rId142" Type="http://schemas.openxmlformats.org/officeDocument/2006/relationships/hyperlink" Target="https://pbs.twimg.com/tweet_video_thumb/DxCB0tEXQAAcUhj.jpg" TargetMode="External" /><Relationship Id="rId143" Type="http://schemas.openxmlformats.org/officeDocument/2006/relationships/hyperlink" Target="https://pbs.twimg.com/media/DxDBkgbXcAEMB8s.jpg" TargetMode="External" /><Relationship Id="rId144" Type="http://schemas.openxmlformats.org/officeDocument/2006/relationships/hyperlink" Target="https://pbs.twimg.com/media/DxDC2BcXgAUY42t.jpg" TargetMode="External" /><Relationship Id="rId145" Type="http://schemas.openxmlformats.org/officeDocument/2006/relationships/hyperlink" Target="https://pbs.twimg.com/media/DxAAfBuWkAUdmXC.jpg" TargetMode="External" /><Relationship Id="rId146" Type="http://schemas.openxmlformats.org/officeDocument/2006/relationships/hyperlink" Target="https://pbs.twimg.com/media/DxAAfBuWkAUdmXC.jpg" TargetMode="External" /><Relationship Id="rId147" Type="http://schemas.openxmlformats.org/officeDocument/2006/relationships/hyperlink" Target="https://pbs.twimg.com/media/DxAAfBuWkAUdmXC.jpg" TargetMode="External" /><Relationship Id="rId148" Type="http://schemas.openxmlformats.org/officeDocument/2006/relationships/hyperlink" Target="https://pbs.twimg.com/media/DxAAfBuWkAUdmXC.jpg" TargetMode="External" /><Relationship Id="rId149" Type="http://schemas.openxmlformats.org/officeDocument/2006/relationships/hyperlink" Target="https://pbs.twimg.com/media/DxAAfBuWkAUdmXC.jpg" TargetMode="External" /><Relationship Id="rId150" Type="http://schemas.openxmlformats.org/officeDocument/2006/relationships/hyperlink" Target="https://pbs.twimg.com/media/DxAAfBuWkAUdmXC.jpg" TargetMode="External" /><Relationship Id="rId151" Type="http://schemas.openxmlformats.org/officeDocument/2006/relationships/hyperlink" Target="https://pbs.twimg.com/media/DxAAfBuWkAUdmXC.jpg" TargetMode="External" /><Relationship Id="rId152" Type="http://schemas.openxmlformats.org/officeDocument/2006/relationships/hyperlink" Target="https://pbs.twimg.com/media/DxAAfBuWkAUdmXC.jpg" TargetMode="External" /><Relationship Id="rId153" Type="http://schemas.openxmlformats.org/officeDocument/2006/relationships/hyperlink" Target="https://pbs.twimg.com/media/DxAAfBuWkAUdmXC.jpg" TargetMode="External" /><Relationship Id="rId154" Type="http://schemas.openxmlformats.org/officeDocument/2006/relationships/hyperlink" Target="https://pbs.twimg.com/media/DxDI0apUUAEV1q0.jpg" TargetMode="External" /><Relationship Id="rId155" Type="http://schemas.openxmlformats.org/officeDocument/2006/relationships/hyperlink" Target="https://pbs.twimg.com/media/DxB8kvHUcAMvI_T.jpg" TargetMode="External" /><Relationship Id="rId156" Type="http://schemas.openxmlformats.org/officeDocument/2006/relationships/hyperlink" Target="https://pbs.twimg.com/media/DxCrKc0W0AAXCN5.jpg" TargetMode="External" /><Relationship Id="rId157" Type="http://schemas.openxmlformats.org/officeDocument/2006/relationships/hyperlink" Target="https://pbs.twimg.com/media/DxCp3pOXcAEZOIV.jpg" TargetMode="External" /><Relationship Id="rId158" Type="http://schemas.openxmlformats.org/officeDocument/2006/relationships/hyperlink" Target="https://pbs.twimg.com/media/DxDETddWoAARnb3.jpg" TargetMode="External" /><Relationship Id="rId159" Type="http://schemas.openxmlformats.org/officeDocument/2006/relationships/hyperlink" Target="http://pbs.twimg.com/profile_images/1084291784216240128/5pFdd49f_normal.jpg" TargetMode="External" /><Relationship Id="rId160" Type="http://schemas.openxmlformats.org/officeDocument/2006/relationships/hyperlink" Target="http://pbs.twimg.com/profile_images/1084291784216240128/5pFdd49f_normal.jpg" TargetMode="External" /><Relationship Id="rId161" Type="http://schemas.openxmlformats.org/officeDocument/2006/relationships/hyperlink" Target="http://pbs.twimg.com/profile_images/1006713445830549505/T7a7KN6V_normal.jpg" TargetMode="External" /><Relationship Id="rId162" Type="http://schemas.openxmlformats.org/officeDocument/2006/relationships/hyperlink" Target="http://pbs.twimg.com/profile_images/1006713445830549505/T7a7KN6V_normal.jpg" TargetMode="External" /><Relationship Id="rId163" Type="http://schemas.openxmlformats.org/officeDocument/2006/relationships/hyperlink" Target="http://pbs.twimg.com/profile_images/978652967216795648/bZGb_ppg_normal.jpg" TargetMode="External" /><Relationship Id="rId164" Type="http://schemas.openxmlformats.org/officeDocument/2006/relationships/hyperlink" Target="http://pbs.twimg.com/profile_images/978652967216795648/bZGb_ppg_normal.jpg" TargetMode="External" /><Relationship Id="rId165" Type="http://schemas.openxmlformats.org/officeDocument/2006/relationships/hyperlink" Target="http://pbs.twimg.com/profile_images/1062496285259898880/0ZO9hDH0_normal.jpg" TargetMode="External" /><Relationship Id="rId166" Type="http://schemas.openxmlformats.org/officeDocument/2006/relationships/hyperlink" Target="http://pbs.twimg.com/profile_images/1062496285259898880/0ZO9hDH0_normal.jpg" TargetMode="External" /><Relationship Id="rId167" Type="http://schemas.openxmlformats.org/officeDocument/2006/relationships/hyperlink" Target="http://pbs.twimg.com/profile_images/1062496285259898880/0ZO9hDH0_normal.jpg" TargetMode="External" /><Relationship Id="rId168" Type="http://schemas.openxmlformats.org/officeDocument/2006/relationships/hyperlink" Target="http://pbs.twimg.com/profile_images/1062496285259898880/0ZO9hDH0_normal.jpg" TargetMode="External" /><Relationship Id="rId169" Type="http://schemas.openxmlformats.org/officeDocument/2006/relationships/hyperlink" Target="http://pbs.twimg.com/profile_images/991599078382354432/OTm8V_9-_normal.jpg" TargetMode="External" /><Relationship Id="rId170" Type="http://schemas.openxmlformats.org/officeDocument/2006/relationships/hyperlink" Target="http://pbs.twimg.com/profile_images/437439508070420480/kRkEQkMV_normal.jpeg" TargetMode="External" /><Relationship Id="rId171" Type="http://schemas.openxmlformats.org/officeDocument/2006/relationships/hyperlink" Target="http://pbs.twimg.com/profile_images/967405676925505537/N0S6aJj9_normal.jpg" TargetMode="External" /><Relationship Id="rId172" Type="http://schemas.openxmlformats.org/officeDocument/2006/relationships/hyperlink" Target="http://pbs.twimg.com/profile_images/760881011613806592/XK4kh_UF_normal.jpg" TargetMode="External" /><Relationship Id="rId173" Type="http://schemas.openxmlformats.org/officeDocument/2006/relationships/hyperlink" Target="http://pbs.twimg.com/profile_images/755494292806852609/WBAbnRWp_normal.jpg" TargetMode="External" /><Relationship Id="rId174" Type="http://schemas.openxmlformats.org/officeDocument/2006/relationships/hyperlink" Target="http://pbs.twimg.com/profile_images/640173731671863296/dE1y6SbA_normal.jpg" TargetMode="External" /><Relationship Id="rId175" Type="http://schemas.openxmlformats.org/officeDocument/2006/relationships/hyperlink" Target="http://pbs.twimg.com/profile_images/841939246432845824/QjuZsSEQ_normal.jpg" TargetMode="External" /><Relationship Id="rId176" Type="http://schemas.openxmlformats.org/officeDocument/2006/relationships/hyperlink" Target="http://pbs.twimg.com/profile_images/1083085789716758528/teq0Eddc_normal.jp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pbs.twimg.com/profile_images/978104187178442753/FqImYOKM_normal.jpg" TargetMode="External" /><Relationship Id="rId179" Type="http://schemas.openxmlformats.org/officeDocument/2006/relationships/hyperlink" Target="http://pbs.twimg.com/profile_images/1079487216664150017/XE99e9sC_normal.jpg" TargetMode="External" /><Relationship Id="rId180" Type="http://schemas.openxmlformats.org/officeDocument/2006/relationships/hyperlink" Target="http://pbs.twimg.com/profile_images/1071793186488623104/Zh74FIs1_normal.jpg" TargetMode="External" /><Relationship Id="rId181" Type="http://schemas.openxmlformats.org/officeDocument/2006/relationships/hyperlink" Target="http://pbs.twimg.com/profile_images/1048314570656403457/Dar0HC7__normal.jpg" TargetMode="External" /><Relationship Id="rId182" Type="http://schemas.openxmlformats.org/officeDocument/2006/relationships/hyperlink" Target="http://pbs.twimg.com/profile_images/1048314570656403457/Dar0HC7__normal.jpg" TargetMode="External" /><Relationship Id="rId183" Type="http://schemas.openxmlformats.org/officeDocument/2006/relationships/hyperlink" Target="http://pbs.twimg.com/profile_images/1073161077993558017/t4RzRcmr_normal.jpg" TargetMode="External" /><Relationship Id="rId184" Type="http://schemas.openxmlformats.org/officeDocument/2006/relationships/hyperlink" Target="http://pbs.twimg.com/profile_images/574922533176152064/7-eofL_S_normal.jpeg" TargetMode="External" /><Relationship Id="rId185" Type="http://schemas.openxmlformats.org/officeDocument/2006/relationships/hyperlink" Target="http://pbs.twimg.com/profile_images/996588445748248576/8fFD5mMn_normal.jpg" TargetMode="External" /><Relationship Id="rId186" Type="http://schemas.openxmlformats.org/officeDocument/2006/relationships/hyperlink" Target="http://pbs.twimg.com/profile_images/574922533176152064/7-eofL_S_normal.jpeg" TargetMode="External" /><Relationship Id="rId187" Type="http://schemas.openxmlformats.org/officeDocument/2006/relationships/hyperlink" Target="http://pbs.twimg.com/profile_images/1067272175692861440/VqluWdhP_normal.jpg" TargetMode="External" /><Relationship Id="rId188" Type="http://schemas.openxmlformats.org/officeDocument/2006/relationships/hyperlink" Target="https://pbs.twimg.com/media/DxCLEg0UwAAICZz.jpg" TargetMode="External" /><Relationship Id="rId189" Type="http://schemas.openxmlformats.org/officeDocument/2006/relationships/hyperlink" Target="http://pbs.twimg.com/profile_images/1051337770990325760/G6VlXVQo_normal.jpg" TargetMode="External" /><Relationship Id="rId190" Type="http://schemas.openxmlformats.org/officeDocument/2006/relationships/hyperlink" Target="http://pbs.twimg.com/profile_images/949148686201663489/8dtjOQ04_normal.jpg" TargetMode="External" /><Relationship Id="rId191" Type="http://schemas.openxmlformats.org/officeDocument/2006/relationships/hyperlink" Target="https://pbs.twimg.com/media/DxB8njcXgAE4PYN.jpg" TargetMode="External" /><Relationship Id="rId192" Type="http://schemas.openxmlformats.org/officeDocument/2006/relationships/hyperlink" Target="http://pbs.twimg.com/profile_images/1078934582244847616/jDNkIbWp_normal.jpg" TargetMode="External" /><Relationship Id="rId193" Type="http://schemas.openxmlformats.org/officeDocument/2006/relationships/hyperlink" Target="http://pbs.twimg.com/profile_images/1078934582244847616/jDNkIbWp_normal.jpg" TargetMode="External" /><Relationship Id="rId194" Type="http://schemas.openxmlformats.org/officeDocument/2006/relationships/hyperlink" Target="http://pbs.twimg.com/profile_images/1031089012809711616/7_CI-PPV_normal.jpg" TargetMode="External" /><Relationship Id="rId195" Type="http://schemas.openxmlformats.org/officeDocument/2006/relationships/hyperlink" Target="https://pbs.twimg.com/media/DxCMkfvVAAAFnls.jpg" TargetMode="External" /><Relationship Id="rId196" Type="http://schemas.openxmlformats.org/officeDocument/2006/relationships/hyperlink" Target="http://pbs.twimg.com/profile_images/2042082321/ke1649fY_normal" TargetMode="External" /><Relationship Id="rId197" Type="http://schemas.openxmlformats.org/officeDocument/2006/relationships/hyperlink" Target="http://pbs.twimg.com/profile_images/2042082321/ke1649fY_normal" TargetMode="External" /><Relationship Id="rId198" Type="http://schemas.openxmlformats.org/officeDocument/2006/relationships/hyperlink" Target="http://pbs.twimg.com/profile_images/2042082321/ke1649fY_normal" TargetMode="External" /><Relationship Id="rId199" Type="http://schemas.openxmlformats.org/officeDocument/2006/relationships/hyperlink" Target="https://pbs.twimg.com/media/DxCM_apU8AEYqZ3.jpg" TargetMode="External" /><Relationship Id="rId200" Type="http://schemas.openxmlformats.org/officeDocument/2006/relationships/hyperlink" Target="https://pbs.twimg.com/media/DxCNj43UUAAY4aS.jpg" TargetMode="External" /><Relationship Id="rId201" Type="http://schemas.openxmlformats.org/officeDocument/2006/relationships/hyperlink" Target="http://pbs.twimg.com/profile_images/986029632125374464/zDksogUn_normal.jpg" TargetMode="External" /><Relationship Id="rId202" Type="http://schemas.openxmlformats.org/officeDocument/2006/relationships/hyperlink" Target="http://pbs.twimg.com/profile_images/970089157547589634/wC_aViMw_normal.jpg" TargetMode="External" /><Relationship Id="rId203" Type="http://schemas.openxmlformats.org/officeDocument/2006/relationships/hyperlink" Target="https://pbs.twimg.com/media/DxCOW83UwAcL8C_.jpg" TargetMode="External" /><Relationship Id="rId204" Type="http://schemas.openxmlformats.org/officeDocument/2006/relationships/hyperlink" Target="http://pbs.twimg.com/profile_images/1070421548111147009/rx6P_Jwy_normal.jpg" TargetMode="External" /><Relationship Id="rId205" Type="http://schemas.openxmlformats.org/officeDocument/2006/relationships/hyperlink" Target="http://pbs.twimg.com/profile_images/880247198423932928/itQyFuZ9_normal.jpg" TargetMode="External" /><Relationship Id="rId206" Type="http://schemas.openxmlformats.org/officeDocument/2006/relationships/hyperlink" Target="http://pbs.twimg.com/profile_images/1006713445830549505/T7a7KN6V_normal.jpg" TargetMode="External" /><Relationship Id="rId207" Type="http://schemas.openxmlformats.org/officeDocument/2006/relationships/hyperlink" Target="http://pbs.twimg.com/profile_images/1036391558403121152/Blai2J1L_normal.jpg" TargetMode="External" /><Relationship Id="rId208" Type="http://schemas.openxmlformats.org/officeDocument/2006/relationships/hyperlink" Target="http://pbs.twimg.com/profile_images/1006713445830549505/T7a7KN6V_normal.jpg" TargetMode="External" /><Relationship Id="rId209" Type="http://schemas.openxmlformats.org/officeDocument/2006/relationships/hyperlink" Target="http://pbs.twimg.com/profile_images/1036391558403121152/Blai2J1L_normal.jpg" TargetMode="External" /><Relationship Id="rId210" Type="http://schemas.openxmlformats.org/officeDocument/2006/relationships/hyperlink" Target="http://pbs.twimg.com/profile_images/1046143837436080128/Rtvprb0d_normal.jpg" TargetMode="External" /><Relationship Id="rId211" Type="http://schemas.openxmlformats.org/officeDocument/2006/relationships/hyperlink" Target="http://pbs.twimg.com/profile_images/969543729500467202/y-kyowAV_normal.jpg" TargetMode="External" /><Relationship Id="rId212" Type="http://schemas.openxmlformats.org/officeDocument/2006/relationships/hyperlink" Target="http://pbs.twimg.com/profile_images/1049253927303053312/30T3UQun_normal.jpg" TargetMode="External" /><Relationship Id="rId213" Type="http://schemas.openxmlformats.org/officeDocument/2006/relationships/hyperlink" Target="https://pbs.twimg.com/media/DxCQJgWW0AMNdb-.jpg" TargetMode="External" /><Relationship Id="rId214" Type="http://schemas.openxmlformats.org/officeDocument/2006/relationships/hyperlink" Target="http://pbs.twimg.com/profile_images/572389658831486976/3_qOqzl1_normal.jpeg" TargetMode="External" /><Relationship Id="rId215" Type="http://schemas.openxmlformats.org/officeDocument/2006/relationships/hyperlink" Target="http://pbs.twimg.com/profile_images/1065515108993024001/JeivW3Qh_normal.jpg" TargetMode="External" /><Relationship Id="rId216" Type="http://schemas.openxmlformats.org/officeDocument/2006/relationships/hyperlink" Target="https://pbs.twimg.com/media/DxCR4JiWkAA3zHw.jpg" TargetMode="External" /><Relationship Id="rId217" Type="http://schemas.openxmlformats.org/officeDocument/2006/relationships/hyperlink" Target="https://pbs.twimg.com/media/DxCR-SzWwAErrJN.jpg" TargetMode="External" /><Relationship Id="rId218" Type="http://schemas.openxmlformats.org/officeDocument/2006/relationships/hyperlink" Target="http://pbs.twimg.com/profile_images/829775768/260520091386_normal.jpg" TargetMode="External" /><Relationship Id="rId219" Type="http://schemas.openxmlformats.org/officeDocument/2006/relationships/hyperlink" Target="http://pbs.twimg.com/profile_images/829775768/260520091386_normal.jpg" TargetMode="External" /><Relationship Id="rId220" Type="http://schemas.openxmlformats.org/officeDocument/2006/relationships/hyperlink" Target="http://pbs.twimg.com/profile_images/829775768/260520091386_normal.jpg" TargetMode="External" /><Relationship Id="rId221" Type="http://schemas.openxmlformats.org/officeDocument/2006/relationships/hyperlink" Target="http://pbs.twimg.com/profile_images/1072002544858099712/8i130LWc_normal.jpg" TargetMode="External" /><Relationship Id="rId222" Type="http://schemas.openxmlformats.org/officeDocument/2006/relationships/hyperlink" Target="http://pbs.twimg.com/profile_images/641638136913756160/LVdaKLbs_normal.jpg" TargetMode="External" /><Relationship Id="rId223" Type="http://schemas.openxmlformats.org/officeDocument/2006/relationships/hyperlink" Target="http://pbs.twimg.com/profile_images/1074956884958826498/1UVOS7Qs_normal.jpg" TargetMode="External" /><Relationship Id="rId224" Type="http://schemas.openxmlformats.org/officeDocument/2006/relationships/hyperlink" Target="http://pbs.twimg.com/profile_images/1081919876548112384/npCTtUEO_normal.jpg" TargetMode="External" /><Relationship Id="rId225" Type="http://schemas.openxmlformats.org/officeDocument/2006/relationships/hyperlink" Target="http://pbs.twimg.com/profile_images/1082180201088409600/Lmmj_Jcr_normal.jpg" TargetMode="External" /><Relationship Id="rId226" Type="http://schemas.openxmlformats.org/officeDocument/2006/relationships/hyperlink" Target="http://pbs.twimg.com/profile_images/1082180201088409600/Lmmj_Jcr_normal.jpg" TargetMode="External" /><Relationship Id="rId227" Type="http://schemas.openxmlformats.org/officeDocument/2006/relationships/hyperlink" Target="http://pbs.twimg.com/profile_images/1082180201088409600/Lmmj_Jcr_normal.jpg" TargetMode="External" /><Relationship Id="rId228" Type="http://schemas.openxmlformats.org/officeDocument/2006/relationships/hyperlink" Target="http://pbs.twimg.com/profile_images/1082180201088409600/Lmmj_Jcr_normal.jpg" TargetMode="External" /><Relationship Id="rId229" Type="http://schemas.openxmlformats.org/officeDocument/2006/relationships/hyperlink" Target="http://pbs.twimg.com/profile_images/1077566279953928192/W98N0SMg_normal.jpg" TargetMode="External" /><Relationship Id="rId230" Type="http://schemas.openxmlformats.org/officeDocument/2006/relationships/hyperlink" Target="http://pbs.twimg.com/profile_images/1030742439617863680/opXKZ1PS_normal.jpg" TargetMode="External" /><Relationship Id="rId231" Type="http://schemas.openxmlformats.org/officeDocument/2006/relationships/hyperlink" Target="https://pbs.twimg.com/media/DxCWF1mUYAACG-G.jpg" TargetMode="External" /><Relationship Id="rId232" Type="http://schemas.openxmlformats.org/officeDocument/2006/relationships/hyperlink" Target="http://pbs.twimg.com/profile_images/787026239085174784/UyE2BgEp_normal.jpg" TargetMode="External" /><Relationship Id="rId233" Type="http://schemas.openxmlformats.org/officeDocument/2006/relationships/hyperlink" Target="https://pbs.twimg.com/media/DxCW5NbU8AAV7Hi.jpg" TargetMode="External" /><Relationship Id="rId234" Type="http://schemas.openxmlformats.org/officeDocument/2006/relationships/hyperlink" Target="http://pbs.twimg.com/profile_images/1066914554754605057/aen0y_Ug_normal.jpg" TargetMode="External" /><Relationship Id="rId235" Type="http://schemas.openxmlformats.org/officeDocument/2006/relationships/hyperlink" Target="http://pbs.twimg.com/profile_images/1067267845560705025/X1FODVYX_normal.jpg" TargetMode="External" /><Relationship Id="rId236" Type="http://schemas.openxmlformats.org/officeDocument/2006/relationships/hyperlink" Target="https://pbs.twimg.com/media/DxCDIOXWwAIhxSq.jpg" TargetMode="External" /><Relationship Id="rId237" Type="http://schemas.openxmlformats.org/officeDocument/2006/relationships/hyperlink" Target="http://pbs.twimg.com/profile_images/1421699803/IDDidier300311_normal.jpg" TargetMode="External" /><Relationship Id="rId238" Type="http://schemas.openxmlformats.org/officeDocument/2006/relationships/hyperlink" Target="http://pbs.twimg.com/profile_images/872292600950272002/Bcgh9StC_normal.jpg" TargetMode="External" /><Relationship Id="rId239" Type="http://schemas.openxmlformats.org/officeDocument/2006/relationships/hyperlink" Target="https://pbs.twimg.com/media/DxCYZbkV4AAnHWN.jpg" TargetMode="External" /><Relationship Id="rId240" Type="http://schemas.openxmlformats.org/officeDocument/2006/relationships/hyperlink" Target="http://pbs.twimg.com/profile_images/1073421688015081472/JoowMasW_normal.jpg" TargetMode="External" /><Relationship Id="rId241" Type="http://schemas.openxmlformats.org/officeDocument/2006/relationships/hyperlink" Target="http://pbs.twimg.com/profile_images/981287885365174272/xCLhoAKo_normal.jpg" TargetMode="External" /><Relationship Id="rId242" Type="http://schemas.openxmlformats.org/officeDocument/2006/relationships/hyperlink" Target="https://pbs.twimg.com/media/DxCZTqgXgAAzS4N.jpg" TargetMode="External" /><Relationship Id="rId243" Type="http://schemas.openxmlformats.org/officeDocument/2006/relationships/hyperlink" Target="http://pbs.twimg.com/profile_images/910870104958799872/oN-RluFy_normal.jpg" TargetMode="External" /><Relationship Id="rId244" Type="http://schemas.openxmlformats.org/officeDocument/2006/relationships/hyperlink" Target="http://pbs.twimg.com/profile_images/910870104958799872/oN-RluFy_normal.jp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pbs.twimg.com/profile_images/1069820934348046337/xJlBDn6T_normal.jpg" TargetMode="External" /><Relationship Id="rId247" Type="http://schemas.openxmlformats.org/officeDocument/2006/relationships/hyperlink" Target="http://pbs.twimg.com/profile_images/1053748658204753920/-ntf8MDg_normal.jpg" TargetMode="External" /><Relationship Id="rId248" Type="http://schemas.openxmlformats.org/officeDocument/2006/relationships/hyperlink" Target="http://pbs.twimg.com/profile_images/1053748658204753920/-ntf8MDg_normal.jpg" TargetMode="External" /><Relationship Id="rId249" Type="http://schemas.openxmlformats.org/officeDocument/2006/relationships/hyperlink" Target="https://pbs.twimg.com/ext_tw_video_thumb/1085422709822103552/pu/img/gN8-zx1xxE4LkSgY.jpg" TargetMode="External" /><Relationship Id="rId250" Type="http://schemas.openxmlformats.org/officeDocument/2006/relationships/hyperlink" Target="http://pbs.twimg.com/profile_images/988057303231356931/UeRWYq_A_normal.jpg" TargetMode="External" /><Relationship Id="rId251" Type="http://schemas.openxmlformats.org/officeDocument/2006/relationships/hyperlink" Target="https://pbs.twimg.com/media/DxCaMLxUYAAqgid.jpg" TargetMode="External" /><Relationship Id="rId252" Type="http://schemas.openxmlformats.org/officeDocument/2006/relationships/hyperlink" Target="https://pbs.twimg.com/tweet_video_thumb/DxCaN8xXQBEdFL1.jpg" TargetMode="External" /><Relationship Id="rId253" Type="http://schemas.openxmlformats.org/officeDocument/2006/relationships/hyperlink" Target="https://pbs.twimg.com/media/DxCb-DCWwAAZjki.jpg" TargetMode="External" /><Relationship Id="rId254" Type="http://schemas.openxmlformats.org/officeDocument/2006/relationships/hyperlink" Target="https://pbs.twimg.com/media/DxCb-DCWwAAZjki.jpg" TargetMode="External" /><Relationship Id="rId255" Type="http://schemas.openxmlformats.org/officeDocument/2006/relationships/hyperlink" Target="https://pbs.twimg.com/media/DxCcT1lWsAAzyw4.jpg" TargetMode="External" /><Relationship Id="rId256" Type="http://schemas.openxmlformats.org/officeDocument/2006/relationships/hyperlink" Target="http://pbs.twimg.com/profile_images/1061053808917139456/s1yg5u9L_normal.jpg" TargetMode="External" /><Relationship Id="rId257" Type="http://schemas.openxmlformats.org/officeDocument/2006/relationships/hyperlink" Target="http://pbs.twimg.com/profile_images/1039194045518475264/SURoO3ri_normal.jpg" TargetMode="External" /><Relationship Id="rId258" Type="http://schemas.openxmlformats.org/officeDocument/2006/relationships/hyperlink" Target="http://pbs.twimg.com/profile_images/786404815643357185/2TLJvFR0_normal.jpg" TargetMode="External" /><Relationship Id="rId259" Type="http://schemas.openxmlformats.org/officeDocument/2006/relationships/hyperlink" Target="http://pbs.twimg.com/profile_images/1071803482364096512/cMrCCMyM_normal.jpg" TargetMode="External" /><Relationship Id="rId260" Type="http://schemas.openxmlformats.org/officeDocument/2006/relationships/hyperlink" Target="http://pbs.twimg.com/profile_images/3569124944/02e8219ce2ca6e2508dc6694f4ade609_normal.jpeg" TargetMode="External" /><Relationship Id="rId261" Type="http://schemas.openxmlformats.org/officeDocument/2006/relationships/hyperlink" Target="https://pbs.twimg.com/media/DxCercPXQAAZ7XX.jpg" TargetMode="External" /><Relationship Id="rId262" Type="http://schemas.openxmlformats.org/officeDocument/2006/relationships/hyperlink" Target="http://pbs.twimg.com/profile_images/1068596617496993792/zKz8SiE1_normal.jpg" TargetMode="External" /><Relationship Id="rId263" Type="http://schemas.openxmlformats.org/officeDocument/2006/relationships/hyperlink" Target="http://pbs.twimg.com/profile_images/713423158179717120/PdhmzeBr_normal.jpg" TargetMode="External" /><Relationship Id="rId264" Type="http://schemas.openxmlformats.org/officeDocument/2006/relationships/hyperlink" Target="http://pbs.twimg.com/profile_images/713423158179717120/PdhmzeBr_normal.jpg" TargetMode="External" /><Relationship Id="rId265" Type="http://schemas.openxmlformats.org/officeDocument/2006/relationships/hyperlink" Target="https://pbs.twimg.com/media/DxCWBErVAAAqIgx.jpg" TargetMode="External" /><Relationship Id="rId266" Type="http://schemas.openxmlformats.org/officeDocument/2006/relationships/hyperlink" Target="https://pbs.twimg.com/media/DxCf6U1UUAATDea.jpg" TargetMode="External" /><Relationship Id="rId267" Type="http://schemas.openxmlformats.org/officeDocument/2006/relationships/hyperlink" Target="http://pbs.twimg.com/profile_images/476966975655395328/HNjmp35I_normal.jpeg" TargetMode="External" /><Relationship Id="rId268" Type="http://schemas.openxmlformats.org/officeDocument/2006/relationships/hyperlink" Target="http://pbs.twimg.com/profile_images/961599755397816326/pQiSBazd_normal.jpg" TargetMode="External" /><Relationship Id="rId269" Type="http://schemas.openxmlformats.org/officeDocument/2006/relationships/hyperlink" Target="https://pbs.twimg.com/media/DxCbxGkU0AE_sE8.jpg" TargetMode="External" /><Relationship Id="rId270" Type="http://schemas.openxmlformats.org/officeDocument/2006/relationships/hyperlink" Target="https://pbs.twimg.com/media/DxCg_1hUcAEQ34a.jpg" TargetMode="External" /><Relationship Id="rId271" Type="http://schemas.openxmlformats.org/officeDocument/2006/relationships/hyperlink" Target="http://pbs.twimg.com/profile_images/1081619941911072768/rBtp-i71_normal.jpg" TargetMode="External" /><Relationship Id="rId272" Type="http://schemas.openxmlformats.org/officeDocument/2006/relationships/hyperlink" Target="http://pbs.twimg.com/profile_images/1077839745743503361/-ZTY4hKB_normal.jpg" TargetMode="External" /><Relationship Id="rId273" Type="http://schemas.openxmlformats.org/officeDocument/2006/relationships/hyperlink" Target="http://pbs.twimg.com/profile_images/543702698172743681/AZH87fTH_normal.jpeg" TargetMode="External" /><Relationship Id="rId274" Type="http://schemas.openxmlformats.org/officeDocument/2006/relationships/hyperlink" Target="http://pbs.twimg.com/profile_images/543702698172743681/AZH87fTH_normal.jpeg" TargetMode="External" /><Relationship Id="rId275" Type="http://schemas.openxmlformats.org/officeDocument/2006/relationships/hyperlink" Target="http://pbs.twimg.com/profile_images/543702698172743681/AZH87fTH_normal.jpeg" TargetMode="External" /><Relationship Id="rId276" Type="http://schemas.openxmlformats.org/officeDocument/2006/relationships/hyperlink" Target="http://pbs.twimg.com/profile_images/876785263011287040/cgUWlhF3_normal.jpg" TargetMode="External" /><Relationship Id="rId277" Type="http://schemas.openxmlformats.org/officeDocument/2006/relationships/hyperlink" Target="http://pbs.twimg.com/profile_images/876785263011287040/cgUWlhF3_normal.jpg" TargetMode="External" /><Relationship Id="rId278" Type="http://schemas.openxmlformats.org/officeDocument/2006/relationships/hyperlink" Target="http://pbs.twimg.com/profile_images/876785263011287040/cgUWlhF3_normal.jpg" TargetMode="External" /><Relationship Id="rId279" Type="http://schemas.openxmlformats.org/officeDocument/2006/relationships/hyperlink" Target="http://pbs.twimg.com/profile_images/876785263011287040/cgUWlhF3_normal.jpg" TargetMode="External" /><Relationship Id="rId280" Type="http://schemas.openxmlformats.org/officeDocument/2006/relationships/hyperlink" Target="http://pbs.twimg.com/profile_images/876785263011287040/cgUWlhF3_normal.jpg" TargetMode="External" /><Relationship Id="rId281" Type="http://schemas.openxmlformats.org/officeDocument/2006/relationships/hyperlink" Target="http://pbs.twimg.com/profile_images/1072080812340887558/Tz9am8ZI_normal.jpg" TargetMode="External" /><Relationship Id="rId282" Type="http://schemas.openxmlformats.org/officeDocument/2006/relationships/hyperlink" Target="http://pbs.twimg.com/profile_images/1006711105820004352/tQaQ9yVQ_normal.jpg" TargetMode="External" /><Relationship Id="rId283" Type="http://schemas.openxmlformats.org/officeDocument/2006/relationships/hyperlink" Target="http://pbs.twimg.com/profile_images/781537997971939328/J8cQa-l__normal.jpg" TargetMode="External" /><Relationship Id="rId284" Type="http://schemas.openxmlformats.org/officeDocument/2006/relationships/hyperlink" Target="http://pbs.twimg.com/profile_images/631007376829628416/fmsqSBJg_normal.jpg" TargetMode="External" /><Relationship Id="rId285" Type="http://schemas.openxmlformats.org/officeDocument/2006/relationships/hyperlink" Target="http://pbs.twimg.com/profile_images/1031716413067743232/sujuvFcZ_normal.jpg" TargetMode="External" /><Relationship Id="rId286" Type="http://schemas.openxmlformats.org/officeDocument/2006/relationships/hyperlink" Target="https://pbs.twimg.com/media/DxCk1EvV4AAUFje.jpg" TargetMode="External" /><Relationship Id="rId287" Type="http://schemas.openxmlformats.org/officeDocument/2006/relationships/hyperlink" Target="http://pbs.twimg.com/profile_images/570440108424171520/QuGYd7jH_normal.png" TargetMode="External" /><Relationship Id="rId288" Type="http://schemas.openxmlformats.org/officeDocument/2006/relationships/hyperlink" Target="http://pbs.twimg.com/profile_images/570440108424171520/QuGYd7jH_normal.png" TargetMode="External" /><Relationship Id="rId289" Type="http://schemas.openxmlformats.org/officeDocument/2006/relationships/hyperlink" Target="https://pbs.twimg.com/media/DxCPRldU8AASiYQ.jpg" TargetMode="External" /><Relationship Id="rId290" Type="http://schemas.openxmlformats.org/officeDocument/2006/relationships/hyperlink" Target="https://pbs.twimg.com/media/DxClAKbVYAE-Mw7.jpg" TargetMode="External" /><Relationship Id="rId291" Type="http://schemas.openxmlformats.org/officeDocument/2006/relationships/hyperlink" Target="http://pbs.twimg.com/profile_images/802131371854397440/DT1_LelT_normal.jpg" TargetMode="External" /><Relationship Id="rId292" Type="http://schemas.openxmlformats.org/officeDocument/2006/relationships/hyperlink" Target="http://pbs.twimg.com/profile_images/910850490086445056/XVqOwJDa_normal.jpg" TargetMode="External" /><Relationship Id="rId293" Type="http://schemas.openxmlformats.org/officeDocument/2006/relationships/hyperlink" Target="http://pbs.twimg.com/profile_images/984903163936432129/X3JzoaJX_normal.jpg" TargetMode="External" /><Relationship Id="rId294" Type="http://schemas.openxmlformats.org/officeDocument/2006/relationships/hyperlink" Target="http://pbs.twimg.com/profile_images/610555997392867328/hSmLkMhf_normal.jpg" TargetMode="External" /><Relationship Id="rId295" Type="http://schemas.openxmlformats.org/officeDocument/2006/relationships/hyperlink" Target="http://pbs.twimg.com/profile_images/1085543811579764736/i37_R8W0_normal.jpg" TargetMode="External" /><Relationship Id="rId296" Type="http://schemas.openxmlformats.org/officeDocument/2006/relationships/hyperlink" Target="https://pbs.twimg.com/media/DxCnuQKUcAEi4AC.jpg" TargetMode="External" /><Relationship Id="rId297" Type="http://schemas.openxmlformats.org/officeDocument/2006/relationships/hyperlink" Target="https://pbs.twimg.com/media/DxCoEM5XcAA-Bsn.jpg" TargetMode="External" /><Relationship Id="rId298" Type="http://schemas.openxmlformats.org/officeDocument/2006/relationships/hyperlink" Target="https://pbs.twimg.com/ext_tw_video_thumb/1085552467075522560/pu/img/2xW1MRO5ckKPHGp6.jpg" TargetMode="External" /><Relationship Id="rId299" Type="http://schemas.openxmlformats.org/officeDocument/2006/relationships/hyperlink" Target="https://pbs.twimg.com/media/DxCoUU9WoAAylab.jpg" TargetMode="External" /><Relationship Id="rId300" Type="http://schemas.openxmlformats.org/officeDocument/2006/relationships/hyperlink" Target="http://pbs.twimg.com/profile_images/3764345795/3d28ac69017ca6f308f77e6bfd394d65_normal.png" TargetMode="External" /><Relationship Id="rId301" Type="http://schemas.openxmlformats.org/officeDocument/2006/relationships/hyperlink" Target="https://pbs.twimg.com/media/DxCAWXrX0AALnYl.jpg" TargetMode="External" /><Relationship Id="rId302" Type="http://schemas.openxmlformats.org/officeDocument/2006/relationships/hyperlink" Target="http://pbs.twimg.com/profile_images/751048300762193920/eYIYOCLY_normal.jpg" TargetMode="External" /><Relationship Id="rId303" Type="http://schemas.openxmlformats.org/officeDocument/2006/relationships/hyperlink" Target="https://pbs.twimg.com/media/DxCpfZPXgAEFc2U.jpg" TargetMode="External" /><Relationship Id="rId304" Type="http://schemas.openxmlformats.org/officeDocument/2006/relationships/hyperlink" Target="http://pbs.twimg.com/profile_images/964860490223677440/4Y2v7qvC_normal.jpg" TargetMode="External" /><Relationship Id="rId305" Type="http://schemas.openxmlformats.org/officeDocument/2006/relationships/hyperlink" Target="http://pbs.twimg.com/profile_images/749921850138959872/nJP1J8WO_normal.jpg" TargetMode="External" /><Relationship Id="rId306" Type="http://schemas.openxmlformats.org/officeDocument/2006/relationships/hyperlink" Target="http://pbs.twimg.com/profile_images/598069459857907712/Yai1uIrW_normal.jpg" TargetMode="External" /><Relationship Id="rId307" Type="http://schemas.openxmlformats.org/officeDocument/2006/relationships/hyperlink" Target="http://pbs.twimg.com/profile_images/955488486357790720/rrmA5vm4_normal.jpg" TargetMode="External" /><Relationship Id="rId308" Type="http://schemas.openxmlformats.org/officeDocument/2006/relationships/hyperlink" Target="http://pbs.twimg.com/profile_images/955488486357790720/rrmA5vm4_normal.jpg" TargetMode="External" /><Relationship Id="rId309" Type="http://schemas.openxmlformats.org/officeDocument/2006/relationships/hyperlink" Target="http://pbs.twimg.com/profile_images/1028022347939237888/qWAYdx3T_normal.jpg" TargetMode="External" /><Relationship Id="rId310" Type="http://schemas.openxmlformats.org/officeDocument/2006/relationships/hyperlink" Target="http://pbs.twimg.com/profile_images/1028022347939237888/qWAYdx3T_normal.jpg" TargetMode="External" /><Relationship Id="rId311" Type="http://schemas.openxmlformats.org/officeDocument/2006/relationships/hyperlink" Target="http://pbs.twimg.com/profile_images/850212816296345600/IdPVMhzm_normal.jpg" TargetMode="External" /><Relationship Id="rId312" Type="http://schemas.openxmlformats.org/officeDocument/2006/relationships/hyperlink" Target="http://pbs.twimg.com/profile_images/850212816296345600/IdPVMhzm_normal.jpg" TargetMode="External" /><Relationship Id="rId313" Type="http://schemas.openxmlformats.org/officeDocument/2006/relationships/hyperlink" Target="http://pbs.twimg.com/profile_images/438346326007234560/YyvWcpAf_normal.jpeg" TargetMode="External" /><Relationship Id="rId314" Type="http://schemas.openxmlformats.org/officeDocument/2006/relationships/hyperlink" Target="http://pbs.twimg.com/profile_images/438346326007234560/YyvWcpAf_normal.jpeg" TargetMode="External" /><Relationship Id="rId315" Type="http://schemas.openxmlformats.org/officeDocument/2006/relationships/hyperlink" Target="http://pbs.twimg.com/profile_images/1074510374160887808/qjMPxOYG_normal.jpg" TargetMode="External" /><Relationship Id="rId316" Type="http://schemas.openxmlformats.org/officeDocument/2006/relationships/hyperlink" Target="https://pbs.twimg.com/tweet_video_thumb/DxCrmHrU0AABHaT.jpg" TargetMode="External" /><Relationship Id="rId317" Type="http://schemas.openxmlformats.org/officeDocument/2006/relationships/hyperlink" Target="http://pbs.twimg.com/profile_images/1085144904697704448/2O1Cjk4u_normal.jpg" TargetMode="External" /><Relationship Id="rId318" Type="http://schemas.openxmlformats.org/officeDocument/2006/relationships/hyperlink" Target="http://pbs.twimg.com/profile_images/1085144904697704448/2O1Cjk4u_normal.jpg" TargetMode="External" /><Relationship Id="rId319" Type="http://schemas.openxmlformats.org/officeDocument/2006/relationships/hyperlink" Target="https://pbs.twimg.com/media/DxCtsFsVsAARFzc.jpg" TargetMode="External" /><Relationship Id="rId320" Type="http://schemas.openxmlformats.org/officeDocument/2006/relationships/hyperlink" Target="https://pbs.twimg.com/media/DxCtI5AVsAAg122.jpg" TargetMode="External" /><Relationship Id="rId321" Type="http://schemas.openxmlformats.org/officeDocument/2006/relationships/hyperlink" Target="http://pbs.twimg.com/profile_images/859146661351886849/Xb2T75Ki_normal.jpg" TargetMode="External" /><Relationship Id="rId322" Type="http://schemas.openxmlformats.org/officeDocument/2006/relationships/hyperlink" Target="http://pbs.twimg.com/profile_images/1054333633740324864/-zCmdsJ9_normal.jpg" TargetMode="External" /><Relationship Id="rId323" Type="http://schemas.openxmlformats.org/officeDocument/2006/relationships/hyperlink" Target="http://pbs.twimg.com/profile_images/1054333633740324864/-zCmdsJ9_normal.jpg" TargetMode="External" /><Relationship Id="rId324" Type="http://schemas.openxmlformats.org/officeDocument/2006/relationships/hyperlink" Target="http://pbs.twimg.com/profile_images/1054333633740324864/-zCmdsJ9_normal.jpg" TargetMode="External" /><Relationship Id="rId325" Type="http://schemas.openxmlformats.org/officeDocument/2006/relationships/hyperlink" Target="http://pbs.twimg.com/profile_images/1084821446671716352/4QzVewFh_normal.jpg" TargetMode="External" /><Relationship Id="rId326" Type="http://schemas.openxmlformats.org/officeDocument/2006/relationships/hyperlink" Target="http://pbs.twimg.com/profile_images/1054333108156334080/9YB5CA3O_normal.jpg" TargetMode="External" /><Relationship Id="rId327" Type="http://schemas.openxmlformats.org/officeDocument/2006/relationships/hyperlink" Target="http://pbs.twimg.com/profile_images/1004764196372807680/iOAfVhhU_normal.jpg" TargetMode="External" /><Relationship Id="rId328" Type="http://schemas.openxmlformats.org/officeDocument/2006/relationships/hyperlink" Target="http://pbs.twimg.com/profile_images/1031109294568169472/CRc1VMUo_normal.jpg" TargetMode="External" /><Relationship Id="rId329" Type="http://schemas.openxmlformats.org/officeDocument/2006/relationships/hyperlink" Target="http://pbs.twimg.com/profile_images/867034661922459649/1vytX5ZE_normal.jpg" TargetMode="External" /><Relationship Id="rId330" Type="http://schemas.openxmlformats.org/officeDocument/2006/relationships/hyperlink" Target="http://pbs.twimg.com/profile_images/639593175913508864/j_fQPiB2_normal.jpg" TargetMode="External" /><Relationship Id="rId331" Type="http://schemas.openxmlformats.org/officeDocument/2006/relationships/hyperlink" Target="http://pbs.twimg.com/profile_images/997832676907388928/IJpUUM7K_normal.jpg" TargetMode="External" /><Relationship Id="rId332" Type="http://schemas.openxmlformats.org/officeDocument/2006/relationships/hyperlink" Target="https://pbs.twimg.com/media/DxCxbIMWkAAov1k.jpg" TargetMode="External" /><Relationship Id="rId333" Type="http://schemas.openxmlformats.org/officeDocument/2006/relationships/hyperlink" Target="http://pbs.twimg.com/profile_images/929710598463590400/NqQMD1hH_normal.jpg" TargetMode="External" /><Relationship Id="rId334" Type="http://schemas.openxmlformats.org/officeDocument/2006/relationships/hyperlink" Target="http://pbs.twimg.com/profile_images/890586786535178240/1FtgOVmT_normal.jpg" TargetMode="External" /><Relationship Id="rId335" Type="http://schemas.openxmlformats.org/officeDocument/2006/relationships/hyperlink" Target="http://pbs.twimg.com/profile_images/890586786535178240/1FtgOVmT_normal.jpg" TargetMode="External" /><Relationship Id="rId336" Type="http://schemas.openxmlformats.org/officeDocument/2006/relationships/hyperlink" Target="http://pbs.twimg.com/profile_images/890586786535178240/1FtgOVmT_normal.jpg" TargetMode="External" /><Relationship Id="rId337" Type="http://schemas.openxmlformats.org/officeDocument/2006/relationships/hyperlink" Target="http://pbs.twimg.com/profile_images/1020795526088937472/RRTzG1xY_normal.jpg" TargetMode="External" /><Relationship Id="rId338" Type="http://schemas.openxmlformats.org/officeDocument/2006/relationships/hyperlink" Target="https://pbs.twimg.com/media/DxCOgBhUcAEWDV4.jpg" TargetMode="External" /><Relationship Id="rId339" Type="http://schemas.openxmlformats.org/officeDocument/2006/relationships/hyperlink" Target="https://pbs.twimg.com/media/DxChYKBVsAATjJs.jpg" TargetMode="External" /><Relationship Id="rId340" Type="http://schemas.openxmlformats.org/officeDocument/2006/relationships/hyperlink" Target="https://pbs.twimg.com/media/DxCjY_bVYAQRNUM.jpg" TargetMode="External" /><Relationship Id="rId341" Type="http://schemas.openxmlformats.org/officeDocument/2006/relationships/hyperlink" Target="https://pbs.twimg.com/media/DxCjY_bVYAQRNUM.jpg" TargetMode="External" /><Relationship Id="rId342" Type="http://schemas.openxmlformats.org/officeDocument/2006/relationships/hyperlink" Target="http://pbs.twimg.com/profile_images/476490328313040896/yex3CiWn_normal.jpeg" TargetMode="External" /><Relationship Id="rId343" Type="http://schemas.openxmlformats.org/officeDocument/2006/relationships/hyperlink" Target="http://pbs.twimg.com/profile_images/1069722536294928389/ASZyS47v_normal.jpg" TargetMode="External" /><Relationship Id="rId344" Type="http://schemas.openxmlformats.org/officeDocument/2006/relationships/hyperlink" Target="http://pbs.twimg.com/profile_images/880512747837857794/7yDOjLAF_normal.jpg" TargetMode="External" /><Relationship Id="rId345" Type="http://schemas.openxmlformats.org/officeDocument/2006/relationships/hyperlink" Target="https://pbs.twimg.com/media/DxCg5POX0AE24J5.jpg" TargetMode="External" /><Relationship Id="rId346" Type="http://schemas.openxmlformats.org/officeDocument/2006/relationships/hyperlink" Target="http://pbs.twimg.com/profile_images/1004637399769493505/InLYz7AS_normal.jpg" TargetMode="External" /><Relationship Id="rId347" Type="http://schemas.openxmlformats.org/officeDocument/2006/relationships/hyperlink" Target="https://pbs.twimg.com/media/DxCg5POX0AE24J5.jpg" TargetMode="External" /><Relationship Id="rId348" Type="http://schemas.openxmlformats.org/officeDocument/2006/relationships/hyperlink" Target="http://pbs.twimg.com/profile_images/1004637399769493505/InLYz7AS_normal.jpg" TargetMode="External" /><Relationship Id="rId349" Type="http://schemas.openxmlformats.org/officeDocument/2006/relationships/hyperlink" Target="http://pbs.twimg.com/profile_images/1004637399769493505/InLYz7AS_normal.jpg" TargetMode="External" /><Relationship Id="rId350" Type="http://schemas.openxmlformats.org/officeDocument/2006/relationships/hyperlink" Target="http://pbs.twimg.com/profile_images/1016643039870181377/vhNIVKuA_normal.jpg" TargetMode="External" /><Relationship Id="rId351" Type="http://schemas.openxmlformats.org/officeDocument/2006/relationships/hyperlink" Target="http://pbs.twimg.com/profile_images/378800000214986742/519a608692ebbc1a87b6754b12d8df88_normal.jpeg" TargetMode="External" /><Relationship Id="rId352" Type="http://schemas.openxmlformats.org/officeDocument/2006/relationships/hyperlink" Target="http://pbs.twimg.com/profile_images/1027950178467233792/ZYhQFGmj_normal.jpg" TargetMode="External" /><Relationship Id="rId353" Type="http://schemas.openxmlformats.org/officeDocument/2006/relationships/hyperlink" Target="https://pbs.twimg.com/media/DxB_BQDWwAEAjq8.jpg" TargetMode="External" /><Relationship Id="rId354" Type="http://schemas.openxmlformats.org/officeDocument/2006/relationships/hyperlink" Target="http://pbs.twimg.com/profile_images/694924675701432322/mYeMmQ6Q_normal.jpg" TargetMode="External" /><Relationship Id="rId355" Type="http://schemas.openxmlformats.org/officeDocument/2006/relationships/hyperlink" Target="http://pbs.twimg.com/profile_images/1051222282482397186/Q8cbpZfC_normal.jpg" TargetMode="External" /><Relationship Id="rId356" Type="http://schemas.openxmlformats.org/officeDocument/2006/relationships/hyperlink" Target="https://pbs.twimg.com/media/DxC3ASNXcAArGpR.jpg" TargetMode="External" /><Relationship Id="rId357" Type="http://schemas.openxmlformats.org/officeDocument/2006/relationships/hyperlink" Target="http://pbs.twimg.com/profile_images/966875687444398080/lG6C4fe7_normal.jpg" TargetMode="External" /><Relationship Id="rId358" Type="http://schemas.openxmlformats.org/officeDocument/2006/relationships/hyperlink" Target="http://pbs.twimg.com/profile_images/396461309/towpath_tennis_normal.jpg" TargetMode="External" /><Relationship Id="rId359" Type="http://schemas.openxmlformats.org/officeDocument/2006/relationships/hyperlink" Target="http://pbs.twimg.com/profile_images/945496836227219456/m_OkBd5G_normal.jpg" TargetMode="External" /><Relationship Id="rId360" Type="http://schemas.openxmlformats.org/officeDocument/2006/relationships/hyperlink" Target="http://pbs.twimg.com/profile_images/945496836227219456/m_OkBd5G_normal.jpg" TargetMode="External" /><Relationship Id="rId361" Type="http://schemas.openxmlformats.org/officeDocument/2006/relationships/hyperlink" Target="https://pbs.twimg.com/media/DxC4xTXUYAAEMpf.jpg" TargetMode="External" /><Relationship Id="rId362" Type="http://schemas.openxmlformats.org/officeDocument/2006/relationships/hyperlink" Target="https://pbs.twimg.com/media/DxC8MOHU8AECDvH.jpg" TargetMode="External" /><Relationship Id="rId363" Type="http://schemas.openxmlformats.org/officeDocument/2006/relationships/hyperlink" Target="https://pbs.twimg.com/media/DxCs8K_X4AAG3JZ.jpg" TargetMode="External" /><Relationship Id="rId364" Type="http://schemas.openxmlformats.org/officeDocument/2006/relationships/hyperlink" Target="https://pbs.twimg.com/media/DxCtMkFW0AAsYKw.jpg" TargetMode="External" /><Relationship Id="rId365" Type="http://schemas.openxmlformats.org/officeDocument/2006/relationships/hyperlink" Target="http://pbs.twimg.com/profile_images/560793278035931138/6QLg5bxZ_normal.jpeg" TargetMode="External" /><Relationship Id="rId366" Type="http://schemas.openxmlformats.org/officeDocument/2006/relationships/hyperlink" Target="https://pbs.twimg.com/media/DxAAfBuWkAUdmXC.jpg" TargetMode="External" /><Relationship Id="rId367" Type="http://schemas.openxmlformats.org/officeDocument/2006/relationships/hyperlink" Target="https://pbs.twimg.com/media/DxAAfBuWkAUdmXC.jpg" TargetMode="External" /><Relationship Id="rId368" Type="http://schemas.openxmlformats.org/officeDocument/2006/relationships/hyperlink" Target="https://pbs.twimg.com/media/DxAAfBuWkAUdmXC.jpg" TargetMode="External" /><Relationship Id="rId369" Type="http://schemas.openxmlformats.org/officeDocument/2006/relationships/hyperlink" Target="https://pbs.twimg.com/media/DxAAfBuWkAUdmXC.jpg" TargetMode="External" /><Relationship Id="rId370" Type="http://schemas.openxmlformats.org/officeDocument/2006/relationships/hyperlink" Target="https://pbs.twimg.com/media/DxAAfBuWkAUdmXC.jpg" TargetMode="External" /><Relationship Id="rId371" Type="http://schemas.openxmlformats.org/officeDocument/2006/relationships/hyperlink" Target="http://pbs.twimg.com/profile_images/870595928507514880/9S2eX4B0_normal.jpg" TargetMode="External" /><Relationship Id="rId372" Type="http://schemas.openxmlformats.org/officeDocument/2006/relationships/hyperlink" Target="https://pbs.twimg.com/media/DxDAT9_UUAEeDqQ.jpg" TargetMode="External" /><Relationship Id="rId373" Type="http://schemas.openxmlformats.org/officeDocument/2006/relationships/hyperlink" Target="http://pbs.twimg.com/profile_images/976161135065010177/r91btA8M_normal.jpg" TargetMode="External" /><Relationship Id="rId374" Type="http://schemas.openxmlformats.org/officeDocument/2006/relationships/hyperlink" Target="http://pbs.twimg.com/profile_images/850404504013025282/I8_iZgpq_normal.jpg" TargetMode="External" /><Relationship Id="rId375" Type="http://schemas.openxmlformats.org/officeDocument/2006/relationships/hyperlink" Target="https://pbs.twimg.com/ext_tw_video_thumb/1085513830535479298/pu/img/6ygitEX2QgiMhHVJ.jpg" TargetMode="External" /><Relationship Id="rId376" Type="http://schemas.openxmlformats.org/officeDocument/2006/relationships/hyperlink" Target="http://pbs.twimg.com/profile_images/850404504013025282/I8_iZgpq_normal.jpg" TargetMode="External" /><Relationship Id="rId377" Type="http://schemas.openxmlformats.org/officeDocument/2006/relationships/hyperlink" Target="https://pbs.twimg.com/tweet_video_thumb/DxCB0tEXQAAcUhj.jpg" TargetMode="External" /><Relationship Id="rId378" Type="http://schemas.openxmlformats.org/officeDocument/2006/relationships/hyperlink" Target="http://pbs.twimg.com/profile_images/1005782881304752128/sOnLXR0g_normal.jpg" TargetMode="External" /><Relationship Id="rId379" Type="http://schemas.openxmlformats.org/officeDocument/2006/relationships/hyperlink" Target="http://pbs.twimg.com/profile_images/1000387113379123201/3Mguj_O3_normal.jpg" TargetMode="External" /><Relationship Id="rId380" Type="http://schemas.openxmlformats.org/officeDocument/2006/relationships/hyperlink" Target="http://pbs.twimg.com/profile_images/978652967216795648/bZGb_ppg_normal.jpg" TargetMode="External" /><Relationship Id="rId381" Type="http://schemas.openxmlformats.org/officeDocument/2006/relationships/hyperlink" Target="http://pbs.twimg.com/profile_images/1000387113379123201/3Mguj_O3_normal.jpg" TargetMode="External" /><Relationship Id="rId382" Type="http://schemas.openxmlformats.org/officeDocument/2006/relationships/hyperlink" Target="http://pbs.twimg.com/profile_images/1000387113379123201/3Mguj_O3_normal.jpg" TargetMode="External" /><Relationship Id="rId383" Type="http://schemas.openxmlformats.org/officeDocument/2006/relationships/hyperlink" Target="http://pbs.twimg.com/profile_images/1080083853258248194/Me4Q9Jl7_normal.jpg" TargetMode="External" /><Relationship Id="rId384" Type="http://schemas.openxmlformats.org/officeDocument/2006/relationships/hyperlink" Target="http://pbs.twimg.com/profile_images/954277360227975169/LJpRByIj_normal.jpg" TargetMode="External" /><Relationship Id="rId385" Type="http://schemas.openxmlformats.org/officeDocument/2006/relationships/hyperlink" Target="http://pbs.twimg.com/profile_images/1070802053369348097/hf77t3gS_normal.jpg" TargetMode="External" /><Relationship Id="rId386" Type="http://schemas.openxmlformats.org/officeDocument/2006/relationships/hyperlink" Target="http://pbs.twimg.com/profile_images/1070802053369348097/hf77t3gS_normal.jpg" TargetMode="External" /><Relationship Id="rId387" Type="http://schemas.openxmlformats.org/officeDocument/2006/relationships/hyperlink" Target="https://pbs.twimg.com/media/DxDBkgbXcAEMB8s.jpg" TargetMode="External" /><Relationship Id="rId388" Type="http://schemas.openxmlformats.org/officeDocument/2006/relationships/hyperlink" Target="https://pbs.twimg.com/media/DxDC2BcXgAUY42t.jpg" TargetMode="External" /><Relationship Id="rId389" Type="http://schemas.openxmlformats.org/officeDocument/2006/relationships/hyperlink" Target="http://pbs.twimg.com/profile_images/969862034790801410/QzFS0Trb_normal.jpg" TargetMode="External" /><Relationship Id="rId390" Type="http://schemas.openxmlformats.org/officeDocument/2006/relationships/hyperlink" Target="http://pbs.twimg.com/profile_images/3351167820/e1b5034c1e7b31e938b3f286c88110b6_normal.jpeg" TargetMode="External" /><Relationship Id="rId391" Type="http://schemas.openxmlformats.org/officeDocument/2006/relationships/hyperlink" Target="http://pbs.twimg.com/profile_images/1084599802120282112/fVIGvDGz_normal.jpg" TargetMode="External" /><Relationship Id="rId392" Type="http://schemas.openxmlformats.org/officeDocument/2006/relationships/hyperlink" Target="https://pbs.twimg.com/media/DxAAfBuWkAUdmXC.jpg" TargetMode="External" /><Relationship Id="rId393" Type="http://schemas.openxmlformats.org/officeDocument/2006/relationships/hyperlink" Target="https://pbs.twimg.com/media/DxAAfBuWkAUdmXC.jpg" TargetMode="External" /><Relationship Id="rId394" Type="http://schemas.openxmlformats.org/officeDocument/2006/relationships/hyperlink" Target="https://pbs.twimg.com/media/DxAAfBuWkAUdmXC.jpg" TargetMode="External" /><Relationship Id="rId395" Type="http://schemas.openxmlformats.org/officeDocument/2006/relationships/hyperlink" Target="https://pbs.twimg.com/media/DxAAfBuWkAUdmXC.jpg" TargetMode="External" /><Relationship Id="rId396" Type="http://schemas.openxmlformats.org/officeDocument/2006/relationships/hyperlink" Target="https://pbs.twimg.com/media/DxAAfBuWkAUdmXC.jpg" TargetMode="External" /><Relationship Id="rId397" Type="http://schemas.openxmlformats.org/officeDocument/2006/relationships/hyperlink" Target="https://pbs.twimg.com/media/DxAAfBuWkAUdmXC.jpg" TargetMode="External" /><Relationship Id="rId398" Type="http://schemas.openxmlformats.org/officeDocument/2006/relationships/hyperlink" Target="https://pbs.twimg.com/media/DxAAfBuWkAUdmXC.jpg" TargetMode="External" /><Relationship Id="rId399" Type="http://schemas.openxmlformats.org/officeDocument/2006/relationships/hyperlink" Target="https://pbs.twimg.com/media/DxAAfBuWkAUdmXC.jpg" TargetMode="External" /><Relationship Id="rId400" Type="http://schemas.openxmlformats.org/officeDocument/2006/relationships/hyperlink" Target="https://pbs.twimg.com/media/DxAAfBuWkAUdmXC.jpg" TargetMode="External" /><Relationship Id="rId401" Type="http://schemas.openxmlformats.org/officeDocument/2006/relationships/hyperlink" Target="http://pbs.twimg.com/profile_images/977423701758173185/gWUdswIj_normal.jpg" TargetMode="External" /><Relationship Id="rId402" Type="http://schemas.openxmlformats.org/officeDocument/2006/relationships/hyperlink" Target="http://pbs.twimg.com/profile_images/2043704736/logobas1x1_normal.jpg" TargetMode="External" /><Relationship Id="rId403" Type="http://schemas.openxmlformats.org/officeDocument/2006/relationships/hyperlink" Target="http://pbs.twimg.com/profile_images/1084498077317255168/lPSaLKr3_normal.jpg" TargetMode="External" /><Relationship Id="rId404" Type="http://schemas.openxmlformats.org/officeDocument/2006/relationships/hyperlink" Target="http://pbs.twimg.com/profile_images/991432780407066625/l2ZBW37M_normal.jpg" TargetMode="External" /><Relationship Id="rId405" Type="http://schemas.openxmlformats.org/officeDocument/2006/relationships/hyperlink" Target="http://pbs.twimg.com/profile_images/775145221285871616/RttNMtvE_normal.jpg" TargetMode="External" /><Relationship Id="rId406" Type="http://schemas.openxmlformats.org/officeDocument/2006/relationships/hyperlink" Target="http://pbs.twimg.com/profile_images/1034779801037561857/33CK4MIm_normal.jpg" TargetMode="External" /><Relationship Id="rId407" Type="http://schemas.openxmlformats.org/officeDocument/2006/relationships/hyperlink" Target="https://pbs.twimg.com/media/DxDI0apUUAEV1q0.jpg" TargetMode="External" /><Relationship Id="rId408" Type="http://schemas.openxmlformats.org/officeDocument/2006/relationships/hyperlink" Target="http://pbs.twimg.com/profile_images/496319222725615617/PnQZdL92_normal.png" TargetMode="External" /><Relationship Id="rId409" Type="http://schemas.openxmlformats.org/officeDocument/2006/relationships/hyperlink" Target="http://pbs.twimg.com/profile_images/1077561591439208448/jnGJ0ZH6_normal.jpg" TargetMode="External" /><Relationship Id="rId410" Type="http://schemas.openxmlformats.org/officeDocument/2006/relationships/hyperlink" Target="https://pbs.twimg.com/media/DxB8kvHUcAMvI_T.jpg" TargetMode="External" /><Relationship Id="rId411" Type="http://schemas.openxmlformats.org/officeDocument/2006/relationships/hyperlink" Target="http://pbs.twimg.com/profile_images/1045339630436929536/F0k37diN_normal.jpg" TargetMode="External" /><Relationship Id="rId412" Type="http://schemas.openxmlformats.org/officeDocument/2006/relationships/hyperlink" Target="http://pbs.twimg.com/profile_images/702540231854129152/IGdQdpQ0_normal.jpg" TargetMode="External" /><Relationship Id="rId413" Type="http://schemas.openxmlformats.org/officeDocument/2006/relationships/hyperlink" Target="http://pbs.twimg.com/profile_images/1072023313348747264/PdudB2jI_normal.jpg" TargetMode="External" /><Relationship Id="rId414" Type="http://schemas.openxmlformats.org/officeDocument/2006/relationships/hyperlink" Target="http://pbs.twimg.com/profile_images/935085867164504065/fn2GgbNg_normal.jpg" TargetMode="External" /><Relationship Id="rId415" Type="http://schemas.openxmlformats.org/officeDocument/2006/relationships/hyperlink" Target="https://pbs.twimg.com/media/DxCrKc0W0AAXCN5.jpg" TargetMode="External" /><Relationship Id="rId416" Type="http://schemas.openxmlformats.org/officeDocument/2006/relationships/hyperlink" Target="http://pbs.twimg.com/profile_images/1010399358238580736/rHiGOwNN_normal.jpg" TargetMode="External" /><Relationship Id="rId417" Type="http://schemas.openxmlformats.org/officeDocument/2006/relationships/hyperlink" Target="http://pbs.twimg.com/profile_images/1042977675474882560/OeHRxX4v_normal.jpg" TargetMode="External" /><Relationship Id="rId418" Type="http://schemas.openxmlformats.org/officeDocument/2006/relationships/hyperlink" Target="http://pbs.twimg.com/profile_images/882087634847186944/CzuHcOvp_normal.jpg" TargetMode="External" /><Relationship Id="rId419" Type="http://schemas.openxmlformats.org/officeDocument/2006/relationships/hyperlink" Target="http://pbs.twimg.com/profile_images/866610306654642176/8xbmqE86_normal.jpg" TargetMode="External" /><Relationship Id="rId420" Type="http://schemas.openxmlformats.org/officeDocument/2006/relationships/hyperlink" Target="http://pbs.twimg.com/profile_images/587641590409224192/MvAiu5fD_normal.jpg" TargetMode="External" /><Relationship Id="rId421" Type="http://schemas.openxmlformats.org/officeDocument/2006/relationships/hyperlink" Target="https://pbs.twimg.com/media/DxCp3pOXcAEZOIV.jpg" TargetMode="External" /><Relationship Id="rId422" Type="http://schemas.openxmlformats.org/officeDocument/2006/relationships/hyperlink" Target="http://pbs.twimg.com/profile_images/1065526326411567104/n38DL09Z_normal.jpg" TargetMode="External" /><Relationship Id="rId423" Type="http://schemas.openxmlformats.org/officeDocument/2006/relationships/hyperlink" Target="https://pbs.twimg.com/media/DxDETddWoAARnb3.jpg" TargetMode="External" /><Relationship Id="rId424" Type="http://schemas.openxmlformats.org/officeDocument/2006/relationships/hyperlink" Target="http://pbs.twimg.com/profile_images/870213969255911424/6E4XwN_N_normal.jpg" TargetMode="External" /><Relationship Id="rId425" Type="http://schemas.openxmlformats.org/officeDocument/2006/relationships/hyperlink" Target="http://pbs.twimg.com/profile_images/970658966941257729/MlDLHref_normal.jpg" TargetMode="External" /><Relationship Id="rId426" Type="http://schemas.openxmlformats.org/officeDocument/2006/relationships/hyperlink" Target="https://twitter.com/#!/smatenis/status/1085392545528627201" TargetMode="External" /><Relationship Id="rId427" Type="http://schemas.openxmlformats.org/officeDocument/2006/relationships/hyperlink" Target="https://twitter.com/#!/smatenis/status/1085392545528627201" TargetMode="External" /><Relationship Id="rId428" Type="http://schemas.openxmlformats.org/officeDocument/2006/relationships/hyperlink" Target="https://twitter.com/#!/golazo_rsb/status/1085481179405606912" TargetMode="External" /><Relationship Id="rId429" Type="http://schemas.openxmlformats.org/officeDocument/2006/relationships/hyperlink" Target="https://twitter.com/#!/golazo_rsb/status/1085481179405606912" TargetMode="External" /><Relationship Id="rId430" Type="http://schemas.openxmlformats.org/officeDocument/2006/relationships/hyperlink" Target="https://twitter.com/#!/standardissueuk/status/1085442799191896064" TargetMode="External" /><Relationship Id="rId431" Type="http://schemas.openxmlformats.org/officeDocument/2006/relationships/hyperlink" Target="https://twitter.com/#!/standardissueuk/status/1085442799191896064" TargetMode="External" /><Relationship Id="rId432" Type="http://schemas.openxmlformats.org/officeDocument/2006/relationships/hyperlink" Target="https://twitter.com/#!/kikesitov67/status/1085484030219431936" TargetMode="External" /><Relationship Id="rId433" Type="http://schemas.openxmlformats.org/officeDocument/2006/relationships/hyperlink" Target="https://twitter.com/#!/kikesitov67/status/1085484030219431936" TargetMode="External" /><Relationship Id="rId434" Type="http://schemas.openxmlformats.org/officeDocument/2006/relationships/hyperlink" Target="https://twitter.com/#!/kikesitov67/status/1085484030219431936" TargetMode="External" /><Relationship Id="rId435" Type="http://schemas.openxmlformats.org/officeDocument/2006/relationships/hyperlink" Target="https://twitter.com/#!/kikesitov67/status/1085484030219431936" TargetMode="External" /><Relationship Id="rId436" Type="http://schemas.openxmlformats.org/officeDocument/2006/relationships/hyperlink" Target="https://twitter.com/#!/metgav/status/1085516973344120832" TargetMode="External" /><Relationship Id="rId437" Type="http://schemas.openxmlformats.org/officeDocument/2006/relationships/hyperlink" Target="https://twitter.com/#!/drrea81/status/1085517065635561472" TargetMode="External" /><Relationship Id="rId438" Type="http://schemas.openxmlformats.org/officeDocument/2006/relationships/hyperlink" Target="https://twitter.com/#!/satmusic_sports/status/1085517190223282177" TargetMode="External" /><Relationship Id="rId439" Type="http://schemas.openxmlformats.org/officeDocument/2006/relationships/hyperlink" Target="https://twitter.com/#!/diselo_joan/status/1085517200876859399" TargetMode="External" /><Relationship Id="rId440" Type="http://schemas.openxmlformats.org/officeDocument/2006/relationships/hyperlink" Target="https://twitter.com/#!/santiagolongo1/status/1085517208283951106" TargetMode="External" /><Relationship Id="rId441" Type="http://schemas.openxmlformats.org/officeDocument/2006/relationships/hyperlink" Target="https://twitter.com/#!/sky_moritz/status/1085517609649561600" TargetMode="External" /><Relationship Id="rId442" Type="http://schemas.openxmlformats.org/officeDocument/2006/relationships/hyperlink" Target="https://twitter.com/#!/newstrackmedia/status/1085487376573612032" TargetMode="External" /><Relationship Id="rId443" Type="http://schemas.openxmlformats.org/officeDocument/2006/relationships/hyperlink" Target="https://twitter.com/#!/asifali31579177/status/1085518595562618886" TargetMode="External" /><Relationship Id="rId444" Type="http://schemas.openxmlformats.org/officeDocument/2006/relationships/hyperlink" Target="https://twitter.com/#!/ff7sport/status/1085518954251067393" TargetMode="External" /><Relationship Id="rId445" Type="http://schemas.openxmlformats.org/officeDocument/2006/relationships/hyperlink" Target="https://twitter.com/#!/tjs1487/status/1085519197508116481" TargetMode="External" /><Relationship Id="rId446" Type="http://schemas.openxmlformats.org/officeDocument/2006/relationships/hyperlink" Target="https://twitter.com/#!/tennisaddict5/status/1085519714011492352" TargetMode="External" /><Relationship Id="rId447" Type="http://schemas.openxmlformats.org/officeDocument/2006/relationships/hyperlink" Target="https://twitter.com/#!/sanchezsion/status/1085515798993661953" TargetMode="External" /><Relationship Id="rId448" Type="http://schemas.openxmlformats.org/officeDocument/2006/relationships/hyperlink" Target="https://twitter.com/#!/inurritegui23/status/1085520177557590017" TargetMode="External" /><Relationship Id="rId449" Type="http://schemas.openxmlformats.org/officeDocument/2006/relationships/hyperlink" Target="https://twitter.com/#!/inurritegui23/status/1085520177557590017" TargetMode="External" /><Relationship Id="rId450" Type="http://schemas.openxmlformats.org/officeDocument/2006/relationships/hyperlink" Target="https://twitter.com/#!/pat_page1/status/1085466587929268225" TargetMode="External" /><Relationship Id="rId451" Type="http://schemas.openxmlformats.org/officeDocument/2006/relationships/hyperlink" Target="https://twitter.com/#!/jessica_ks21/status/1085520201397854208" TargetMode="External" /><Relationship Id="rId452" Type="http://schemas.openxmlformats.org/officeDocument/2006/relationships/hyperlink" Target="https://twitter.com/#!/djtrimboli/status/1085501848608358400" TargetMode="External" /><Relationship Id="rId453" Type="http://schemas.openxmlformats.org/officeDocument/2006/relationships/hyperlink" Target="https://twitter.com/#!/jessica_ks21/status/1085520237875716096" TargetMode="External" /><Relationship Id="rId454" Type="http://schemas.openxmlformats.org/officeDocument/2006/relationships/hyperlink" Target="https://twitter.com/#!/mr_gatu/status/1085517177480830976" TargetMode="External" /><Relationship Id="rId455" Type="http://schemas.openxmlformats.org/officeDocument/2006/relationships/hyperlink" Target="https://twitter.com/#!/mr_gatu/status/1085520440477376512" TargetMode="External" /><Relationship Id="rId456" Type="http://schemas.openxmlformats.org/officeDocument/2006/relationships/hyperlink" Target="https://twitter.com/#!/meenakshirsars1/status/1085520496987262976" TargetMode="External" /><Relationship Id="rId457" Type="http://schemas.openxmlformats.org/officeDocument/2006/relationships/hyperlink" Target="https://twitter.com/#!/sophielinley/status/1085521236799770626" TargetMode="External" /><Relationship Id="rId458" Type="http://schemas.openxmlformats.org/officeDocument/2006/relationships/hyperlink" Target="https://twitter.com/#!/madhuchak/status/1085504587589738496" TargetMode="External" /><Relationship Id="rId459" Type="http://schemas.openxmlformats.org/officeDocument/2006/relationships/hyperlink" Target="https://twitter.com/#!/sumitkashyapjha/status/1085521486532743173" TargetMode="External" /><Relationship Id="rId460" Type="http://schemas.openxmlformats.org/officeDocument/2006/relationships/hyperlink" Target="https://twitter.com/#!/sumitkashyapjha/status/1085521486532743173" TargetMode="External" /><Relationship Id="rId461" Type="http://schemas.openxmlformats.org/officeDocument/2006/relationships/hyperlink" Target="https://twitter.com/#!/govind45700519/status/1085521541582880773" TargetMode="External" /><Relationship Id="rId462" Type="http://schemas.openxmlformats.org/officeDocument/2006/relationships/hyperlink" Target="https://twitter.com/#!/deearmy/status/1085522159370350593" TargetMode="External" /><Relationship Id="rId463" Type="http://schemas.openxmlformats.org/officeDocument/2006/relationships/hyperlink" Target="https://twitter.com/#!/admol311079/status/1085522260083896320" TargetMode="External" /><Relationship Id="rId464" Type="http://schemas.openxmlformats.org/officeDocument/2006/relationships/hyperlink" Target="https://twitter.com/#!/admol311079/status/1085522260083896320" TargetMode="External" /><Relationship Id="rId465" Type="http://schemas.openxmlformats.org/officeDocument/2006/relationships/hyperlink" Target="https://twitter.com/#!/admol311079/status/1085522260083896320" TargetMode="External" /><Relationship Id="rId466" Type="http://schemas.openxmlformats.org/officeDocument/2006/relationships/hyperlink" Target="https://twitter.com/#!/shayamae_/status/1085522547494465539" TargetMode="External" /><Relationship Id="rId467" Type="http://schemas.openxmlformats.org/officeDocument/2006/relationships/hyperlink" Target="https://twitter.com/#!/g_pedrosa54/status/1085523171678146560" TargetMode="External" /><Relationship Id="rId468" Type="http://schemas.openxmlformats.org/officeDocument/2006/relationships/hyperlink" Target="https://twitter.com/#!/guscosentino/status/1085523291522166786" TargetMode="External" /><Relationship Id="rId469" Type="http://schemas.openxmlformats.org/officeDocument/2006/relationships/hyperlink" Target="https://twitter.com/#!/ellahopes11/status/1085523590793986048" TargetMode="External" /><Relationship Id="rId470" Type="http://schemas.openxmlformats.org/officeDocument/2006/relationships/hyperlink" Target="https://twitter.com/#!/pezblaugrana/status/1085524037630078991" TargetMode="External" /><Relationship Id="rId471" Type="http://schemas.openxmlformats.org/officeDocument/2006/relationships/hyperlink" Target="https://twitter.com/#!/agosrichar_/status/1085524195134631936" TargetMode="External" /><Relationship Id="rId472" Type="http://schemas.openxmlformats.org/officeDocument/2006/relationships/hyperlink" Target="https://twitter.com/#!/cecimari_/status/1085524236087775232" TargetMode="External" /><Relationship Id="rId473" Type="http://schemas.openxmlformats.org/officeDocument/2006/relationships/hyperlink" Target="https://twitter.com/#!/golazo_rsb/status/1085481179405606912" TargetMode="External" /><Relationship Id="rId474" Type="http://schemas.openxmlformats.org/officeDocument/2006/relationships/hyperlink" Target="https://twitter.com/#!/mbrownp/status/1085524482045984768" TargetMode="External" /><Relationship Id="rId475" Type="http://schemas.openxmlformats.org/officeDocument/2006/relationships/hyperlink" Target="https://twitter.com/#!/golazo_rsb/status/1085481179405606912" TargetMode="External" /><Relationship Id="rId476" Type="http://schemas.openxmlformats.org/officeDocument/2006/relationships/hyperlink" Target="https://twitter.com/#!/mbrownp/status/1085524482045984768" TargetMode="External" /><Relationship Id="rId477" Type="http://schemas.openxmlformats.org/officeDocument/2006/relationships/hyperlink" Target="https://twitter.com/#!/rociocfn/status/1085525099191644165" TargetMode="External" /><Relationship Id="rId478" Type="http://schemas.openxmlformats.org/officeDocument/2006/relationships/hyperlink" Target="https://twitter.com/#!/cgtnofficial/status/1085483047208841216" TargetMode="External" /><Relationship Id="rId479" Type="http://schemas.openxmlformats.org/officeDocument/2006/relationships/hyperlink" Target="https://twitter.com/#!/joshuagonzalo5/status/1085525508513624064" TargetMode="External" /><Relationship Id="rId480" Type="http://schemas.openxmlformats.org/officeDocument/2006/relationships/hyperlink" Target="https://twitter.com/#!/somostenisbr/status/1085526004997779456" TargetMode="External" /><Relationship Id="rId481" Type="http://schemas.openxmlformats.org/officeDocument/2006/relationships/hyperlink" Target="https://twitter.com/#!/nikolamm/status/1085526072488275968" TargetMode="External" /><Relationship Id="rId482" Type="http://schemas.openxmlformats.org/officeDocument/2006/relationships/hyperlink" Target="https://twitter.com/#!/romanos_hanos/status/1085527092794740737" TargetMode="External" /><Relationship Id="rId483" Type="http://schemas.openxmlformats.org/officeDocument/2006/relationships/hyperlink" Target="https://twitter.com/#!/hsmamerica/status/1085527931701653504" TargetMode="External" /><Relationship Id="rId484" Type="http://schemas.openxmlformats.org/officeDocument/2006/relationships/hyperlink" Target="https://twitter.com/#!/hsmamerica/status/1085528028988493824" TargetMode="External" /><Relationship Id="rId485" Type="http://schemas.openxmlformats.org/officeDocument/2006/relationships/hyperlink" Target="https://twitter.com/#!/dilip_bhu/status/1085528594284081153" TargetMode="External" /><Relationship Id="rId486" Type="http://schemas.openxmlformats.org/officeDocument/2006/relationships/hyperlink" Target="https://twitter.com/#!/dilip_bhu/status/1085528594284081153" TargetMode="External" /><Relationship Id="rId487" Type="http://schemas.openxmlformats.org/officeDocument/2006/relationships/hyperlink" Target="https://twitter.com/#!/dilip_bhu/status/1085528594284081153" TargetMode="External" /><Relationship Id="rId488" Type="http://schemas.openxmlformats.org/officeDocument/2006/relationships/hyperlink" Target="https://twitter.com/#!/harihara010/status/1085529994468634626" TargetMode="External" /><Relationship Id="rId489" Type="http://schemas.openxmlformats.org/officeDocument/2006/relationships/hyperlink" Target="https://twitter.com/#!/cesar23mejias/status/1085530701297082371" TargetMode="External" /><Relationship Id="rId490" Type="http://schemas.openxmlformats.org/officeDocument/2006/relationships/hyperlink" Target="https://twitter.com/#!/dilip8887/status/1085530935074779137" TargetMode="External" /><Relationship Id="rId491" Type="http://schemas.openxmlformats.org/officeDocument/2006/relationships/hyperlink" Target="https://twitter.com/#!/gacey23/status/1085531470783901697" TargetMode="External" /><Relationship Id="rId492" Type="http://schemas.openxmlformats.org/officeDocument/2006/relationships/hyperlink" Target="https://twitter.com/#!/choiceknickers/status/1085527668265758722" TargetMode="External" /><Relationship Id="rId493" Type="http://schemas.openxmlformats.org/officeDocument/2006/relationships/hyperlink" Target="https://twitter.com/#!/choiceknickers/status/1085519869682937856" TargetMode="External" /><Relationship Id="rId494" Type="http://schemas.openxmlformats.org/officeDocument/2006/relationships/hyperlink" Target="https://twitter.com/#!/choiceknickers/status/1085530686335795200" TargetMode="External" /><Relationship Id="rId495" Type="http://schemas.openxmlformats.org/officeDocument/2006/relationships/hyperlink" Target="https://twitter.com/#!/choiceknickers/status/1085532001044549632" TargetMode="External" /><Relationship Id="rId496" Type="http://schemas.openxmlformats.org/officeDocument/2006/relationships/hyperlink" Target="https://twitter.com/#!/vram027/status/1085532229214838784" TargetMode="External" /><Relationship Id="rId497" Type="http://schemas.openxmlformats.org/officeDocument/2006/relationships/hyperlink" Target="https://twitter.com/#!/mona89206175/status/1085532430021218304" TargetMode="External" /><Relationship Id="rId498" Type="http://schemas.openxmlformats.org/officeDocument/2006/relationships/hyperlink" Target="https://twitter.com/#!/cblondesreport/status/1085532545649860608" TargetMode="External" /><Relationship Id="rId499" Type="http://schemas.openxmlformats.org/officeDocument/2006/relationships/hyperlink" Target="https://twitter.com/#!/gippynatural/status/1085533089202343936" TargetMode="External" /><Relationship Id="rId500" Type="http://schemas.openxmlformats.org/officeDocument/2006/relationships/hyperlink" Target="https://twitter.com/#!/imcnrsk/status/1085533430698242048" TargetMode="External" /><Relationship Id="rId501" Type="http://schemas.openxmlformats.org/officeDocument/2006/relationships/hyperlink" Target="https://twitter.com/#!/magik_pronos/status/1085199975720632320" TargetMode="External" /><Relationship Id="rId502" Type="http://schemas.openxmlformats.org/officeDocument/2006/relationships/hyperlink" Target="https://twitter.com/#!/toche13500/status/1085534195089371136" TargetMode="External" /><Relationship Id="rId503" Type="http://schemas.openxmlformats.org/officeDocument/2006/relationships/hyperlink" Target="https://twitter.com/#!/afpsport/status/1085512384586940416" TargetMode="External" /><Relationship Id="rId504" Type="http://schemas.openxmlformats.org/officeDocument/2006/relationships/hyperlink" Target="https://twitter.com/#!/didlauras/status/1085534639085813762" TargetMode="External" /><Relationship Id="rId505" Type="http://schemas.openxmlformats.org/officeDocument/2006/relationships/hyperlink" Target="https://twitter.com/#!/dsolgo/status/1085534909282861056" TargetMode="External" /><Relationship Id="rId506" Type="http://schemas.openxmlformats.org/officeDocument/2006/relationships/hyperlink" Target="https://twitter.com/#!/elephant_rock_/status/1085535088111083521" TargetMode="External" /><Relationship Id="rId507" Type="http://schemas.openxmlformats.org/officeDocument/2006/relationships/hyperlink" Target="https://twitter.com/#!/sweetbabybrando/status/1085535540395548673" TargetMode="External" /><Relationship Id="rId508" Type="http://schemas.openxmlformats.org/officeDocument/2006/relationships/hyperlink" Target="https://twitter.com/#!/lifeofdavo10/status/1085536045603553280" TargetMode="External" /><Relationship Id="rId509" Type="http://schemas.openxmlformats.org/officeDocument/2006/relationships/hyperlink" Target="https://twitter.com/#!/chrismaret/status/1085536116583870464" TargetMode="External" /><Relationship Id="rId510" Type="http://schemas.openxmlformats.org/officeDocument/2006/relationships/hyperlink" Target="https://twitter.com/#!/vjwale/status/1085536155964190720" TargetMode="External" /><Relationship Id="rId511" Type="http://schemas.openxmlformats.org/officeDocument/2006/relationships/hyperlink" Target="https://twitter.com/#!/vjwale/status/1085536155964190720" TargetMode="External" /><Relationship Id="rId512" Type="http://schemas.openxmlformats.org/officeDocument/2006/relationships/hyperlink" Target="https://twitter.com/#!/azariashailema1/status/1085536315234496512" TargetMode="External" /><Relationship Id="rId513" Type="http://schemas.openxmlformats.org/officeDocument/2006/relationships/hyperlink" Target="https://twitter.com/#!/sports_waka/status/1085502182835802112" TargetMode="External" /><Relationship Id="rId514" Type="http://schemas.openxmlformats.org/officeDocument/2006/relationships/hyperlink" Target="https://twitter.com/#!/drealtruth7/status/1085536379826827264" TargetMode="External" /><Relationship Id="rId515" Type="http://schemas.openxmlformats.org/officeDocument/2006/relationships/hyperlink" Target="https://twitter.com/#!/drealtruth7/status/1085536379826827264" TargetMode="External" /><Relationship Id="rId516" Type="http://schemas.openxmlformats.org/officeDocument/2006/relationships/hyperlink" Target="https://twitter.com/#!/scarlett_li/status/1085423474678599680" TargetMode="External" /><Relationship Id="rId517" Type="http://schemas.openxmlformats.org/officeDocument/2006/relationships/hyperlink" Target="https://twitter.com/#!/h16082/status/1085536622991429632" TargetMode="External" /><Relationship Id="rId518" Type="http://schemas.openxmlformats.org/officeDocument/2006/relationships/hyperlink" Target="https://twitter.com/#!/sebasespejo7/status/1085537050109956097" TargetMode="External" /><Relationship Id="rId519" Type="http://schemas.openxmlformats.org/officeDocument/2006/relationships/hyperlink" Target="https://twitter.com/#!/thaimenow/status/1085537086524993536" TargetMode="External" /><Relationship Id="rId520" Type="http://schemas.openxmlformats.org/officeDocument/2006/relationships/hyperlink" Target="https://twitter.com/#!/toisports/status/1085539033378422784" TargetMode="External" /><Relationship Id="rId521" Type="http://schemas.openxmlformats.org/officeDocument/2006/relationships/hyperlink" Target="https://twitter.com/#!/toisports/status/1085539033378422784" TargetMode="External" /><Relationship Id="rId522" Type="http://schemas.openxmlformats.org/officeDocument/2006/relationships/hyperlink" Target="https://twitter.com/#!/doda_ll/status/1085539393191010306" TargetMode="External" /><Relationship Id="rId523" Type="http://schemas.openxmlformats.org/officeDocument/2006/relationships/hyperlink" Target="https://twitter.com/#!/bimbimelek/status/1085539756224606208" TargetMode="External" /><Relationship Id="rId524" Type="http://schemas.openxmlformats.org/officeDocument/2006/relationships/hyperlink" Target="https://twitter.com/#!/krishan27717943/status/1085539764474765313" TargetMode="External" /><Relationship Id="rId525" Type="http://schemas.openxmlformats.org/officeDocument/2006/relationships/hyperlink" Target="https://twitter.com/#!/ks_hegde/status/1085539798478053376" TargetMode="External" /><Relationship Id="rId526" Type="http://schemas.openxmlformats.org/officeDocument/2006/relationships/hyperlink" Target="https://twitter.com/#!/lordbaruda1987/status/1085540401698750464" TargetMode="External" /><Relationship Id="rId527" Type="http://schemas.openxmlformats.org/officeDocument/2006/relationships/hyperlink" Target="https://twitter.com/#!/lguidobaldi/status/1085541446319554560" TargetMode="External" /><Relationship Id="rId528" Type="http://schemas.openxmlformats.org/officeDocument/2006/relationships/hyperlink" Target="https://twitter.com/#!/sportbuzzer/status/1085541985363132416" TargetMode="External" /><Relationship Id="rId529" Type="http://schemas.openxmlformats.org/officeDocument/2006/relationships/hyperlink" Target="https://twitter.com/#!/dmsportschannel/status/1085543036317249537" TargetMode="External" /><Relationship Id="rId530" Type="http://schemas.openxmlformats.org/officeDocument/2006/relationships/hyperlink" Target="https://twitter.com/#!/oa_sport/status/1085521249764339713" TargetMode="External" /><Relationship Id="rId531" Type="http://schemas.openxmlformats.org/officeDocument/2006/relationships/hyperlink" Target="https://twitter.com/#!/oa_sport/status/1085543333387268097" TargetMode="External" /><Relationship Id="rId532" Type="http://schemas.openxmlformats.org/officeDocument/2006/relationships/hyperlink" Target="https://twitter.com/#!/hoopitupsports/status/1085532475344904193" TargetMode="External" /><Relationship Id="rId533" Type="http://schemas.openxmlformats.org/officeDocument/2006/relationships/hyperlink" Target="https://twitter.com/#!/hoopitupsports/status/1085543351913336833" TargetMode="External" /><Relationship Id="rId534" Type="http://schemas.openxmlformats.org/officeDocument/2006/relationships/hyperlink" Target="https://twitter.com/#!/grazianig/status/1085544189419446272" TargetMode="External" /><Relationship Id="rId535" Type="http://schemas.openxmlformats.org/officeDocument/2006/relationships/hyperlink" Target="https://twitter.com/#!/sportradiopl/status/1085544398040059904" TargetMode="External" /><Relationship Id="rId536" Type="http://schemas.openxmlformats.org/officeDocument/2006/relationships/hyperlink" Target="https://twitter.com/#!/tfabelous/status/1085538787399213056" TargetMode="External" /><Relationship Id="rId537" Type="http://schemas.openxmlformats.org/officeDocument/2006/relationships/hyperlink" Target="https://twitter.com/#!/tfabelous/status/1085544537378832385" TargetMode="External" /><Relationship Id="rId538" Type="http://schemas.openxmlformats.org/officeDocument/2006/relationships/hyperlink" Target="https://twitter.com/#!/wmjesslaird/status/1085544920482566145" TargetMode="External" /><Relationship Id="rId539" Type="http://schemas.openxmlformats.org/officeDocument/2006/relationships/hyperlink" Target="https://twitter.com/#!/shaikaparween/status/1085545509081792513" TargetMode="External" /><Relationship Id="rId540" Type="http://schemas.openxmlformats.org/officeDocument/2006/relationships/hyperlink" Target="https://twitter.com/#!/htsportsnews/status/1085517393412018177" TargetMode="External" /><Relationship Id="rId541" Type="http://schemas.openxmlformats.org/officeDocument/2006/relationships/hyperlink" Target="https://twitter.com/#!/htsportsnews/status/1085545514731356165" TargetMode="External" /><Relationship Id="rId542" Type="http://schemas.openxmlformats.org/officeDocument/2006/relationships/hyperlink" Target="https://twitter.com/#!/htsportsnews/status/1085545514731356165" TargetMode="External" /><Relationship Id="rId543" Type="http://schemas.openxmlformats.org/officeDocument/2006/relationships/hyperlink" Target="https://twitter.com/#!/httweets/status/1085517417361502210" TargetMode="External" /><Relationship Id="rId544" Type="http://schemas.openxmlformats.org/officeDocument/2006/relationships/hyperlink" Target="https://twitter.com/#!/httweets/status/1085545542946414594" TargetMode="External" /><Relationship Id="rId545" Type="http://schemas.openxmlformats.org/officeDocument/2006/relationships/hyperlink" Target="https://twitter.com/#!/httweets/status/1085517417361502210" TargetMode="External" /><Relationship Id="rId546" Type="http://schemas.openxmlformats.org/officeDocument/2006/relationships/hyperlink" Target="https://twitter.com/#!/httweets/status/1085545542946414594" TargetMode="External" /><Relationship Id="rId547" Type="http://schemas.openxmlformats.org/officeDocument/2006/relationships/hyperlink" Target="https://twitter.com/#!/httweets/status/1085545542946414594" TargetMode="External" /><Relationship Id="rId548" Type="http://schemas.openxmlformats.org/officeDocument/2006/relationships/hyperlink" Target="https://twitter.com/#!/wbsportlich/status/1085547219736965120" TargetMode="External" /><Relationship Id="rId549" Type="http://schemas.openxmlformats.org/officeDocument/2006/relationships/hyperlink" Target="https://twitter.com/#!/mkruzeiro/status/1085370263414456322" TargetMode="External" /><Relationship Id="rId550" Type="http://schemas.openxmlformats.org/officeDocument/2006/relationships/hyperlink" Target="https://twitter.com/#!/kiqprd/status/1085547977463214080" TargetMode="External" /><Relationship Id="rId551" Type="http://schemas.openxmlformats.org/officeDocument/2006/relationships/hyperlink" Target="https://twitter.com/#!/beans231823/status/1085548104483364865" TargetMode="External" /><Relationship Id="rId552" Type="http://schemas.openxmlformats.org/officeDocument/2006/relationships/hyperlink" Target="https://twitter.com/#!/kafelnya/status/1085548373355229185" TargetMode="External" /><Relationship Id="rId553" Type="http://schemas.openxmlformats.org/officeDocument/2006/relationships/hyperlink" Target="https://twitter.com/#!/dunlopkamijo/status/1085548749122748417" TargetMode="External" /><Relationship Id="rId554" Type="http://schemas.openxmlformats.org/officeDocument/2006/relationships/hyperlink" Target="https://twitter.com/#!/ndtv/status/1085525070322126849" TargetMode="External" /><Relationship Id="rId555" Type="http://schemas.openxmlformats.org/officeDocument/2006/relationships/hyperlink" Target="https://twitter.com/#!/ndtv/status/1085548983865339905" TargetMode="External" /><Relationship Id="rId556" Type="http://schemas.openxmlformats.org/officeDocument/2006/relationships/hyperlink" Target="https://twitter.com/#!/sports_ndtv/status/1085525051070242816" TargetMode="External" /><Relationship Id="rId557" Type="http://schemas.openxmlformats.org/officeDocument/2006/relationships/hyperlink" Target="https://twitter.com/#!/sports_ndtv/status/1085548950822649857" TargetMode="External" /><Relationship Id="rId558" Type="http://schemas.openxmlformats.org/officeDocument/2006/relationships/hyperlink" Target="https://twitter.com/#!/hardik121121121/status/1085550031829114882" TargetMode="External" /><Relationship Id="rId559" Type="http://schemas.openxmlformats.org/officeDocument/2006/relationships/hyperlink" Target="https://twitter.com/#!/joseramirezgmez/status/1085550111923548160" TargetMode="External" /><Relationship Id="rId560" Type="http://schemas.openxmlformats.org/officeDocument/2006/relationships/hyperlink" Target="https://twitter.com/#!/pablocolook/status/1085550262750773251" TargetMode="External" /><Relationship Id="rId561" Type="http://schemas.openxmlformats.org/officeDocument/2006/relationships/hyperlink" Target="https://twitter.com/#!/infoclc/status/1085550502002286592" TargetMode="External" /><Relationship Id="rId562" Type="http://schemas.openxmlformats.org/officeDocument/2006/relationships/hyperlink" Target="https://twitter.com/#!/pen_simmons/status/1085551851364245504" TargetMode="External" /><Relationship Id="rId563" Type="http://schemas.openxmlformats.org/officeDocument/2006/relationships/hyperlink" Target="https://twitter.com/#!/namastebitchy/status/1085551928208048129" TargetMode="External" /><Relationship Id="rId564" Type="http://schemas.openxmlformats.org/officeDocument/2006/relationships/hyperlink" Target="https://twitter.com/#!/kreedonworld/status/1085552301790638080" TargetMode="External" /><Relationship Id="rId565" Type="http://schemas.openxmlformats.org/officeDocument/2006/relationships/hyperlink" Target="https://twitter.com/#!/siha_ziz/status/1085552553411063808" TargetMode="External" /><Relationship Id="rId566" Type="http://schemas.openxmlformats.org/officeDocument/2006/relationships/hyperlink" Target="https://twitter.com/#!/cambio16/status/1085552579126415360" TargetMode="External" /><Relationship Id="rId567" Type="http://schemas.openxmlformats.org/officeDocument/2006/relationships/hyperlink" Target="https://twitter.com/#!/stefanederoger/status/1085553206464262150" TargetMode="External" /><Relationship Id="rId568" Type="http://schemas.openxmlformats.org/officeDocument/2006/relationships/hyperlink" Target="https://twitter.com/#!/batenniscom/status/1085509423857131521" TargetMode="External" /><Relationship Id="rId569" Type="http://schemas.openxmlformats.org/officeDocument/2006/relationships/hyperlink" Target="https://twitter.com/#!/pollo_moralesec/status/1085553226936659969" TargetMode="External" /><Relationship Id="rId570" Type="http://schemas.openxmlformats.org/officeDocument/2006/relationships/hyperlink" Target="https://twitter.com/#!/en3lineaslp/status/1085553940152942595" TargetMode="External" /><Relationship Id="rId571" Type="http://schemas.openxmlformats.org/officeDocument/2006/relationships/hyperlink" Target="https://twitter.com/#!/_solpenna/status/1085554904859586562" TargetMode="External" /><Relationship Id="rId572" Type="http://schemas.openxmlformats.org/officeDocument/2006/relationships/hyperlink" Target="https://twitter.com/#!/che2torres73/status/1085555035331850241" TargetMode="External" /><Relationship Id="rId573" Type="http://schemas.openxmlformats.org/officeDocument/2006/relationships/hyperlink" Target="https://twitter.com/#!/sabreakingnews/status/1085555090415648770" TargetMode="External" /><Relationship Id="rId574" Type="http://schemas.openxmlformats.org/officeDocument/2006/relationships/hyperlink" Target="https://twitter.com/#!/coffeebreaktens/status/1085388253166030850" TargetMode="External" /><Relationship Id="rId575" Type="http://schemas.openxmlformats.org/officeDocument/2006/relationships/hyperlink" Target="https://twitter.com/#!/coffeebreaktens/status/1085406694002311168" TargetMode="External" /><Relationship Id="rId576" Type="http://schemas.openxmlformats.org/officeDocument/2006/relationships/hyperlink" Target="https://twitter.com/#!/aseemjoshi6/status/1085555233122471936" TargetMode="External" /><Relationship Id="rId577" Type="http://schemas.openxmlformats.org/officeDocument/2006/relationships/hyperlink" Target="https://twitter.com/#!/aseemjoshi6/status/1085555388433362944" TargetMode="External" /><Relationship Id="rId578" Type="http://schemas.openxmlformats.org/officeDocument/2006/relationships/hyperlink" Target="https://twitter.com/#!/sf_gujarati/status/1085555342682087425" TargetMode="External" /><Relationship Id="rId579" Type="http://schemas.openxmlformats.org/officeDocument/2006/relationships/hyperlink" Target="https://twitter.com/#!/sf_gujarati/status/1085555846703169538" TargetMode="External" /><Relationship Id="rId580" Type="http://schemas.openxmlformats.org/officeDocument/2006/relationships/hyperlink" Target="https://twitter.com/#!/indiatvnews/status/1085554014425468928" TargetMode="External" /><Relationship Id="rId581" Type="http://schemas.openxmlformats.org/officeDocument/2006/relationships/hyperlink" Target="https://twitter.com/#!/indiatvnews/status/1085554846030192640" TargetMode="External" /><Relationship Id="rId582" Type="http://schemas.openxmlformats.org/officeDocument/2006/relationships/hyperlink" Target="https://twitter.com/#!/aniketdwivedi11/status/1085556480416202752" TargetMode="External" /><Relationship Id="rId583" Type="http://schemas.openxmlformats.org/officeDocument/2006/relationships/hyperlink" Target="https://twitter.com/#!/florrilege/status/1085556543792267264" TargetMode="External" /><Relationship Id="rId584" Type="http://schemas.openxmlformats.org/officeDocument/2006/relationships/hyperlink" Target="https://twitter.com/#!/cornelofie05/status/1085556951956647936" TargetMode="External" /><Relationship Id="rId585" Type="http://schemas.openxmlformats.org/officeDocument/2006/relationships/hyperlink" Target="https://twitter.com/#!/cornelofie05/status/1085558023718821888" TargetMode="External" /><Relationship Id="rId586" Type="http://schemas.openxmlformats.org/officeDocument/2006/relationships/hyperlink" Target="https://twitter.com/#!/timesnowsports/status/1085558494218993664" TargetMode="External" /><Relationship Id="rId587" Type="http://schemas.openxmlformats.org/officeDocument/2006/relationships/hyperlink" Target="https://twitter.com/#!/alliancesir/status/1085558827234271232" TargetMode="External" /><Relationship Id="rId588" Type="http://schemas.openxmlformats.org/officeDocument/2006/relationships/hyperlink" Target="https://twitter.com/#!/luisedunieves/status/1085558951301824512" TargetMode="External" /><Relationship Id="rId589" Type="http://schemas.openxmlformats.org/officeDocument/2006/relationships/hyperlink" Target="https://twitter.com/#!/sf_punjabi/status/1085557046450311168" TargetMode="External" /><Relationship Id="rId590" Type="http://schemas.openxmlformats.org/officeDocument/2006/relationships/hyperlink" Target="https://twitter.com/#!/sf_punjabi/status/1085558655506878466" TargetMode="External" /><Relationship Id="rId591" Type="http://schemas.openxmlformats.org/officeDocument/2006/relationships/hyperlink" Target="https://twitter.com/#!/sf_punjabi/status/1085559729366155264" TargetMode="External" /><Relationship Id="rId592" Type="http://schemas.openxmlformats.org/officeDocument/2006/relationships/hyperlink" Target="https://twitter.com/#!/eslomasviral/status/1085560360659079168" TargetMode="External" /><Relationship Id="rId593" Type="http://schemas.openxmlformats.org/officeDocument/2006/relationships/hyperlink" Target="https://twitter.com/#!/sf_marathi/status/1085560455718977538" TargetMode="External" /><Relationship Id="rId594" Type="http://schemas.openxmlformats.org/officeDocument/2006/relationships/hyperlink" Target="https://twitter.com/#!/mukeshj23549045/status/1085438114565214208" TargetMode="External" /><Relationship Id="rId595" Type="http://schemas.openxmlformats.org/officeDocument/2006/relationships/hyperlink" Target="https://twitter.com/#!/dhirajs27706890/status/1085560455983218688" TargetMode="External" /><Relationship Id="rId596" Type="http://schemas.openxmlformats.org/officeDocument/2006/relationships/hyperlink" Target="https://twitter.com/#!/triangulandonet/status/1085560766676246528" TargetMode="External" /><Relationship Id="rId597" Type="http://schemas.openxmlformats.org/officeDocument/2006/relationships/hyperlink" Target="https://twitter.com/#!/solemanzorroo/status/1085561034440622081" TargetMode="External" /><Relationship Id="rId598" Type="http://schemas.openxmlformats.org/officeDocument/2006/relationships/hyperlink" Target="https://twitter.com/#!/lenferduweekend/status/1085562125584601088" TargetMode="External" /><Relationship Id="rId599" Type="http://schemas.openxmlformats.org/officeDocument/2006/relationships/hyperlink" Target="https://twitter.com/#!/optajuan/status/1085562596336566272" TargetMode="External" /><Relationship Id="rId600" Type="http://schemas.openxmlformats.org/officeDocument/2006/relationships/hyperlink" Target="https://twitter.com/#!/xfrenchgirl/status/1085562718705328133" TargetMode="External" /><Relationship Id="rId601" Type="http://schemas.openxmlformats.org/officeDocument/2006/relationships/hyperlink" Target="https://twitter.com/#!/mahipal94041599/status/1085562727513247744" TargetMode="External" /><Relationship Id="rId602" Type="http://schemas.openxmlformats.org/officeDocument/2006/relationships/hyperlink" Target="https://twitter.com/#!/mahipal94041599/status/1085562727513247744" TargetMode="External" /><Relationship Id="rId603" Type="http://schemas.openxmlformats.org/officeDocument/2006/relationships/hyperlink" Target="https://twitter.com/#!/mahipal94041599/status/1085562727513247744" TargetMode="External" /><Relationship Id="rId604" Type="http://schemas.openxmlformats.org/officeDocument/2006/relationships/hyperlink" Target="https://twitter.com/#!/luis_ganhao/status/1085563222458056704" TargetMode="External" /><Relationship Id="rId605" Type="http://schemas.openxmlformats.org/officeDocument/2006/relationships/hyperlink" Target="https://twitter.com/#!/sportsf20689858/status/1085524213765627904" TargetMode="External" /><Relationship Id="rId606" Type="http://schemas.openxmlformats.org/officeDocument/2006/relationships/hyperlink" Target="https://twitter.com/#!/sportsf20689858/status/1085544990833397761" TargetMode="External" /><Relationship Id="rId607" Type="http://schemas.openxmlformats.org/officeDocument/2006/relationships/hyperlink" Target="https://twitter.com/#!/sportsf20689858/status/1085547166272126976" TargetMode="External" /><Relationship Id="rId608" Type="http://schemas.openxmlformats.org/officeDocument/2006/relationships/hyperlink" Target="https://twitter.com/#!/naysa_woomer84/status/1085563884021399552" TargetMode="External" /><Relationship Id="rId609" Type="http://schemas.openxmlformats.org/officeDocument/2006/relationships/hyperlink" Target="https://twitter.com/#!/donnellyallan/status/1085564019547754496" TargetMode="External" /><Relationship Id="rId610" Type="http://schemas.openxmlformats.org/officeDocument/2006/relationships/hyperlink" Target="https://twitter.com/#!/birdcornish/status/1085564473824423936" TargetMode="External" /><Relationship Id="rId611" Type="http://schemas.openxmlformats.org/officeDocument/2006/relationships/hyperlink" Target="https://twitter.com/#!/raul_feal/status/1085564605751996416" TargetMode="External" /><Relationship Id="rId612" Type="http://schemas.openxmlformats.org/officeDocument/2006/relationships/hyperlink" Target="https://twitter.com/#!/timesofindia/status/1085556028203139072" TargetMode="External" /><Relationship Id="rId613" Type="http://schemas.openxmlformats.org/officeDocument/2006/relationships/hyperlink" Target="https://twitter.com/#!/itstanujmehra/status/1085565224508375040" TargetMode="External" /><Relationship Id="rId614" Type="http://schemas.openxmlformats.org/officeDocument/2006/relationships/hyperlink" Target="https://twitter.com/#!/timesofindia/status/1085556028203139072" TargetMode="External" /><Relationship Id="rId615" Type="http://schemas.openxmlformats.org/officeDocument/2006/relationships/hyperlink" Target="https://twitter.com/#!/itstanujmehra/status/1085565224508375040" TargetMode="External" /><Relationship Id="rId616" Type="http://schemas.openxmlformats.org/officeDocument/2006/relationships/hyperlink" Target="https://twitter.com/#!/itstanujmehra/status/1085565224508375040" TargetMode="External" /><Relationship Id="rId617" Type="http://schemas.openxmlformats.org/officeDocument/2006/relationships/hyperlink" Target="https://twitter.com/#!/nicolec5972/status/1085516830607794176" TargetMode="External" /><Relationship Id="rId618" Type="http://schemas.openxmlformats.org/officeDocument/2006/relationships/hyperlink" Target="https://twitter.com/#!/_sara_jade_/status/1085565458969817088" TargetMode="External" /><Relationship Id="rId619" Type="http://schemas.openxmlformats.org/officeDocument/2006/relationships/hyperlink" Target="https://twitter.com/#!/flashoftheflash/status/1085567022631665664" TargetMode="External" /><Relationship Id="rId620" Type="http://schemas.openxmlformats.org/officeDocument/2006/relationships/hyperlink" Target="https://twitter.com/#!/680radioatalaya/status/1085567355680370689" TargetMode="External" /><Relationship Id="rId621" Type="http://schemas.openxmlformats.org/officeDocument/2006/relationships/hyperlink" Target="https://twitter.com/#!/teamprononrv/status/1085296330237530112" TargetMode="External" /><Relationship Id="rId622" Type="http://schemas.openxmlformats.org/officeDocument/2006/relationships/hyperlink" Target="https://twitter.com/#!/lolo6634/status/1085567520847941632" TargetMode="External" /><Relationship Id="rId623" Type="http://schemas.openxmlformats.org/officeDocument/2006/relationships/hyperlink" Target="https://twitter.com/#!/bettingdevil/status/1085568734180397056" TargetMode="External" /><Relationship Id="rId624" Type="http://schemas.openxmlformats.org/officeDocument/2006/relationships/hyperlink" Target="https://twitter.com/#!/hsartorelli/status/1085571032021372928" TargetMode="External" /><Relationship Id="rId625" Type="http://schemas.openxmlformats.org/officeDocument/2006/relationships/hyperlink" Target="https://twitter.com/#!/towpathtennis/status/1085573861364633600" TargetMode="External" /><Relationship Id="rId626" Type="http://schemas.openxmlformats.org/officeDocument/2006/relationships/hyperlink" Target="https://twitter.com/#!/melissamcinern2/status/1085574045108625409" TargetMode="External" /><Relationship Id="rId627" Type="http://schemas.openxmlformats.org/officeDocument/2006/relationships/hyperlink" Target="https://twitter.com/#!/melissamcinern2/status/1085574045108625409" TargetMode="External" /><Relationship Id="rId628" Type="http://schemas.openxmlformats.org/officeDocument/2006/relationships/hyperlink" Target="https://twitter.com/#!/10sballs_com/status/1085570779876487168" TargetMode="External" /><Relationship Id="rId629" Type="http://schemas.openxmlformats.org/officeDocument/2006/relationships/hyperlink" Target="https://twitter.com/#!/10sballs_com/status/1085574518347710466" TargetMode="External" /><Relationship Id="rId630" Type="http://schemas.openxmlformats.org/officeDocument/2006/relationships/hyperlink" Target="https://twitter.com/#!/eudeporte/status/1085557916457930752" TargetMode="External" /><Relationship Id="rId631" Type="http://schemas.openxmlformats.org/officeDocument/2006/relationships/hyperlink" Target="https://twitter.com/#!/eudeporte/status/1085574903607250944" TargetMode="External" /><Relationship Id="rId632" Type="http://schemas.openxmlformats.org/officeDocument/2006/relationships/hyperlink" Target="https://twitter.com/#!/manatelanganain/status/1085575907463565312" TargetMode="External" /><Relationship Id="rId633" Type="http://schemas.openxmlformats.org/officeDocument/2006/relationships/hyperlink" Target="https://twitter.com/#!/jovinray/status/1085576283105447939" TargetMode="External" /><Relationship Id="rId634" Type="http://schemas.openxmlformats.org/officeDocument/2006/relationships/hyperlink" Target="https://twitter.com/#!/jovinray/status/1085576283105447939" TargetMode="External" /><Relationship Id="rId635" Type="http://schemas.openxmlformats.org/officeDocument/2006/relationships/hyperlink" Target="https://twitter.com/#!/jovinray/status/1085576283105447939" TargetMode="External" /><Relationship Id="rId636" Type="http://schemas.openxmlformats.org/officeDocument/2006/relationships/hyperlink" Target="https://twitter.com/#!/jovinray/status/1085576283105447939" TargetMode="External" /><Relationship Id="rId637" Type="http://schemas.openxmlformats.org/officeDocument/2006/relationships/hyperlink" Target="https://twitter.com/#!/jovinray/status/1085576283105447939" TargetMode="External" /><Relationship Id="rId638" Type="http://schemas.openxmlformats.org/officeDocument/2006/relationships/hyperlink" Target="https://twitter.com/#!/radoleski/status/1085578819711483904" TargetMode="External" /><Relationship Id="rId639" Type="http://schemas.openxmlformats.org/officeDocument/2006/relationships/hyperlink" Target="https://twitter.com/#!/dathan_g/status/1085578975873810433" TargetMode="External" /><Relationship Id="rId640" Type="http://schemas.openxmlformats.org/officeDocument/2006/relationships/hyperlink" Target="https://twitter.com/#!/tennislegende/status/1085576482175569920" TargetMode="External" /><Relationship Id="rId641" Type="http://schemas.openxmlformats.org/officeDocument/2006/relationships/hyperlink" Target="https://twitter.com/#!/latellaanne/status/1085579095650516993" TargetMode="External" /><Relationship Id="rId642" Type="http://schemas.openxmlformats.org/officeDocument/2006/relationships/hyperlink" Target="https://twitter.com/#!/tennislegende/status/1085514079471652864" TargetMode="External" /><Relationship Id="rId643" Type="http://schemas.openxmlformats.org/officeDocument/2006/relationships/hyperlink" Target="https://twitter.com/#!/latellaanne/status/1085579095650516993" TargetMode="External" /><Relationship Id="rId644" Type="http://schemas.openxmlformats.org/officeDocument/2006/relationships/hyperlink" Target="https://twitter.com/#!/kazik8998/status/1085510768232198144" TargetMode="External" /><Relationship Id="rId645" Type="http://schemas.openxmlformats.org/officeDocument/2006/relationships/hyperlink" Target="https://twitter.com/#!/kazik8998/status/1085579757285244928" TargetMode="External" /><Relationship Id="rId646" Type="http://schemas.openxmlformats.org/officeDocument/2006/relationships/hyperlink" Target="https://twitter.com/#!/jonquillius/status/1085579866844684288" TargetMode="External" /><Relationship Id="rId647" Type="http://schemas.openxmlformats.org/officeDocument/2006/relationships/hyperlink" Target="https://twitter.com/#!/standardissueuk/status/1085442799191896064" TargetMode="External" /><Relationship Id="rId648" Type="http://schemas.openxmlformats.org/officeDocument/2006/relationships/hyperlink" Target="https://twitter.com/#!/jonquillius/status/1085579866844684288" TargetMode="External" /><Relationship Id="rId649" Type="http://schemas.openxmlformats.org/officeDocument/2006/relationships/hyperlink" Target="https://twitter.com/#!/jonquillius/status/1085579866844684288" TargetMode="External" /><Relationship Id="rId650" Type="http://schemas.openxmlformats.org/officeDocument/2006/relationships/hyperlink" Target="https://twitter.com/#!/lreyesc1/status/1085579884502675457" TargetMode="External" /><Relationship Id="rId651" Type="http://schemas.openxmlformats.org/officeDocument/2006/relationships/hyperlink" Target="https://twitter.com/#!/globatalent/status/1085520464389246977" TargetMode="External" /><Relationship Id="rId652" Type="http://schemas.openxmlformats.org/officeDocument/2006/relationships/hyperlink" Target="https://twitter.com/#!/nsiman/status/1085580409801457664" TargetMode="External" /><Relationship Id="rId653" Type="http://schemas.openxmlformats.org/officeDocument/2006/relationships/hyperlink" Target="https://twitter.com/#!/nsiman/status/1085580409801457664" TargetMode="External" /><Relationship Id="rId654" Type="http://schemas.openxmlformats.org/officeDocument/2006/relationships/hyperlink" Target="https://twitter.com/#!/gulftoday/status/1085580418290728960" TargetMode="External" /><Relationship Id="rId655" Type="http://schemas.openxmlformats.org/officeDocument/2006/relationships/hyperlink" Target="https://twitter.com/#!/whitehousebets/status/1085581746987548674" TargetMode="External" /><Relationship Id="rId656" Type="http://schemas.openxmlformats.org/officeDocument/2006/relationships/hyperlink" Target="https://twitter.com/#!/davizuco7/status/1085582612100456451" TargetMode="External" /><Relationship Id="rId657" Type="http://schemas.openxmlformats.org/officeDocument/2006/relationships/hyperlink" Target="https://twitter.com/#!/observaenpaz/status/1085582719969644544" TargetMode="External" /><Relationship Id="rId658" Type="http://schemas.openxmlformats.org/officeDocument/2006/relationships/hyperlink" Target="https://twitter.com/#!/sumeer1122/status/1085583144777068545" TargetMode="External" /><Relationship Id="rId659" Type="http://schemas.openxmlformats.org/officeDocument/2006/relationships/hyperlink" Target="https://twitter.com/#!/portia529/status/1085368047756554247" TargetMode="External" /><Relationship Id="rId660" Type="http://schemas.openxmlformats.org/officeDocument/2006/relationships/hyperlink" Target="https://twitter.com/#!/all_serena/status/1085583723528101888" TargetMode="External" /><Relationship Id="rId661" Type="http://schemas.openxmlformats.org/officeDocument/2006/relationships/hyperlink" Target="https://twitter.com/#!/portia529/status/1085368047756554247" TargetMode="External" /><Relationship Id="rId662" Type="http://schemas.openxmlformats.org/officeDocument/2006/relationships/hyperlink" Target="https://twitter.com/#!/all_serena/status/1085583723528101888" TargetMode="External" /><Relationship Id="rId663" Type="http://schemas.openxmlformats.org/officeDocument/2006/relationships/hyperlink" Target="https://twitter.com/#!/portia529/status/1085368047756554247" TargetMode="External" /><Relationship Id="rId664" Type="http://schemas.openxmlformats.org/officeDocument/2006/relationships/hyperlink" Target="https://twitter.com/#!/all_serena/status/1085583723528101888" TargetMode="External" /><Relationship Id="rId665" Type="http://schemas.openxmlformats.org/officeDocument/2006/relationships/hyperlink" Target="https://twitter.com/#!/portia529/status/1085368047756554247" TargetMode="External" /><Relationship Id="rId666" Type="http://schemas.openxmlformats.org/officeDocument/2006/relationships/hyperlink" Target="https://twitter.com/#!/all_serena/status/1085583723528101888" TargetMode="External" /><Relationship Id="rId667" Type="http://schemas.openxmlformats.org/officeDocument/2006/relationships/hyperlink" Target="https://twitter.com/#!/all_serena/status/1085583723528101888" TargetMode="External" /><Relationship Id="rId668" Type="http://schemas.openxmlformats.org/officeDocument/2006/relationships/hyperlink" Target="https://twitter.com/#!/sammyguaya19/status/1085584277859909632" TargetMode="External" /><Relationship Id="rId669" Type="http://schemas.openxmlformats.org/officeDocument/2006/relationships/hyperlink" Target="https://twitter.com/#!/betandskill/status/1085584964782096387" TargetMode="External" /><Relationship Id="rId670" Type="http://schemas.openxmlformats.org/officeDocument/2006/relationships/hyperlink" Target="https://twitter.com/#!/riccafrancisco/status/1085585656494071809" TargetMode="External" /><Relationship Id="rId671" Type="http://schemas.openxmlformats.org/officeDocument/2006/relationships/hyperlink" Target="https://twitter.com/#!/kevshat/status/1085585811838513152" TargetMode="External" /><Relationship Id="rId672" Type="http://schemas.openxmlformats.org/officeDocument/2006/relationships/hyperlink" Target="https://twitter.com/#!/normansweden/status/1085406465240772613" TargetMode="External" /><Relationship Id="rId673" Type="http://schemas.openxmlformats.org/officeDocument/2006/relationships/hyperlink" Target="https://twitter.com/#!/k_ban/status/1085587002223931393" TargetMode="External" /><Relationship Id="rId674" Type="http://schemas.openxmlformats.org/officeDocument/2006/relationships/hyperlink" Target="https://twitter.com/#!/galanta94/status/1085588317888950272" TargetMode="External" /><Relationship Id="rId675" Type="http://schemas.openxmlformats.org/officeDocument/2006/relationships/hyperlink" Target="https://twitter.com/#!/ilfattoblog/status/1085133834348318720" TargetMode="External" /><Relationship Id="rId676" Type="http://schemas.openxmlformats.org/officeDocument/2006/relationships/hyperlink" Target="https://twitter.com/#!/curreriluca/status/1085588742822420480" TargetMode="External" /><Relationship Id="rId677" Type="http://schemas.openxmlformats.org/officeDocument/2006/relationships/hyperlink" Target="https://twitter.com/#!/cricketndtv/status/1085504490969563136" TargetMode="External" /><Relationship Id="rId678" Type="http://schemas.openxmlformats.org/officeDocument/2006/relationships/hyperlink" Target="https://twitter.com/#!/ankur_tank/status/1085589747962015744" TargetMode="External" /><Relationship Id="rId679" Type="http://schemas.openxmlformats.org/officeDocument/2006/relationships/hyperlink" Target="https://twitter.com/#!/kevshatsports/status/1085590003709689856" TargetMode="External" /><Relationship Id="rId680" Type="http://schemas.openxmlformats.org/officeDocument/2006/relationships/hyperlink" Target="https://twitter.com/#!/barrioscande/status/1085590235931656192" TargetMode="External" /><Relationship Id="rId681" Type="http://schemas.openxmlformats.org/officeDocument/2006/relationships/hyperlink" Target="https://twitter.com/#!/iam_iwillbe/status/1085592372539523073" TargetMode="External" /><Relationship Id="rId682" Type="http://schemas.openxmlformats.org/officeDocument/2006/relationships/hyperlink" Target="https://twitter.com/#!/blogabet/status/1085592518199332864" TargetMode="External" /><Relationship Id="rId683" Type="http://schemas.openxmlformats.org/officeDocument/2006/relationships/hyperlink" Target="https://twitter.com/#!/gizmo_1997/status/1085592614999654400" TargetMode="External" /><Relationship Id="rId684" Type="http://schemas.openxmlformats.org/officeDocument/2006/relationships/hyperlink" Target="https://twitter.com/#!/yusaris21/status/1085592621580353536" TargetMode="External" /><Relationship Id="rId685" Type="http://schemas.openxmlformats.org/officeDocument/2006/relationships/hyperlink" Target="https://twitter.com/#!/professornez/status/1085592959024803840" TargetMode="External" /><Relationship Id="rId686" Type="http://schemas.openxmlformats.org/officeDocument/2006/relationships/hyperlink" Target="https://twitter.com/#!/eso_gernot/status/1085502154616393728" TargetMode="External" /><Relationship Id="rId687" Type="http://schemas.openxmlformats.org/officeDocument/2006/relationships/hyperlink" Target="https://twitter.com/#!/babip77/status/1085593371282944000" TargetMode="External" /><Relationship Id="rId688" Type="http://schemas.openxmlformats.org/officeDocument/2006/relationships/hyperlink" Target="https://twitter.com/#!/racingpostsport/status/1085554447370067970" TargetMode="External" /><Relationship Id="rId689" Type="http://schemas.openxmlformats.org/officeDocument/2006/relationships/hyperlink" Target="https://twitter.com/#!/racingpostsport/status/1085595001093009409" TargetMode="External" /><Relationship Id="rId690" Type="http://schemas.openxmlformats.org/officeDocument/2006/relationships/hyperlink" Target="https://twitter.com/#!/racingpostsport/status/1085583410695995393" TargetMode="External" /><Relationship Id="rId691" Type="http://schemas.openxmlformats.org/officeDocument/2006/relationships/hyperlink" Target="https://twitter.com/#!/alondon91/status/1085595074522689536" TargetMode="External" /><Relationship Id="rId692" Type="http://schemas.openxmlformats.org/officeDocument/2006/relationships/hyperlink" Target="https://twitter.com/#!/tennismania7/status/1085595347446099969" TargetMode="External" /><Relationship Id="rId693" Type="http://schemas.openxmlformats.org/officeDocument/2006/relationships/hyperlink" Target="https://api.twitter.com/1.1/geo/id/00ac6e8a69330b3f.json" TargetMode="External" /><Relationship Id="rId694" Type="http://schemas.openxmlformats.org/officeDocument/2006/relationships/hyperlink" Target="https://api.twitter.com/1.1/geo/id/01864a8a64df9dc4.json" TargetMode="External" /><Relationship Id="rId695" Type="http://schemas.openxmlformats.org/officeDocument/2006/relationships/hyperlink" Target="https://api.twitter.com/1.1/geo/id/01864a8a64df9dc4.json" TargetMode="External" /><Relationship Id="rId696" Type="http://schemas.openxmlformats.org/officeDocument/2006/relationships/hyperlink" Target="https://api.twitter.com/1.1/geo/id/01864a8a64df9dc4.json" TargetMode="External" /><Relationship Id="rId697" Type="http://schemas.openxmlformats.org/officeDocument/2006/relationships/hyperlink" Target="https://api.twitter.com/1.1/geo/id/01ad290f25f590c7.json" TargetMode="External" /><Relationship Id="rId698" Type="http://schemas.openxmlformats.org/officeDocument/2006/relationships/hyperlink" Target="https://api.twitter.com/1.1/geo/id/e1e35d357ceefa52.json" TargetMode="External" /><Relationship Id="rId699" Type="http://schemas.openxmlformats.org/officeDocument/2006/relationships/hyperlink" Target="https://api.twitter.com/1.1/geo/id/01864a8a64df9dc4.json" TargetMode="External" /><Relationship Id="rId700" Type="http://schemas.openxmlformats.org/officeDocument/2006/relationships/hyperlink" Target="https://api.twitter.com/1.1/geo/id/3b77caf94bfc81fe.json" TargetMode="External" /><Relationship Id="rId701" Type="http://schemas.openxmlformats.org/officeDocument/2006/relationships/comments" Target="../comments1.xml" /><Relationship Id="rId702" Type="http://schemas.openxmlformats.org/officeDocument/2006/relationships/vmlDrawing" Target="../drawings/vmlDrawing1.vml" /><Relationship Id="rId703" Type="http://schemas.openxmlformats.org/officeDocument/2006/relationships/table" Target="../tables/table1.xml" /><Relationship Id="rId7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Q2RojFRYE" TargetMode="External" /><Relationship Id="rId2" Type="http://schemas.openxmlformats.org/officeDocument/2006/relationships/hyperlink" Target="https://t.co/4tmEBqs0QI" TargetMode="External" /><Relationship Id="rId3" Type="http://schemas.openxmlformats.org/officeDocument/2006/relationships/hyperlink" Target="https://t.co/8a2uNBLV2M" TargetMode="External" /><Relationship Id="rId4" Type="http://schemas.openxmlformats.org/officeDocument/2006/relationships/hyperlink" Target="https://t.co/OUe2bYRwUe" TargetMode="External" /><Relationship Id="rId5" Type="http://schemas.openxmlformats.org/officeDocument/2006/relationships/hyperlink" Target="https://t.co/BOh2cZGnuP" TargetMode="External" /><Relationship Id="rId6" Type="http://schemas.openxmlformats.org/officeDocument/2006/relationships/hyperlink" Target="http://t.co/00DDAsi401" TargetMode="External" /><Relationship Id="rId7" Type="http://schemas.openxmlformats.org/officeDocument/2006/relationships/hyperlink" Target="https://t.co/FvtRBv5txc" TargetMode="External" /><Relationship Id="rId8" Type="http://schemas.openxmlformats.org/officeDocument/2006/relationships/hyperlink" Target="https://t.co/Vj9M21xOrP" TargetMode="External" /><Relationship Id="rId9" Type="http://schemas.openxmlformats.org/officeDocument/2006/relationships/hyperlink" Target="https://t.co/3rirri8v8a" TargetMode="External" /><Relationship Id="rId10" Type="http://schemas.openxmlformats.org/officeDocument/2006/relationships/hyperlink" Target="http://t.co/fbOyD5TaKW" TargetMode="External" /><Relationship Id="rId11" Type="http://schemas.openxmlformats.org/officeDocument/2006/relationships/hyperlink" Target="https://t.co/qBnbRv7uYS" TargetMode="External" /><Relationship Id="rId12" Type="http://schemas.openxmlformats.org/officeDocument/2006/relationships/hyperlink" Target="https://t.co/WWe57xAJxF" TargetMode="External" /><Relationship Id="rId13" Type="http://schemas.openxmlformats.org/officeDocument/2006/relationships/hyperlink" Target="http://t.co/cEI8c36A60" TargetMode="External" /><Relationship Id="rId14" Type="http://schemas.openxmlformats.org/officeDocument/2006/relationships/hyperlink" Target="https://t.co/tpOm76ufOj" TargetMode="External" /><Relationship Id="rId15" Type="http://schemas.openxmlformats.org/officeDocument/2006/relationships/hyperlink" Target="https://t.co/NdMMu1jdrG" TargetMode="External" /><Relationship Id="rId16" Type="http://schemas.openxmlformats.org/officeDocument/2006/relationships/hyperlink" Target="https://t.co/jHQrxZoZhO" TargetMode="External" /><Relationship Id="rId17" Type="http://schemas.openxmlformats.org/officeDocument/2006/relationships/hyperlink" Target="https://t.co/b3xe7pJmOg" TargetMode="External" /><Relationship Id="rId18" Type="http://schemas.openxmlformats.org/officeDocument/2006/relationships/hyperlink" Target="https://t.co/kxplaxH9EO" TargetMode="External" /><Relationship Id="rId19" Type="http://schemas.openxmlformats.org/officeDocument/2006/relationships/hyperlink" Target="https://t.co/qS9MRFrmoD" TargetMode="External" /><Relationship Id="rId20" Type="http://schemas.openxmlformats.org/officeDocument/2006/relationships/hyperlink" Target="https://t.co/8KcLgM44Ou" TargetMode="External" /><Relationship Id="rId21" Type="http://schemas.openxmlformats.org/officeDocument/2006/relationships/hyperlink" Target="https://t.co/kHj7VQFS6I" TargetMode="External" /><Relationship Id="rId22" Type="http://schemas.openxmlformats.org/officeDocument/2006/relationships/hyperlink" Target="https://t.co/8IXKgsyQrr" TargetMode="External" /><Relationship Id="rId23" Type="http://schemas.openxmlformats.org/officeDocument/2006/relationships/hyperlink" Target="https://t.co/qcJcwocm65" TargetMode="External" /><Relationship Id="rId24" Type="http://schemas.openxmlformats.org/officeDocument/2006/relationships/hyperlink" Target="https://t.co/uBKb8EvUge" TargetMode="External" /><Relationship Id="rId25" Type="http://schemas.openxmlformats.org/officeDocument/2006/relationships/hyperlink" Target="https://t.co/NinTpjZLAX" TargetMode="External" /><Relationship Id="rId26" Type="http://schemas.openxmlformats.org/officeDocument/2006/relationships/hyperlink" Target="https://t.co/1EaTdqWv0w" TargetMode="External" /><Relationship Id="rId27" Type="http://schemas.openxmlformats.org/officeDocument/2006/relationships/hyperlink" Target="https://t.co/FHEe0JqoZw" TargetMode="External" /><Relationship Id="rId28" Type="http://schemas.openxmlformats.org/officeDocument/2006/relationships/hyperlink" Target="https://t.co/A7LPM0dzA4" TargetMode="External" /><Relationship Id="rId29" Type="http://schemas.openxmlformats.org/officeDocument/2006/relationships/hyperlink" Target="https://t.co/w8mj4ooLEt" TargetMode="External" /><Relationship Id="rId30" Type="http://schemas.openxmlformats.org/officeDocument/2006/relationships/hyperlink" Target="https://t.co/YSOcIymQSt" TargetMode="External" /><Relationship Id="rId31" Type="http://schemas.openxmlformats.org/officeDocument/2006/relationships/hyperlink" Target="https://t.co/nidDu0He8m" TargetMode="External" /><Relationship Id="rId32" Type="http://schemas.openxmlformats.org/officeDocument/2006/relationships/hyperlink" Target="http://t.co/6Qggc4yfaU" TargetMode="External" /><Relationship Id="rId33" Type="http://schemas.openxmlformats.org/officeDocument/2006/relationships/hyperlink" Target="https://t.co/VsrcJa4jYE" TargetMode="External" /><Relationship Id="rId34" Type="http://schemas.openxmlformats.org/officeDocument/2006/relationships/hyperlink" Target="https://t.co/kg83AxfD4J" TargetMode="External" /><Relationship Id="rId35" Type="http://schemas.openxmlformats.org/officeDocument/2006/relationships/hyperlink" Target="https://t.co/YMUiRJQ3iw" TargetMode="External" /><Relationship Id="rId36" Type="http://schemas.openxmlformats.org/officeDocument/2006/relationships/hyperlink" Target="https://t.co/M2BUlCM5u2" TargetMode="External" /><Relationship Id="rId37" Type="http://schemas.openxmlformats.org/officeDocument/2006/relationships/hyperlink" Target="https://t.co/IuHAUlxBZN" TargetMode="External" /><Relationship Id="rId38" Type="http://schemas.openxmlformats.org/officeDocument/2006/relationships/hyperlink" Target="https://t.co/iu1IqphqTE" TargetMode="External" /><Relationship Id="rId39" Type="http://schemas.openxmlformats.org/officeDocument/2006/relationships/hyperlink" Target="https://t.co/XCPkuF2toQ" TargetMode="External" /><Relationship Id="rId40" Type="http://schemas.openxmlformats.org/officeDocument/2006/relationships/hyperlink" Target="https://t.co/0ch45uhHAb" TargetMode="External" /><Relationship Id="rId41" Type="http://schemas.openxmlformats.org/officeDocument/2006/relationships/hyperlink" Target="https://t.co/xrs5qJAt4L" TargetMode="External" /><Relationship Id="rId42" Type="http://schemas.openxmlformats.org/officeDocument/2006/relationships/hyperlink" Target="https://t.co/THhSpLBIN0" TargetMode="External" /><Relationship Id="rId43" Type="http://schemas.openxmlformats.org/officeDocument/2006/relationships/hyperlink" Target="https://t.co/WouR92dxND" TargetMode="External" /><Relationship Id="rId44" Type="http://schemas.openxmlformats.org/officeDocument/2006/relationships/hyperlink" Target="http://t.co/nidDu0pCJM" TargetMode="External" /><Relationship Id="rId45" Type="http://schemas.openxmlformats.org/officeDocument/2006/relationships/hyperlink" Target="https://t.co/XlwvN0gRHk" TargetMode="External" /><Relationship Id="rId46" Type="http://schemas.openxmlformats.org/officeDocument/2006/relationships/hyperlink" Target="https://t.co/40tcjsHZf6" TargetMode="External" /><Relationship Id="rId47" Type="http://schemas.openxmlformats.org/officeDocument/2006/relationships/hyperlink" Target="https://t.co/mdbVTwCM6C" TargetMode="External" /><Relationship Id="rId48" Type="http://schemas.openxmlformats.org/officeDocument/2006/relationships/hyperlink" Target="https://t.co/qGeyimB8JK" TargetMode="External" /><Relationship Id="rId49" Type="http://schemas.openxmlformats.org/officeDocument/2006/relationships/hyperlink" Target="https://t.co/Ou1N6TUTRA" TargetMode="External" /><Relationship Id="rId50" Type="http://schemas.openxmlformats.org/officeDocument/2006/relationships/hyperlink" Target="https://t.co/KTWGwa49pb" TargetMode="External" /><Relationship Id="rId51" Type="http://schemas.openxmlformats.org/officeDocument/2006/relationships/hyperlink" Target="https://t.co/ubtQaThy4V" TargetMode="External" /><Relationship Id="rId52" Type="http://schemas.openxmlformats.org/officeDocument/2006/relationships/hyperlink" Target="https://t.co/W9M0IsFjvK" TargetMode="External" /><Relationship Id="rId53" Type="http://schemas.openxmlformats.org/officeDocument/2006/relationships/hyperlink" Target="https://t.co/TN28Nlwgkl" TargetMode="External" /><Relationship Id="rId54" Type="http://schemas.openxmlformats.org/officeDocument/2006/relationships/hyperlink" Target="https://t.co/pHudLjdobJ" TargetMode="External" /><Relationship Id="rId55" Type="http://schemas.openxmlformats.org/officeDocument/2006/relationships/hyperlink" Target="https://t.co/U2Q26rHvah" TargetMode="External" /><Relationship Id="rId56" Type="http://schemas.openxmlformats.org/officeDocument/2006/relationships/hyperlink" Target="https://t.co/TU4CnH0zss" TargetMode="External" /><Relationship Id="rId57" Type="http://schemas.openxmlformats.org/officeDocument/2006/relationships/hyperlink" Target="https://t.co/w1ml2Jcjxt" TargetMode="External" /><Relationship Id="rId58" Type="http://schemas.openxmlformats.org/officeDocument/2006/relationships/hyperlink" Target="https://t.co/i077EuVfXw" TargetMode="External" /><Relationship Id="rId59" Type="http://schemas.openxmlformats.org/officeDocument/2006/relationships/hyperlink" Target="https://t.co/v4EA8PFYd5" TargetMode="External" /><Relationship Id="rId60" Type="http://schemas.openxmlformats.org/officeDocument/2006/relationships/hyperlink" Target="https://t.co/kGEFGdjRnG" TargetMode="External" /><Relationship Id="rId61" Type="http://schemas.openxmlformats.org/officeDocument/2006/relationships/hyperlink" Target="http://t.co/qXVmmScyfG" TargetMode="External" /><Relationship Id="rId62" Type="http://schemas.openxmlformats.org/officeDocument/2006/relationships/hyperlink" Target="https://t.co/SBmP9gRWLb" TargetMode="External" /><Relationship Id="rId63" Type="http://schemas.openxmlformats.org/officeDocument/2006/relationships/hyperlink" Target="https://t.co/5LsIoZrCEr" TargetMode="External" /><Relationship Id="rId64" Type="http://schemas.openxmlformats.org/officeDocument/2006/relationships/hyperlink" Target="https://t.co/er70UGkbir" TargetMode="External" /><Relationship Id="rId65" Type="http://schemas.openxmlformats.org/officeDocument/2006/relationships/hyperlink" Target="https://t.co/eD2M0dAr0D" TargetMode="External" /><Relationship Id="rId66" Type="http://schemas.openxmlformats.org/officeDocument/2006/relationships/hyperlink" Target="https://t.co/Iqd6lnnimm" TargetMode="External" /><Relationship Id="rId67" Type="http://schemas.openxmlformats.org/officeDocument/2006/relationships/hyperlink" Target="http://t.co/4q7tpTsmJ2" TargetMode="External" /><Relationship Id="rId68" Type="http://schemas.openxmlformats.org/officeDocument/2006/relationships/hyperlink" Target="http://t.co/dCFWh1CEzO" TargetMode="External" /><Relationship Id="rId69" Type="http://schemas.openxmlformats.org/officeDocument/2006/relationships/hyperlink" Target="https://t.co/zXJvbhpyS0" TargetMode="External" /><Relationship Id="rId70" Type="http://schemas.openxmlformats.org/officeDocument/2006/relationships/hyperlink" Target="http://t.co/rvyKF1oXgF" TargetMode="External" /><Relationship Id="rId71" Type="http://schemas.openxmlformats.org/officeDocument/2006/relationships/hyperlink" Target="https://t.co/O5wLqIEhRZ" TargetMode="External" /><Relationship Id="rId72" Type="http://schemas.openxmlformats.org/officeDocument/2006/relationships/hyperlink" Target="http://t.co/Z4M89fs6mB" TargetMode="External" /><Relationship Id="rId73" Type="http://schemas.openxmlformats.org/officeDocument/2006/relationships/hyperlink" Target="http://t.co/ayTGrVlbsJ" TargetMode="External" /><Relationship Id="rId74" Type="http://schemas.openxmlformats.org/officeDocument/2006/relationships/hyperlink" Target="https://t.co/DJl6sqHlI2" TargetMode="External" /><Relationship Id="rId75" Type="http://schemas.openxmlformats.org/officeDocument/2006/relationships/hyperlink" Target="https://t.co/tiE4KH7Goq" TargetMode="External" /><Relationship Id="rId76" Type="http://schemas.openxmlformats.org/officeDocument/2006/relationships/hyperlink" Target="https://t.co/ffgveig2Wt" TargetMode="External" /><Relationship Id="rId77" Type="http://schemas.openxmlformats.org/officeDocument/2006/relationships/hyperlink" Target="https://t.co/JbKcoquZSc" TargetMode="External" /><Relationship Id="rId78" Type="http://schemas.openxmlformats.org/officeDocument/2006/relationships/hyperlink" Target="https://t.co/wwmQUyoKQ4" TargetMode="External" /><Relationship Id="rId79" Type="http://schemas.openxmlformats.org/officeDocument/2006/relationships/hyperlink" Target="https://t.co/n64nw6lc4E" TargetMode="External" /><Relationship Id="rId80" Type="http://schemas.openxmlformats.org/officeDocument/2006/relationships/hyperlink" Target="http://t.co/1NyA3IHk4o" TargetMode="External" /><Relationship Id="rId81" Type="http://schemas.openxmlformats.org/officeDocument/2006/relationships/hyperlink" Target="https://t.co/Y0bgRu9wjY" TargetMode="External" /><Relationship Id="rId82" Type="http://schemas.openxmlformats.org/officeDocument/2006/relationships/hyperlink" Target="https://t.co/JPjhq7MPTR" TargetMode="External" /><Relationship Id="rId83" Type="http://schemas.openxmlformats.org/officeDocument/2006/relationships/hyperlink" Target="https://t.co/Qef0ZbAA3Z" TargetMode="External" /><Relationship Id="rId84" Type="http://schemas.openxmlformats.org/officeDocument/2006/relationships/hyperlink" Target="https://t.co/slanYcB7ud" TargetMode="External" /><Relationship Id="rId85" Type="http://schemas.openxmlformats.org/officeDocument/2006/relationships/hyperlink" Target="https://t.co/T0EMdu1oUP" TargetMode="External" /><Relationship Id="rId86" Type="http://schemas.openxmlformats.org/officeDocument/2006/relationships/hyperlink" Target="http://t.co/EPyjk4s1jR" TargetMode="External" /><Relationship Id="rId87" Type="http://schemas.openxmlformats.org/officeDocument/2006/relationships/hyperlink" Target="https://t.co/TWtWtlXzEU" TargetMode="External" /><Relationship Id="rId88" Type="http://schemas.openxmlformats.org/officeDocument/2006/relationships/hyperlink" Target="https://t.co/F3fLcfn45H" TargetMode="External" /><Relationship Id="rId89" Type="http://schemas.openxmlformats.org/officeDocument/2006/relationships/hyperlink" Target="https://t.co/TWtWtlXzEU" TargetMode="External" /><Relationship Id="rId90" Type="http://schemas.openxmlformats.org/officeDocument/2006/relationships/hyperlink" Target="https://t.co/T8qyKz0gq5" TargetMode="External" /><Relationship Id="rId91" Type="http://schemas.openxmlformats.org/officeDocument/2006/relationships/hyperlink" Target="https://t.co/5l970SOZR4" TargetMode="External" /><Relationship Id="rId92" Type="http://schemas.openxmlformats.org/officeDocument/2006/relationships/hyperlink" Target="http://t.co/GzQrrRAjHU" TargetMode="External" /><Relationship Id="rId93" Type="http://schemas.openxmlformats.org/officeDocument/2006/relationships/hyperlink" Target="https://t.co/LjKG9Whl47" TargetMode="External" /><Relationship Id="rId94" Type="http://schemas.openxmlformats.org/officeDocument/2006/relationships/hyperlink" Target="http://t.co/FX9eZkF2UD" TargetMode="External" /><Relationship Id="rId95" Type="http://schemas.openxmlformats.org/officeDocument/2006/relationships/hyperlink" Target="https://t.co/uCqEezyhcN" TargetMode="External" /><Relationship Id="rId96" Type="http://schemas.openxmlformats.org/officeDocument/2006/relationships/hyperlink" Target="https://t.co/BIDAjDytcN" TargetMode="External" /><Relationship Id="rId97" Type="http://schemas.openxmlformats.org/officeDocument/2006/relationships/hyperlink" Target="https://t.co/Y5eAZckmvo" TargetMode="External" /><Relationship Id="rId98" Type="http://schemas.openxmlformats.org/officeDocument/2006/relationships/hyperlink" Target="http://t.co/i7NW4Bof2G" TargetMode="External" /><Relationship Id="rId99" Type="http://schemas.openxmlformats.org/officeDocument/2006/relationships/hyperlink" Target="https://t.co/1njQEAosRJ" TargetMode="External" /><Relationship Id="rId100" Type="http://schemas.openxmlformats.org/officeDocument/2006/relationships/hyperlink" Target="https://t.co/hVPJpSQU5w" TargetMode="External" /><Relationship Id="rId101" Type="http://schemas.openxmlformats.org/officeDocument/2006/relationships/hyperlink" Target="https://t.co/JxQOlwNQ7E" TargetMode="External" /><Relationship Id="rId102" Type="http://schemas.openxmlformats.org/officeDocument/2006/relationships/hyperlink" Target="https://t.co/pcdIwzRBUz" TargetMode="External" /><Relationship Id="rId103" Type="http://schemas.openxmlformats.org/officeDocument/2006/relationships/hyperlink" Target="https://t.co/PkMrYKeA4E" TargetMode="External" /><Relationship Id="rId104" Type="http://schemas.openxmlformats.org/officeDocument/2006/relationships/hyperlink" Target="https://t.co/BmTlqRpolz" TargetMode="External" /><Relationship Id="rId105" Type="http://schemas.openxmlformats.org/officeDocument/2006/relationships/hyperlink" Target="http://t.co/iefS9pVxXh" TargetMode="External" /><Relationship Id="rId106" Type="http://schemas.openxmlformats.org/officeDocument/2006/relationships/hyperlink" Target="https://t.co/o68T8iq9Iz" TargetMode="External" /><Relationship Id="rId107" Type="http://schemas.openxmlformats.org/officeDocument/2006/relationships/hyperlink" Target="http://t.co/wxoOv9Snwt" TargetMode="External" /><Relationship Id="rId108" Type="http://schemas.openxmlformats.org/officeDocument/2006/relationships/hyperlink" Target="https://t.co/uJ6FRFyccn" TargetMode="External" /><Relationship Id="rId109" Type="http://schemas.openxmlformats.org/officeDocument/2006/relationships/hyperlink" Target="https://t.co/mL1TR6Jg79" TargetMode="External" /><Relationship Id="rId110" Type="http://schemas.openxmlformats.org/officeDocument/2006/relationships/hyperlink" Target="https://t.co/KUzWFXSQdH" TargetMode="External" /><Relationship Id="rId111" Type="http://schemas.openxmlformats.org/officeDocument/2006/relationships/hyperlink" Target="https://t.co/e0K2Y1ztIA" TargetMode="External" /><Relationship Id="rId112" Type="http://schemas.openxmlformats.org/officeDocument/2006/relationships/hyperlink" Target="https://t.co/jokeMLWCsJ" TargetMode="External" /><Relationship Id="rId113" Type="http://schemas.openxmlformats.org/officeDocument/2006/relationships/hyperlink" Target="https://t.co/KJjoO3D5o4" TargetMode="External" /><Relationship Id="rId114" Type="http://schemas.openxmlformats.org/officeDocument/2006/relationships/hyperlink" Target="https://t.co/zmSoYcN4LQ" TargetMode="External" /><Relationship Id="rId115" Type="http://schemas.openxmlformats.org/officeDocument/2006/relationships/hyperlink" Target="https://t.co/G7PaQfGvzH" TargetMode="External" /><Relationship Id="rId116" Type="http://schemas.openxmlformats.org/officeDocument/2006/relationships/hyperlink" Target="https://t.co/YO8uk5BaTc" TargetMode="External" /><Relationship Id="rId117" Type="http://schemas.openxmlformats.org/officeDocument/2006/relationships/hyperlink" Target="https://t.co/mN7TYwpkpr" TargetMode="External" /><Relationship Id="rId118" Type="http://schemas.openxmlformats.org/officeDocument/2006/relationships/hyperlink" Target="https://t.co/voAFt6vfhb" TargetMode="External" /><Relationship Id="rId119" Type="http://schemas.openxmlformats.org/officeDocument/2006/relationships/hyperlink" Target="http://t.co/fCbHqGzYCL" TargetMode="External" /><Relationship Id="rId120" Type="http://schemas.openxmlformats.org/officeDocument/2006/relationships/hyperlink" Target="https://t.co/492pFBbk8v" TargetMode="External" /><Relationship Id="rId121" Type="http://schemas.openxmlformats.org/officeDocument/2006/relationships/hyperlink" Target="https://t.co/wy959zV1vm" TargetMode="External" /><Relationship Id="rId122" Type="http://schemas.openxmlformats.org/officeDocument/2006/relationships/hyperlink" Target="http://t.co/MTkbkUPQjn" TargetMode="External" /><Relationship Id="rId123" Type="http://schemas.openxmlformats.org/officeDocument/2006/relationships/hyperlink" Target="https://t.co/7JUGSsPLfE" TargetMode="External" /><Relationship Id="rId124" Type="http://schemas.openxmlformats.org/officeDocument/2006/relationships/hyperlink" Target="http://t.co/X8VjPqIk4X" TargetMode="External" /><Relationship Id="rId125" Type="http://schemas.openxmlformats.org/officeDocument/2006/relationships/hyperlink" Target="https://t.co/N5jER4GOu1" TargetMode="External" /><Relationship Id="rId126" Type="http://schemas.openxmlformats.org/officeDocument/2006/relationships/hyperlink" Target="https://t.co/B8NBPPSxvK" TargetMode="External" /><Relationship Id="rId127" Type="http://schemas.openxmlformats.org/officeDocument/2006/relationships/hyperlink" Target="https://t.co/fsQ8Nq02Bx" TargetMode="External" /><Relationship Id="rId128" Type="http://schemas.openxmlformats.org/officeDocument/2006/relationships/hyperlink" Target="https://t.co/y9ADTkrSXf" TargetMode="External" /><Relationship Id="rId129" Type="http://schemas.openxmlformats.org/officeDocument/2006/relationships/hyperlink" Target="https://t.co/vyRXNxcKUY" TargetMode="External" /><Relationship Id="rId130" Type="http://schemas.openxmlformats.org/officeDocument/2006/relationships/hyperlink" Target="https://t.co/SJYETF2dVH" TargetMode="External" /><Relationship Id="rId131" Type="http://schemas.openxmlformats.org/officeDocument/2006/relationships/hyperlink" Target="https://t.co/3m83XpRarM" TargetMode="External" /><Relationship Id="rId132" Type="http://schemas.openxmlformats.org/officeDocument/2006/relationships/hyperlink" Target="https://pbs.twimg.com/profile_banners/1084272851069353984/1547350791" TargetMode="External" /><Relationship Id="rId133" Type="http://schemas.openxmlformats.org/officeDocument/2006/relationships/hyperlink" Target="https://pbs.twimg.com/profile_banners/738636986840457216/1472051162" TargetMode="External" /><Relationship Id="rId134" Type="http://schemas.openxmlformats.org/officeDocument/2006/relationships/hyperlink" Target="https://pbs.twimg.com/profile_banners/969046429057634304/1528854466" TargetMode="External" /><Relationship Id="rId135" Type="http://schemas.openxmlformats.org/officeDocument/2006/relationships/hyperlink" Target="https://pbs.twimg.com/profile_banners/3149077445/1498961263" TargetMode="External" /><Relationship Id="rId136" Type="http://schemas.openxmlformats.org/officeDocument/2006/relationships/hyperlink" Target="https://pbs.twimg.com/profile_banners/2975482133/1458684305" TargetMode="External" /><Relationship Id="rId137" Type="http://schemas.openxmlformats.org/officeDocument/2006/relationships/hyperlink" Target="https://pbs.twimg.com/profile_banners/2162374808/1496683116" TargetMode="External" /><Relationship Id="rId138" Type="http://schemas.openxmlformats.org/officeDocument/2006/relationships/hyperlink" Target="https://pbs.twimg.com/profile_banners/141890072/1541277758" TargetMode="External" /><Relationship Id="rId139" Type="http://schemas.openxmlformats.org/officeDocument/2006/relationships/hyperlink" Target="https://pbs.twimg.com/profile_banners/20792012/1446419111" TargetMode="External" /><Relationship Id="rId140" Type="http://schemas.openxmlformats.org/officeDocument/2006/relationships/hyperlink" Target="https://pbs.twimg.com/profile_banners/317818412/1498487891" TargetMode="External" /><Relationship Id="rId141" Type="http://schemas.openxmlformats.org/officeDocument/2006/relationships/hyperlink" Target="https://pbs.twimg.com/profile_banners/199512319/1485349785" TargetMode="External" /><Relationship Id="rId142" Type="http://schemas.openxmlformats.org/officeDocument/2006/relationships/hyperlink" Target="https://pbs.twimg.com/profile_banners/538220396/1524764546" TargetMode="External" /><Relationship Id="rId143" Type="http://schemas.openxmlformats.org/officeDocument/2006/relationships/hyperlink" Target="https://pbs.twimg.com/profile_banners/147040968/1524041803" TargetMode="External" /><Relationship Id="rId144" Type="http://schemas.openxmlformats.org/officeDocument/2006/relationships/hyperlink" Target="https://pbs.twimg.com/profile_banners/828728544/1385624325" TargetMode="External" /><Relationship Id="rId145" Type="http://schemas.openxmlformats.org/officeDocument/2006/relationships/hyperlink" Target="https://pbs.twimg.com/profile_banners/340864563/1519482460" TargetMode="External" /><Relationship Id="rId146" Type="http://schemas.openxmlformats.org/officeDocument/2006/relationships/hyperlink" Target="https://pbs.twimg.com/profile_banners/92731878/1547211491" TargetMode="External" /><Relationship Id="rId147" Type="http://schemas.openxmlformats.org/officeDocument/2006/relationships/hyperlink" Target="https://pbs.twimg.com/profile_banners/55340679/1532688774" TargetMode="External" /><Relationship Id="rId148" Type="http://schemas.openxmlformats.org/officeDocument/2006/relationships/hyperlink" Target="https://pbs.twimg.com/profile_banners/717267578/1467751660" TargetMode="External" /><Relationship Id="rId149" Type="http://schemas.openxmlformats.org/officeDocument/2006/relationships/hyperlink" Target="https://pbs.twimg.com/profile_banners/101069100/1547398338" TargetMode="External" /><Relationship Id="rId150" Type="http://schemas.openxmlformats.org/officeDocument/2006/relationships/hyperlink" Target="https://pbs.twimg.com/profile_banners/409924174/1542890754" TargetMode="External" /><Relationship Id="rId151" Type="http://schemas.openxmlformats.org/officeDocument/2006/relationships/hyperlink" Target="https://pbs.twimg.com/profile_banners/409890601/1521197742" TargetMode="External" /><Relationship Id="rId152" Type="http://schemas.openxmlformats.org/officeDocument/2006/relationships/hyperlink" Target="https://pbs.twimg.com/profile_banners/719406413416501248/1489569307" TargetMode="External" /><Relationship Id="rId153" Type="http://schemas.openxmlformats.org/officeDocument/2006/relationships/hyperlink" Target="https://pbs.twimg.com/profile_banners/1890468313/1527381268" TargetMode="External" /><Relationship Id="rId154" Type="http://schemas.openxmlformats.org/officeDocument/2006/relationships/hyperlink" Target="https://pbs.twimg.com/profile_banners/1079483907987390464/1546204747" TargetMode="External" /><Relationship Id="rId155" Type="http://schemas.openxmlformats.org/officeDocument/2006/relationships/hyperlink" Target="https://pbs.twimg.com/profile_banners/424841064/1503581957" TargetMode="External" /><Relationship Id="rId156" Type="http://schemas.openxmlformats.org/officeDocument/2006/relationships/hyperlink" Target="https://pbs.twimg.com/profile_banners/175533480/1520050547" TargetMode="External" /><Relationship Id="rId157" Type="http://schemas.openxmlformats.org/officeDocument/2006/relationships/hyperlink" Target="https://pbs.twimg.com/profile_banners/425980045/1538780250" TargetMode="External" /><Relationship Id="rId158" Type="http://schemas.openxmlformats.org/officeDocument/2006/relationships/hyperlink" Target="https://pbs.twimg.com/profile_banners/2566243550/1420968454" TargetMode="External" /><Relationship Id="rId159" Type="http://schemas.openxmlformats.org/officeDocument/2006/relationships/hyperlink" Target="https://pbs.twimg.com/profile_banners/1627041102/1501203726" TargetMode="External" /><Relationship Id="rId160" Type="http://schemas.openxmlformats.org/officeDocument/2006/relationships/hyperlink" Target="https://pbs.twimg.com/profile_banners/445915413/1535647663" TargetMode="External" /><Relationship Id="rId161" Type="http://schemas.openxmlformats.org/officeDocument/2006/relationships/hyperlink" Target="https://pbs.twimg.com/profile_banners/887965012739883008/1539493430" TargetMode="External" /><Relationship Id="rId162" Type="http://schemas.openxmlformats.org/officeDocument/2006/relationships/hyperlink" Target="https://pbs.twimg.com/profile_banners/1004763257754677248/1528389424" TargetMode="External" /><Relationship Id="rId163" Type="http://schemas.openxmlformats.org/officeDocument/2006/relationships/hyperlink" Target="https://pbs.twimg.com/profile_banners/242274651/1485479061" TargetMode="External" /><Relationship Id="rId164" Type="http://schemas.openxmlformats.org/officeDocument/2006/relationships/hyperlink" Target="https://pbs.twimg.com/profile_banners/66088428/1513995322" TargetMode="External" /><Relationship Id="rId165" Type="http://schemas.openxmlformats.org/officeDocument/2006/relationships/hyperlink" Target="https://pbs.twimg.com/profile_banners/17329538/1547506758" TargetMode="External" /><Relationship Id="rId166" Type="http://schemas.openxmlformats.org/officeDocument/2006/relationships/hyperlink" Target="https://pbs.twimg.com/profile_banners/43407467/1376491761" TargetMode="External" /><Relationship Id="rId167" Type="http://schemas.openxmlformats.org/officeDocument/2006/relationships/hyperlink" Target="https://pbs.twimg.com/profile_banners/1075424857/1533521012" TargetMode="External" /><Relationship Id="rId168" Type="http://schemas.openxmlformats.org/officeDocument/2006/relationships/hyperlink" Target="https://pbs.twimg.com/profile_banners/107973532/1457672076" TargetMode="External" /><Relationship Id="rId169" Type="http://schemas.openxmlformats.org/officeDocument/2006/relationships/hyperlink" Target="https://pbs.twimg.com/profile_banners/344634424/1503314951" TargetMode="External" /><Relationship Id="rId170" Type="http://schemas.openxmlformats.org/officeDocument/2006/relationships/hyperlink" Target="https://pbs.twimg.com/profile_banners/94981836/1535017733" TargetMode="External" /><Relationship Id="rId171" Type="http://schemas.openxmlformats.org/officeDocument/2006/relationships/hyperlink" Target="https://pbs.twimg.com/profile_banners/288333760/1476333035" TargetMode="External" /><Relationship Id="rId172" Type="http://schemas.openxmlformats.org/officeDocument/2006/relationships/hyperlink" Target="https://pbs.twimg.com/profile_banners/976281698005651456/1537127232" TargetMode="External" /><Relationship Id="rId173" Type="http://schemas.openxmlformats.org/officeDocument/2006/relationships/hyperlink" Target="https://pbs.twimg.com/profile_banners/339075891/1523923740" TargetMode="External" /><Relationship Id="rId174" Type="http://schemas.openxmlformats.org/officeDocument/2006/relationships/hyperlink" Target="https://pbs.twimg.com/profile_banners/4848708843/1535281684" TargetMode="External" /><Relationship Id="rId175" Type="http://schemas.openxmlformats.org/officeDocument/2006/relationships/hyperlink" Target="https://pbs.twimg.com/profile_banners/2364411248/1546541106" TargetMode="External" /><Relationship Id="rId176" Type="http://schemas.openxmlformats.org/officeDocument/2006/relationships/hyperlink" Target="https://pbs.twimg.com/profile_banners/1037149221508599808/1536110935" TargetMode="External" /><Relationship Id="rId177" Type="http://schemas.openxmlformats.org/officeDocument/2006/relationships/hyperlink" Target="https://pbs.twimg.com/profile_banners/330044909/1463147231" TargetMode="External" /><Relationship Id="rId178" Type="http://schemas.openxmlformats.org/officeDocument/2006/relationships/hyperlink" Target="https://pbs.twimg.com/profile_banners/2847445620/1426036020" TargetMode="External" /><Relationship Id="rId179" Type="http://schemas.openxmlformats.org/officeDocument/2006/relationships/hyperlink" Target="https://pbs.twimg.com/profile_banners/421047571/1455983860" TargetMode="External" /><Relationship Id="rId180" Type="http://schemas.openxmlformats.org/officeDocument/2006/relationships/hyperlink" Target="https://pbs.twimg.com/profile_banners/285912566/1545138730" TargetMode="External" /><Relationship Id="rId181" Type="http://schemas.openxmlformats.org/officeDocument/2006/relationships/hyperlink" Target="https://pbs.twimg.com/profile_banners/1115874631/1483157766" TargetMode="External" /><Relationship Id="rId182" Type="http://schemas.openxmlformats.org/officeDocument/2006/relationships/hyperlink" Target="https://pbs.twimg.com/profile_banners/1010139229924409344/1538996607" TargetMode="External" /><Relationship Id="rId183" Type="http://schemas.openxmlformats.org/officeDocument/2006/relationships/hyperlink" Target="https://pbs.twimg.com/profile_banners/760817114110386176/1526499569" TargetMode="External" /><Relationship Id="rId184" Type="http://schemas.openxmlformats.org/officeDocument/2006/relationships/hyperlink" Target="https://pbs.twimg.com/profile_banners/321409021/1547652730" TargetMode="External" /><Relationship Id="rId185" Type="http://schemas.openxmlformats.org/officeDocument/2006/relationships/hyperlink" Target="https://pbs.twimg.com/profile_banners/3424582977/1547497706" TargetMode="External" /><Relationship Id="rId186" Type="http://schemas.openxmlformats.org/officeDocument/2006/relationships/hyperlink" Target="https://pbs.twimg.com/profile_banners/103939276/1379085917" TargetMode="External" /><Relationship Id="rId187" Type="http://schemas.openxmlformats.org/officeDocument/2006/relationships/hyperlink" Target="https://pbs.twimg.com/profile_banners/4848051388/1475588386" TargetMode="External" /><Relationship Id="rId188" Type="http://schemas.openxmlformats.org/officeDocument/2006/relationships/hyperlink" Target="https://pbs.twimg.com/profile_banners/134015941/1398274045" TargetMode="External" /><Relationship Id="rId189" Type="http://schemas.openxmlformats.org/officeDocument/2006/relationships/hyperlink" Target="https://pbs.twimg.com/profile_banners/19980499/1545387657" TargetMode="External" /><Relationship Id="rId190" Type="http://schemas.openxmlformats.org/officeDocument/2006/relationships/hyperlink" Target="https://pbs.twimg.com/profile_banners/1337785291/1487462562" TargetMode="External" /><Relationship Id="rId191" Type="http://schemas.openxmlformats.org/officeDocument/2006/relationships/hyperlink" Target="https://pbs.twimg.com/profile_banners/2342373410/1492855530" TargetMode="External" /><Relationship Id="rId192" Type="http://schemas.openxmlformats.org/officeDocument/2006/relationships/hyperlink" Target="https://pbs.twimg.com/profile_banners/267158021/1469128575" TargetMode="External" /><Relationship Id="rId193" Type="http://schemas.openxmlformats.org/officeDocument/2006/relationships/hyperlink" Target="https://pbs.twimg.com/profile_banners/73987402/1441814024" TargetMode="External" /><Relationship Id="rId194" Type="http://schemas.openxmlformats.org/officeDocument/2006/relationships/hyperlink" Target="https://pbs.twimg.com/profile_banners/882224191268769794/1542776438" TargetMode="External" /><Relationship Id="rId195" Type="http://schemas.openxmlformats.org/officeDocument/2006/relationships/hyperlink" Target="https://pbs.twimg.com/profile_banners/708118805864521728/1546455109" TargetMode="External" /><Relationship Id="rId196" Type="http://schemas.openxmlformats.org/officeDocument/2006/relationships/hyperlink" Target="https://pbs.twimg.com/profile_banners/50980178/1470091641" TargetMode="External" /><Relationship Id="rId197" Type="http://schemas.openxmlformats.org/officeDocument/2006/relationships/hyperlink" Target="https://pbs.twimg.com/profile_banners/248568377/1547607897" TargetMode="External" /><Relationship Id="rId198" Type="http://schemas.openxmlformats.org/officeDocument/2006/relationships/hyperlink" Target="https://pbs.twimg.com/profile_banners/336886312/1536852790" TargetMode="External" /><Relationship Id="rId199" Type="http://schemas.openxmlformats.org/officeDocument/2006/relationships/hyperlink" Target="https://pbs.twimg.com/profile_banners/440297436/1516990990" TargetMode="External" /><Relationship Id="rId200" Type="http://schemas.openxmlformats.org/officeDocument/2006/relationships/hyperlink" Target="https://pbs.twimg.com/profile_banners/259685158/1476477699" TargetMode="External" /><Relationship Id="rId201" Type="http://schemas.openxmlformats.org/officeDocument/2006/relationships/hyperlink" Target="https://pbs.twimg.com/profile_banners/2560224450/1509897648" TargetMode="External" /><Relationship Id="rId202" Type="http://schemas.openxmlformats.org/officeDocument/2006/relationships/hyperlink" Target="https://pbs.twimg.com/profile_banners/2205581768/1543209086" TargetMode="External" /><Relationship Id="rId203" Type="http://schemas.openxmlformats.org/officeDocument/2006/relationships/hyperlink" Target="https://pbs.twimg.com/profile_banners/753730280729546752/1535365290" TargetMode="External" /><Relationship Id="rId204" Type="http://schemas.openxmlformats.org/officeDocument/2006/relationships/hyperlink" Target="https://pbs.twimg.com/profile_banners/227227338/1544780903" TargetMode="External" /><Relationship Id="rId205" Type="http://schemas.openxmlformats.org/officeDocument/2006/relationships/hyperlink" Target="https://pbs.twimg.com/profile_banners/50897888/1394977273" TargetMode="External" /><Relationship Id="rId206" Type="http://schemas.openxmlformats.org/officeDocument/2006/relationships/hyperlink" Target="https://pbs.twimg.com/profile_banners/858598281248514048/1515287921" TargetMode="External" /><Relationship Id="rId207" Type="http://schemas.openxmlformats.org/officeDocument/2006/relationships/hyperlink" Target="https://pbs.twimg.com/profile_banners/20389531/1542078292" TargetMode="External" /><Relationship Id="rId208" Type="http://schemas.openxmlformats.org/officeDocument/2006/relationships/hyperlink" Target="https://pbs.twimg.com/profile_banners/1400998206/1544502086" TargetMode="External" /><Relationship Id="rId209" Type="http://schemas.openxmlformats.org/officeDocument/2006/relationships/hyperlink" Target="https://pbs.twimg.com/profile_banners/285848506/1547557829" TargetMode="External" /><Relationship Id="rId210" Type="http://schemas.openxmlformats.org/officeDocument/2006/relationships/hyperlink" Target="https://pbs.twimg.com/profile_banners/1427723802/1512507608" TargetMode="External" /><Relationship Id="rId211" Type="http://schemas.openxmlformats.org/officeDocument/2006/relationships/hyperlink" Target="https://pbs.twimg.com/profile_banners/26589987/1529593679" TargetMode="External" /><Relationship Id="rId212" Type="http://schemas.openxmlformats.org/officeDocument/2006/relationships/hyperlink" Target="https://pbs.twimg.com/profile_banners/1064604891123994631/1543900117" TargetMode="External" /><Relationship Id="rId213" Type="http://schemas.openxmlformats.org/officeDocument/2006/relationships/hyperlink" Target="https://pbs.twimg.com/profile_banners/346433292/1396064897" TargetMode="External" /><Relationship Id="rId214" Type="http://schemas.openxmlformats.org/officeDocument/2006/relationships/hyperlink" Target="https://pbs.twimg.com/profile_banners/48785006/1418704695" TargetMode="External" /><Relationship Id="rId215" Type="http://schemas.openxmlformats.org/officeDocument/2006/relationships/hyperlink" Target="https://pbs.twimg.com/profile_banners/750039508163309569/1539793838" TargetMode="External" /><Relationship Id="rId216" Type="http://schemas.openxmlformats.org/officeDocument/2006/relationships/hyperlink" Target="https://pbs.twimg.com/profile_banners/232704798/1544207729" TargetMode="External" /><Relationship Id="rId217" Type="http://schemas.openxmlformats.org/officeDocument/2006/relationships/hyperlink" Target="https://pbs.twimg.com/profile_banners/264913634/1537979735" TargetMode="External" /><Relationship Id="rId218" Type="http://schemas.openxmlformats.org/officeDocument/2006/relationships/hyperlink" Target="https://pbs.twimg.com/profile_banners/128555221/1546862801" TargetMode="External" /><Relationship Id="rId219" Type="http://schemas.openxmlformats.org/officeDocument/2006/relationships/hyperlink" Target="https://pbs.twimg.com/profile_banners/94166168/1506341625" TargetMode="External" /><Relationship Id="rId220" Type="http://schemas.openxmlformats.org/officeDocument/2006/relationships/hyperlink" Target="https://pbs.twimg.com/profile_banners/305769290/1455502113" TargetMode="External" /><Relationship Id="rId221" Type="http://schemas.openxmlformats.org/officeDocument/2006/relationships/hyperlink" Target="https://pbs.twimg.com/profile_banners/48348735/1480768225" TargetMode="External" /><Relationship Id="rId222" Type="http://schemas.openxmlformats.org/officeDocument/2006/relationships/hyperlink" Target="https://pbs.twimg.com/profile_banners/235521641/1443190076" TargetMode="External" /><Relationship Id="rId223" Type="http://schemas.openxmlformats.org/officeDocument/2006/relationships/hyperlink" Target="https://pbs.twimg.com/profile_banners/969766828703494144/1522147382" TargetMode="External" /><Relationship Id="rId224" Type="http://schemas.openxmlformats.org/officeDocument/2006/relationships/hyperlink" Target="https://pbs.twimg.com/profile_banners/151592588/1536628200" TargetMode="External" /><Relationship Id="rId225" Type="http://schemas.openxmlformats.org/officeDocument/2006/relationships/hyperlink" Target="https://pbs.twimg.com/profile_banners/1612693225/1517692382" TargetMode="External" /><Relationship Id="rId226" Type="http://schemas.openxmlformats.org/officeDocument/2006/relationships/hyperlink" Target="https://pbs.twimg.com/profile_banners/211107359/1499273353" TargetMode="External" /><Relationship Id="rId227" Type="http://schemas.openxmlformats.org/officeDocument/2006/relationships/hyperlink" Target="https://pbs.twimg.com/profile_banners/286197712/1547204178" TargetMode="External" /><Relationship Id="rId228" Type="http://schemas.openxmlformats.org/officeDocument/2006/relationships/hyperlink" Target="https://pbs.twimg.com/profile_banners/1013444939336777728/1531716518" TargetMode="External" /><Relationship Id="rId229" Type="http://schemas.openxmlformats.org/officeDocument/2006/relationships/hyperlink" Target="https://pbs.twimg.com/profile_banners/35819412/1513851088" TargetMode="External" /><Relationship Id="rId230" Type="http://schemas.openxmlformats.org/officeDocument/2006/relationships/hyperlink" Target="https://pbs.twimg.com/profile_banners/24744541/1491832878" TargetMode="External" /><Relationship Id="rId231" Type="http://schemas.openxmlformats.org/officeDocument/2006/relationships/hyperlink" Target="https://pbs.twimg.com/profile_banners/269197465/1542464583" TargetMode="External" /><Relationship Id="rId232" Type="http://schemas.openxmlformats.org/officeDocument/2006/relationships/hyperlink" Target="https://pbs.twimg.com/profile_banners/481461757/1531674152" TargetMode="External" /><Relationship Id="rId233" Type="http://schemas.openxmlformats.org/officeDocument/2006/relationships/hyperlink" Target="https://pbs.twimg.com/profile_banners/1006346380539916288/1528795159" TargetMode="External" /><Relationship Id="rId234" Type="http://schemas.openxmlformats.org/officeDocument/2006/relationships/hyperlink" Target="https://pbs.twimg.com/profile_banners/1081618570625335302/1546722792" TargetMode="External" /><Relationship Id="rId235" Type="http://schemas.openxmlformats.org/officeDocument/2006/relationships/hyperlink" Target="https://pbs.twimg.com/profile_banners/571974187/1493864662" TargetMode="External" /><Relationship Id="rId236" Type="http://schemas.openxmlformats.org/officeDocument/2006/relationships/hyperlink" Target="https://pbs.twimg.com/profile_banners/2502130063/1521809972" TargetMode="External" /><Relationship Id="rId237" Type="http://schemas.openxmlformats.org/officeDocument/2006/relationships/hyperlink" Target="https://pbs.twimg.com/profile_banners/2532884354/1546859832" TargetMode="External" /><Relationship Id="rId238" Type="http://schemas.openxmlformats.org/officeDocument/2006/relationships/hyperlink" Target="https://pbs.twimg.com/profile_banners/36327407/1547550750" TargetMode="External" /><Relationship Id="rId239" Type="http://schemas.openxmlformats.org/officeDocument/2006/relationships/hyperlink" Target="https://pbs.twimg.com/profile_banners/834785315189616640/1534159661" TargetMode="External" /><Relationship Id="rId240" Type="http://schemas.openxmlformats.org/officeDocument/2006/relationships/hyperlink" Target="https://pbs.twimg.com/profile_banners/196699352/1528950352" TargetMode="External" /><Relationship Id="rId241" Type="http://schemas.openxmlformats.org/officeDocument/2006/relationships/hyperlink" Target="https://pbs.twimg.com/profile_banners/196789098/1459884575" TargetMode="External" /><Relationship Id="rId242" Type="http://schemas.openxmlformats.org/officeDocument/2006/relationships/hyperlink" Target="https://pbs.twimg.com/profile_banners/3303530887/1462119428" TargetMode="External" /><Relationship Id="rId243" Type="http://schemas.openxmlformats.org/officeDocument/2006/relationships/hyperlink" Target="https://pbs.twimg.com/profile_banners/281733049/1519261165" TargetMode="External" /><Relationship Id="rId244" Type="http://schemas.openxmlformats.org/officeDocument/2006/relationships/hyperlink" Target="https://pbs.twimg.com/profile_banners/1047382845486841856/1538550698" TargetMode="External" /><Relationship Id="rId245" Type="http://schemas.openxmlformats.org/officeDocument/2006/relationships/hyperlink" Target="https://pbs.twimg.com/profile_banners/394788065/1545055206" TargetMode="External" /><Relationship Id="rId246" Type="http://schemas.openxmlformats.org/officeDocument/2006/relationships/hyperlink" Target="https://pbs.twimg.com/profile_banners/2726795861/1523654186" TargetMode="External" /><Relationship Id="rId247" Type="http://schemas.openxmlformats.org/officeDocument/2006/relationships/hyperlink" Target="https://pbs.twimg.com/profile_banners/209274399/1434402817" TargetMode="External" /><Relationship Id="rId248" Type="http://schemas.openxmlformats.org/officeDocument/2006/relationships/hyperlink" Target="https://pbs.twimg.com/profile_banners/1005695523829919744/1547651688" TargetMode="External" /><Relationship Id="rId249" Type="http://schemas.openxmlformats.org/officeDocument/2006/relationships/hyperlink" Target="https://pbs.twimg.com/profile_banners/17356059/1485410203" TargetMode="External" /><Relationship Id="rId250" Type="http://schemas.openxmlformats.org/officeDocument/2006/relationships/hyperlink" Target="https://pbs.twimg.com/profile_banners/3237144762/1547540534" TargetMode="External" /><Relationship Id="rId251" Type="http://schemas.openxmlformats.org/officeDocument/2006/relationships/hyperlink" Target="https://pbs.twimg.com/profile_banners/973963984561782785/1538688741" TargetMode="External" /><Relationship Id="rId252" Type="http://schemas.openxmlformats.org/officeDocument/2006/relationships/hyperlink" Target="https://pbs.twimg.com/profile_banners/154836286/1545249653" TargetMode="External" /><Relationship Id="rId253" Type="http://schemas.openxmlformats.org/officeDocument/2006/relationships/hyperlink" Target="https://pbs.twimg.com/profile_banners/821437110/1398682931" TargetMode="External" /><Relationship Id="rId254" Type="http://schemas.openxmlformats.org/officeDocument/2006/relationships/hyperlink" Target="https://pbs.twimg.com/profile_banners/231066129/1399416139" TargetMode="External" /><Relationship Id="rId255" Type="http://schemas.openxmlformats.org/officeDocument/2006/relationships/hyperlink" Target="https://pbs.twimg.com/profile_banners/3056472927/1524371632" TargetMode="External" /><Relationship Id="rId256" Type="http://schemas.openxmlformats.org/officeDocument/2006/relationships/hyperlink" Target="https://pbs.twimg.com/profile_banners/1306030580/1497302533" TargetMode="External" /><Relationship Id="rId257" Type="http://schemas.openxmlformats.org/officeDocument/2006/relationships/hyperlink" Target="https://pbs.twimg.com/profile_banners/276664654/1442909533" TargetMode="External" /><Relationship Id="rId258" Type="http://schemas.openxmlformats.org/officeDocument/2006/relationships/hyperlink" Target="https://pbs.twimg.com/profile_banners/539641619/1498166525" TargetMode="External" /><Relationship Id="rId259" Type="http://schemas.openxmlformats.org/officeDocument/2006/relationships/hyperlink" Target="https://pbs.twimg.com/profile_banners/850211115590078465/1542879908" TargetMode="External" /><Relationship Id="rId260" Type="http://schemas.openxmlformats.org/officeDocument/2006/relationships/hyperlink" Target="https://pbs.twimg.com/profile_banners/34245009/1546520948" TargetMode="External" /><Relationship Id="rId261" Type="http://schemas.openxmlformats.org/officeDocument/2006/relationships/hyperlink" Target="https://pbs.twimg.com/profile_banners/3935852893/1546876090" TargetMode="External" /><Relationship Id="rId262" Type="http://schemas.openxmlformats.org/officeDocument/2006/relationships/hyperlink" Target="https://pbs.twimg.com/profile_banners/1216140618/1535035508" TargetMode="External" /><Relationship Id="rId263" Type="http://schemas.openxmlformats.org/officeDocument/2006/relationships/hyperlink" Target="https://pbs.twimg.com/profile_banners/52818366/1498598836" TargetMode="External" /><Relationship Id="rId264" Type="http://schemas.openxmlformats.org/officeDocument/2006/relationships/hyperlink" Target="https://pbs.twimg.com/profile_banners/1083672630144557056/1547346387" TargetMode="External" /><Relationship Id="rId265" Type="http://schemas.openxmlformats.org/officeDocument/2006/relationships/hyperlink" Target="https://pbs.twimg.com/profile_banners/981434972270743555/1542275214" TargetMode="External" /><Relationship Id="rId266" Type="http://schemas.openxmlformats.org/officeDocument/2006/relationships/hyperlink" Target="https://pbs.twimg.com/profile_banners/150768530/1546441216" TargetMode="External" /><Relationship Id="rId267" Type="http://schemas.openxmlformats.org/officeDocument/2006/relationships/hyperlink" Target="https://pbs.twimg.com/profile_banners/45217482/1493671577" TargetMode="External" /><Relationship Id="rId268" Type="http://schemas.openxmlformats.org/officeDocument/2006/relationships/hyperlink" Target="https://pbs.twimg.com/profile_banners/1052883615871262720/1542880030" TargetMode="External" /><Relationship Id="rId269" Type="http://schemas.openxmlformats.org/officeDocument/2006/relationships/hyperlink" Target="https://pbs.twimg.com/profile_banners/863878595567071233/1547476561" TargetMode="External" /><Relationship Id="rId270" Type="http://schemas.openxmlformats.org/officeDocument/2006/relationships/hyperlink" Target="https://pbs.twimg.com/profile_banners/10228272/1544543885" TargetMode="External" /><Relationship Id="rId271" Type="http://schemas.openxmlformats.org/officeDocument/2006/relationships/hyperlink" Target="https://pbs.twimg.com/profile_banners/1052880429433393158/1542879781" TargetMode="External" /><Relationship Id="rId272" Type="http://schemas.openxmlformats.org/officeDocument/2006/relationships/hyperlink" Target="https://pbs.twimg.com/profile_banners/1447949844/1483460817" TargetMode="External" /><Relationship Id="rId273" Type="http://schemas.openxmlformats.org/officeDocument/2006/relationships/hyperlink" Target="https://pbs.twimg.com/profile_banners/861607522603544578/1495557514" TargetMode="External" /><Relationship Id="rId274" Type="http://schemas.openxmlformats.org/officeDocument/2006/relationships/hyperlink" Target="https://pbs.twimg.com/profile_banners/162254755/1476932641" TargetMode="External" /><Relationship Id="rId275" Type="http://schemas.openxmlformats.org/officeDocument/2006/relationships/hyperlink" Target="https://pbs.twimg.com/profile_banners/951388850089267201/1526736808" TargetMode="External" /><Relationship Id="rId276" Type="http://schemas.openxmlformats.org/officeDocument/2006/relationships/hyperlink" Target="https://pbs.twimg.com/profile_banners/146447097/1519139393" TargetMode="External" /><Relationship Id="rId277" Type="http://schemas.openxmlformats.org/officeDocument/2006/relationships/hyperlink" Target="https://pbs.twimg.com/profile_banners/14857290/1546621072" TargetMode="External" /><Relationship Id="rId278" Type="http://schemas.openxmlformats.org/officeDocument/2006/relationships/hyperlink" Target="https://pbs.twimg.com/profile_banners/791732544408588292/1508841318" TargetMode="External" /><Relationship Id="rId279" Type="http://schemas.openxmlformats.org/officeDocument/2006/relationships/hyperlink" Target="https://pbs.twimg.com/profile_banners/2990611686/1486635224" TargetMode="External" /><Relationship Id="rId280" Type="http://schemas.openxmlformats.org/officeDocument/2006/relationships/hyperlink" Target="https://pbs.twimg.com/profile_banners/18839785/1502777627" TargetMode="External" /><Relationship Id="rId281" Type="http://schemas.openxmlformats.org/officeDocument/2006/relationships/hyperlink" Target="https://pbs.twimg.com/profile_banners/893737526/1518686202" TargetMode="External" /><Relationship Id="rId282" Type="http://schemas.openxmlformats.org/officeDocument/2006/relationships/hyperlink" Target="https://pbs.twimg.com/profile_banners/1071810233201086464/1544374591" TargetMode="External" /><Relationship Id="rId283" Type="http://schemas.openxmlformats.org/officeDocument/2006/relationships/hyperlink" Target="https://pbs.twimg.com/profile_banners/31258811/1407784373" TargetMode="External" /><Relationship Id="rId284" Type="http://schemas.openxmlformats.org/officeDocument/2006/relationships/hyperlink" Target="https://pbs.twimg.com/profile_banners/3408670563/1543876703" TargetMode="External" /><Relationship Id="rId285" Type="http://schemas.openxmlformats.org/officeDocument/2006/relationships/hyperlink" Target="https://pbs.twimg.com/profile_banners/467955010/1547593208" TargetMode="External" /><Relationship Id="rId286" Type="http://schemas.openxmlformats.org/officeDocument/2006/relationships/hyperlink" Target="https://pbs.twimg.com/profile_banners/134758540/1547519966" TargetMode="External" /><Relationship Id="rId287" Type="http://schemas.openxmlformats.org/officeDocument/2006/relationships/hyperlink" Target="https://pbs.twimg.com/profile_banners/755366510877638656/1469162709" TargetMode="External" /><Relationship Id="rId288" Type="http://schemas.openxmlformats.org/officeDocument/2006/relationships/hyperlink" Target="https://pbs.twimg.com/profile_banners/875430344/1451645014" TargetMode="External" /><Relationship Id="rId289" Type="http://schemas.openxmlformats.org/officeDocument/2006/relationships/hyperlink" Target="https://pbs.twimg.com/profile_banners/703308253/1451795728" TargetMode="External" /><Relationship Id="rId290" Type="http://schemas.openxmlformats.org/officeDocument/2006/relationships/hyperlink" Target="https://pbs.twimg.com/profile_banners/19762175/1545831709" TargetMode="External" /><Relationship Id="rId291" Type="http://schemas.openxmlformats.org/officeDocument/2006/relationships/hyperlink" Target="https://pbs.twimg.com/profile_banners/886913859927363585/1514912107" TargetMode="External" /><Relationship Id="rId292" Type="http://schemas.openxmlformats.org/officeDocument/2006/relationships/hyperlink" Target="https://pbs.twimg.com/profile_banners/4874310677/1454517942" TargetMode="External" /><Relationship Id="rId293" Type="http://schemas.openxmlformats.org/officeDocument/2006/relationships/hyperlink" Target="https://pbs.twimg.com/profile_banners/3207450063/1541700599" TargetMode="External" /><Relationship Id="rId294" Type="http://schemas.openxmlformats.org/officeDocument/2006/relationships/hyperlink" Target="https://pbs.twimg.com/profile_banners/715481739817123844/1513007178" TargetMode="External" /><Relationship Id="rId295" Type="http://schemas.openxmlformats.org/officeDocument/2006/relationships/hyperlink" Target="https://pbs.twimg.com/profile_banners/94139319/1519356234" TargetMode="External" /><Relationship Id="rId296" Type="http://schemas.openxmlformats.org/officeDocument/2006/relationships/hyperlink" Target="https://pbs.twimg.com/profile_banners/828402419205812224/1514259128" TargetMode="External" /><Relationship Id="rId297" Type="http://schemas.openxmlformats.org/officeDocument/2006/relationships/hyperlink" Target="https://pbs.twimg.com/profile_banners/506429053/1488139669" TargetMode="External" /><Relationship Id="rId298" Type="http://schemas.openxmlformats.org/officeDocument/2006/relationships/hyperlink" Target="https://pbs.twimg.com/profile_banners/72755703/1357272828" TargetMode="External" /><Relationship Id="rId299" Type="http://schemas.openxmlformats.org/officeDocument/2006/relationships/hyperlink" Target="https://pbs.twimg.com/profile_banners/42496202/1482332387" TargetMode="External" /><Relationship Id="rId300" Type="http://schemas.openxmlformats.org/officeDocument/2006/relationships/hyperlink" Target="https://pbs.twimg.com/profile_banners/2989551036/1528494937" TargetMode="External" /><Relationship Id="rId301" Type="http://schemas.openxmlformats.org/officeDocument/2006/relationships/hyperlink" Target="https://pbs.twimg.com/profile_banners/836488596/1542336486" TargetMode="External" /><Relationship Id="rId302" Type="http://schemas.openxmlformats.org/officeDocument/2006/relationships/hyperlink" Target="https://pbs.twimg.com/profile_banners/1917109555/1535197687" TargetMode="External" /><Relationship Id="rId303" Type="http://schemas.openxmlformats.org/officeDocument/2006/relationships/hyperlink" Target="https://pbs.twimg.com/profile_banners/830939480/1467895941" TargetMode="External" /><Relationship Id="rId304" Type="http://schemas.openxmlformats.org/officeDocument/2006/relationships/hyperlink" Target="https://pbs.twimg.com/profile_banners/811350/1528325831" TargetMode="External" /><Relationship Id="rId305" Type="http://schemas.openxmlformats.org/officeDocument/2006/relationships/hyperlink" Target="https://pbs.twimg.com/profile_banners/467957498/1494194667" TargetMode="External" /><Relationship Id="rId306" Type="http://schemas.openxmlformats.org/officeDocument/2006/relationships/hyperlink" Target="https://pbs.twimg.com/profile_banners/810856940423315456/1507043166" TargetMode="External" /><Relationship Id="rId307" Type="http://schemas.openxmlformats.org/officeDocument/2006/relationships/hyperlink" Target="https://pbs.twimg.com/profile_banners/1005751034311073792/1547498179" TargetMode="External" /><Relationship Id="rId308" Type="http://schemas.openxmlformats.org/officeDocument/2006/relationships/hyperlink" Target="https://pbs.twimg.com/profile_banners/706655557386674176/1537512332" TargetMode="External" /><Relationship Id="rId309" Type="http://schemas.openxmlformats.org/officeDocument/2006/relationships/hyperlink" Target="https://pbs.twimg.com/profile_banners/2318220141/1431774217" TargetMode="External" /><Relationship Id="rId310" Type="http://schemas.openxmlformats.org/officeDocument/2006/relationships/hyperlink" Target="https://pbs.twimg.com/profile_banners/17967185/1510194670" TargetMode="External" /><Relationship Id="rId311" Type="http://schemas.openxmlformats.org/officeDocument/2006/relationships/hyperlink" Target="https://pbs.twimg.com/profile_banners/18760928/1455064992" TargetMode="External" /><Relationship Id="rId312" Type="http://schemas.openxmlformats.org/officeDocument/2006/relationships/hyperlink" Target="https://pbs.twimg.com/profile_banners/475585457/1547339876" TargetMode="External" /><Relationship Id="rId313" Type="http://schemas.openxmlformats.org/officeDocument/2006/relationships/hyperlink" Target="https://pbs.twimg.com/profile_banners/917730324737679360/1529317107" TargetMode="External" /><Relationship Id="rId314" Type="http://schemas.openxmlformats.org/officeDocument/2006/relationships/hyperlink" Target="https://pbs.twimg.com/profile_banners/415585111/1493412354" TargetMode="External" /><Relationship Id="rId315" Type="http://schemas.openxmlformats.org/officeDocument/2006/relationships/hyperlink" Target="https://pbs.twimg.com/profile_banners/73228608/1512307632" TargetMode="External" /><Relationship Id="rId316" Type="http://schemas.openxmlformats.org/officeDocument/2006/relationships/hyperlink" Target="https://pbs.twimg.com/profile_banners/923192821804302336/1509022985" TargetMode="External" /><Relationship Id="rId317" Type="http://schemas.openxmlformats.org/officeDocument/2006/relationships/hyperlink" Target="https://pbs.twimg.com/profile_banners/1678650176/1501365179" TargetMode="External" /><Relationship Id="rId318" Type="http://schemas.openxmlformats.org/officeDocument/2006/relationships/hyperlink" Target="https://pbs.twimg.com/profile_banners/1532145301/1547423708" TargetMode="External" /><Relationship Id="rId319" Type="http://schemas.openxmlformats.org/officeDocument/2006/relationships/hyperlink" Target="https://pbs.twimg.com/profile_banners/636148585/1437662627" TargetMode="External" /><Relationship Id="rId320" Type="http://schemas.openxmlformats.org/officeDocument/2006/relationships/hyperlink" Target="https://pbs.twimg.com/profile_banners/826410138/1404331040" TargetMode="External" /><Relationship Id="rId321" Type="http://schemas.openxmlformats.org/officeDocument/2006/relationships/hyperlink" Target="https://pbs.twimg.com/profile_banners/21232426/1518436357" TargetMode="External" /><Relationship Id="rId322" Type="http://schemas.openxmlformats.org/officeDocument/2006/relationships/hyperlink" Target="https://pbs.twimg.com/profile_banners/3960052216/1516728035" TargetMode="External" /><Relationship Id="rId323" Type="http://schemas.openxmlformats.org/officeDocument/2006/relationships/hyperlink" Target="https://pbs.twimg.com/profile_banners/327629108/1525210857" TargetMode="External" /><Relationship Id="rId324" Type="http://schemas.openxmlformats.org/officeDocument/2006/relationships/hyperlink" Target="https://pbs.twimg.com/profile_banners/4786953744/1547137833" TargetMode="External" /><Relationship Id="rId325" Type="http://schemas.openxmlformats.org/officeDocument/2006/relationships/hyperlink" Target="https://pbs.twimg.com/profile_banners/274095255/1407166737" TargetMode="External" /><Relationship Id="rId326" Type="http://schemas.openxmlformats.org/officeDocument/2006/relationships/hyperlink" Target="https://pbs.twimg.com/profile_banners/1047457207665774592/1538569721" TargetMode="External" /><Relationship Id="rId327" Type="http://schemas.openxmlformats.org/officeDocument/2006/relationships/hyperlink" Target="https://pbs.twimg.com/profile_banners/226929312/1495874120" TargetMode="External" /><Relationship Id="rId328" Type="http://schemas.openxmlformats.org/officeDocument/2006/relationships/hyperlink" Target="https://pbs.twimg.com/profile_banners/702539580738838528/1462869075" TargetMode="External" /><Relationship Id="rId329" Type="http://schemas.openxmlformats.org/officeDocument/2006/relationships/hyperlink" Target="https://pbs.twimg.com/profile_banners/306959195/1484548881" TargetMode="External" /><Relationship Id="rId330" Type="http://schemas.openxmlformats.org/officeDocument/2006/relationships/hyperlink" Target="https://pbs.twimg.com/profile_banners/17158140/1546552876" TargetMode="External" /><Relationship Id="rId331" Type="http://schemas.openxmlformats.org/officeDocument/2006/relationships/hyperlink" Target="https://pbs.twimg.com/profile_banners/160663378/1472043563" TargetMode="External" /><Relationship Id="rId332" Type="http://schemas.openxmlformats.org/officeDocument/2006/relationships/hyperlink" Target="https://pbs.twimg.com/profile_banners/95742296/1485493407" TargetMode="External" /><Relationship Id="rId333" Type="http://schemas.openxmlformats.org/officeDocument/2006/relationships/hyperlink" Target="https://pbs.twimg.com/profile_banners/826902991/1404824203" TargetMode="External" /><Relationship Id="rId334" Type="http://schemas.openxmlformats.org/officeDocument/2006/relationships/hyperlink" Target="https://pbs.twimg.com/profile_banners/4804223635/1497568047" TargetMode="External" /><Relationship Id="rId335" Type="http://schemas.openxmlformats.org/officeDocument/2006/relationships/hyperlink" Target="https://pbs.twimg.com/profile_banners/548674976/1507385836" TargetMode="External" /><Relationship Id="rId336" Type="http://schemas.openxmlformats.org/officeDocument/2006/relationships/hyperlink" Target="https://pbs.twimg.com/profile_banners/153770191/1510652088" TargetMode="External" /><Relationship Id="rId337" Type="http://schemas.openxmlformats.org/officeDocument/2006/relationships/hyperlink" Target="https://pbs.twimg.com/profile_banners/969945874183856130/1520258105"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3/bg.gif" TargetMode="External" /><Relationship Id="rId345" Type="http://schemas.openxmlformats.org/officeDocument/2006/relationships/hyperlink" Target="http://abs.twimg.com/images/themes/theme12/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8/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9/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9/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5/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8/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9/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8/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4/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7/bg.gif"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4/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9/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4/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5/bg.png" TargetMode="External" /><Relationship Id="rId410" Type="http://schemas.openxmlformats.org/officeDocument/2006/relationships/hyperlink" Target="http://abs.twimg.com/images/themes/theme9/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4/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0/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3/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0/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9/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4/bg.gif" TargetMode="External" /><Relationship Id="rId429" Type="http://schemas.openxmlformats.org/officeDocument/2006/relationships/hyperlink" Target="http://abs.twimg.com/images/themes/theme15/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3/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9/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7/bg.gif" TargetMode="External" /><Relationship Id="rId449" Type="http://schemas.openxmlformats.org/officeDocument/2006/relationships/hyperlink" Target="http://abs.twimg.com/images/themes/theme9/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4/bg.gif" TargetMode="External" /><Relationship Id="rId453" Type="http://schemas.openxmlformats.org/officeDocument/2006/relationships/hyperlink" Target="http://abs.twimg.com/images/themes/theme12/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9/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6/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4/bg.gif" TargetMode="External" /><Relationship Id="rId464" Type="http://schemas.openxmlformats.org/officeDocument/2006/relationships/hyperlink" Target="http://abs.twimg.com/images/themes/theme15/bg.png" TargetMode="External" /><Relationship Id="rId465" Type="http://schemas.openxmlformats.org/officeDocument/2006/relationships/hyperlink" Target="http://abs.twimg.com/images/themes/theme9/bg.gif" TargetMode="External" /><Relationship Id="rId466" Type="http://schemas.openxmlformats.org/officeDocument/2006/relationships/hyperlink" Target="http://abs.twimg.com/images/themes/theme14/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8/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8/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4/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4/bg.gif" TargetMode="External" /><Relationship Id="rId481" Type="http://schemas.openxmlformats.org/officeDocument/2006/relationships/hyperlink" Target="http://abs.twimg.com/images/themes/theme15/bg.png" TargetMode="External" /><Relationship Id="rId482" Type="http://schemas.openxmlformats.org/officeDocument/2006/relationships/hyperlink" Target="http://abs.twimg.com/images/themes/theme3/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4/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3/bg.gif"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0/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8/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3/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1/bg.gif" TargetMode="External" /><Relationship Id="rId522" Type="http://schemas.openxmlformats.org/officeDocument/2006/relationships/hyperlink" Target="http://abs.twimg.com/images/themes/theme17/bg.gif"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9/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6/bg.gif" TargetMode="External" /><Relationship Id="rId531" Type="http://schemas.openxmlformats.org/officeDocument/2006/relationships/hyperlink" Target="http://pbs.twimg.com/profile_images/1084291784216240128/5pFdd49f_normal.jpg" TargetMode="External" /><Relationship Id="rId532" Type="http://schemas.openxmlformats.org/officeDocument/2006/relationships/hyperlink" Target="http://pbs.twimg.com/profile_images/378800000371901359/a002e2debe43afb8812e5059339a9af4_normal.jpeg" TargetMode="External" /><Relationship Id="rId533" Type="http://schemas.openxmlformats.org/officeDocument/2006/relationships/hyperlink" Target="http://pbs.twimg.com/profile_images/1060683559902593025/vSKOV-Lo_normal.jpg" TargetMode="External" /><Relationship Id="rId534" Type="http://schemas.openxmlformats.org/officeDocument/2006/relationships/hyperlink" Target="http://pbs.twimg.com/profile_images/1006713445830549505/T7a7KN6V_normal.jpg" TargetMode="External" /><Relationship Id="rId535" Type="http://schemas.openxmlformats.org/officeDocument/2006/relationships/hyperlink" Target="http://pbs.twimg.com/profile_images/875722784772472832/QHBPdH-l_normal.jpg" TargetMode="External" /><Relationship Id="rId536" Type="http://schemas.openxmlformats.org/officeDocument/2006/relationships/hyperlink" Target="http://pbs.twimg.com/profile_images/1068531276741730304/QPGchD-o_normal.jpg" TargetMode="External" /><Relationship Id="rId537" Type="http://schemas.openxmlformats.org/officeDocument/2006/relationships/hyperlink" Target="http://pbs.twimg.com/profile_images/978652967216795648/bZGb_ppg_normal.jpg" TargetMode="External" /><Relationship Id="rId538" Type="http://schemas.openxmlformats.org/officeDocument/2006/relationships/hyperlink" Target="http://pbs.twimg.com/profile_images/790585583244640256/m7J6fueg_normal.jpg" TargetMode="External" /><Relationship Id="rId539" Type="http://schemas.openxmlformats.org/officeDocument/2006/relationships/hyperlink" Target="http://pbs.twimg.com/profile_images/893524775582224384/_EJq9M2o_normal.jpg" TargetMode="External" /><Relationship Id="rId540" Type="http://schemas.openxmlformats.org/officeDocument/2006/relationships/hyperlink" Target="http://pbs.twimg.com/profile_images/1062496285259898880/0ZO9hDH0_normal.jpg" TargetMode="External" /><Relationship Id="rId541" Type="http://schemas.openxmlformats.org/officeDocument/2006/relationships/hyperlink" Target="http://pbs.twimg.com/profile_images/876104966829682688/oA4RmTLP_normal.jpg" TargetMode="External" /><Relationship Id="rId542" Type="http://schemas.openxmlformats.org/officeDocument/2006/relationships/hyperlink" Target="http://pbs.twimg.com/profile_images/1004728765887471623/eok_oqgq_normal.jpg" TargetMode="External" /><Relationship Id="rId543" Type="http://schemas.openxmlformats.org/officeDocument/2006/relationships/hyperlink" Target="http://pbs.twimg.com/profile_images/1032272304850518017/3U-jcYNk_normal.jpg" TargetMode="External" /><Relationship Id="rId544" Type="http://schemas.openxmlformats.org/officeDocument/2006/relationships/hyperlink" Target="http://pbs.twimg.com/profile_images/752171159492259840/kQP-Gztu_normal.jpg" TargetMode="External" /><Relationship Id="rId545" Type="http://schemas.openxmlformats.org/officeDocument/2006/relationships/hyperlink" Target="http://pbs.twimg.com/profile_images/991599078382354432/OTm8V_9-_normal.jpg" TargetMode="External" /><Relationship Id="rId546" Type="http://schemas.openxmlformats.org/officeDocument/2006/relationships/hyperlink" Target="http://pbs.twimg.com/profile_images/437439508070420480/kRkEQkMV_normal.jpeg" TargetMode="External" /><Relationship Id="rId547" Type="http://schemas.openxmlformats.org/officeDocument/2006/relationships/hyperlink" Target="http://pbs.twimg.com/profile_images/1045655605631901696/AI3vyVGd_normal.jpg" TargetMode="External" /><Relationship Id="rId548" Type="http://schemas.openxmlformats.org/officeDocument/2006/relationships/hyperlink" Target="http://pbs.twimg.com/profile_images/967405676925505537/N0S6aJj9_normal.jpg" TargetMode="External" /><Relationship Id="rId549" Type="http://schemas.openxmlformats.org/officeDocument/2006/relationships/hyperlink" Target="http://pbs.twimg.com/profile_images/676355059429412864/OTX1jD1A_normal.jpg" TargetMode="External" /><Relationship Id="rId550" Type="http://schemas.openxmlformats.org/officeDocument/2006/relationships/hyperlink" Target="http://pbs.twimg.com/profile_images/760881011613806592/XK4kh_UF_normal.jpg" TargetMode="External" /><Relationship Id="rId551" Type="http://schemas.openxmlformats.org/officeDocument/2006/relationships/hyperlink" Target="http://pbs.twimg.com/profile_images/755494292806852609/WBAbnRWp_normal.jpg" TargetMode="External" /><Relationship Id="rId552" Type="http://schemas.openxmlformats.org/officeDocument/2006/relationships/hyperlink" Target="http://pbs.twimg.com/profile_images/969637242091266055/J7U86Vjo_normal.jpg" TargetMode="External" /><Relationship Id="rId553" Type="http://schemas.openxmlformats.org/officeDocument/2006/relationships/hyperlink" Target="http://pbs.twimg.com/profile_images/640173731671863296/dE1y6SbA_normal.jpg" TargetMode="External" /><Relationship Id="rId554" Type="http://schemas.openxmlformats.org/officeDocument/2006/relationships/hyperlink" Target="http://pbs.twimg.com/profile_images/866610306654642176/8xbmqE86_normal.jpg" TargetMode="External" /><Relationship Id="rId555" Type="http://schemas.openxmlformats.org/officeDocument/2006/relationships/hyperlink" Target="http://pbs.twimg.com/profile_images/841939246432845824/QjuZsSEQ_normal.jpg" TargetMode="External" /><Relationship Id="rId556" Type="http://schemas.openxmlformats.org/officeDocument/2006/relationships/hyperlink" Target="http://pbs.twimg.com/profile_images/1083085789716758528/teq0Eddc_normal.jpg" TargetMode="External" /><Relationship Id="rId557" Type="http://schemas.openxmlformats.org/officeDocument/2006/relationships/hyperlink" Target="http://abs.twimg.com/sticky/default_profile_images/default_profile_normal.png" TargetMode="External" /><Relationship Id="rId558" Type="http://schemas.openxmlformats.org/officeDocument/2006/relationships/hyperlink" Target="http://pbs.twimg.com/profile_images/978104187178442753/FqImYOKM_normal.jpg" TargetMode="External" /><Relationship Id="rId559" Type="http://schemas.openxmlformats.org/officeDocument/2006/relationships/hyperlink" Target="http://pbs.twimg.com/profile_images/1079487216664150017/XE99e9sC_normal.jpg" TargetMode="External" /><Relationship Id="rId560" Type="http://schemas.openxmlformats.org/officeDocument/2006/relationships/hyperlink" Target="http://pbs.twimg.com/profile_images/1071793186488623104/Zh74FIs1_normal.jpg" TargetMode="External" /><Relationship Id="rId561" Type="http://schemas.openxmlformats.org/officeDocument/2006/relationships/hyperlink" Target="http://pbs.twimg.com/profile_images/965421519848529920/rZbj72yE_normal.jpg" TargetMode="External" /><Relationship Id="rId562" Type="http://schemas.openxmlformats.org/officeDocument/2006/relationships/hyperlink" Target="http://pbs.twimg.com/profile_images/1048314570656403457/Dar0HC7__normal.jpg" TargetMode="External" /><Relationship Id="rId563" Type="http://schemas.openxmlformats.org/officeDocument/2006/relationships/hyperlink" Target="http://pbs.twimg.com/profile_images/1073161077993558017/t4RzRcmr_normal.jpg" TargetMode="External" /><Relationship Id="rId564" Type="http://schemas.openxmlformats.org/officeDocument/2006/relationships/hyperlink" Target="http://pbs.twimg.com/profile_images/574922533176152064/7-eofL_S_normal.jpeg" TargetMode="External" /><Relationship Id="rId565" Type="http://schemas.openxmlformats.org/officeDocument/2006/relationships/hyperlink" Target="http://pbs.twimg.com/profile_images/996588445748248576/8fFD5mMn_normal.jpg" TargetMode="External" /><Relationship Id="rId566" Type="http://schemas.openxmlformats.org/officeDocument/2006/relationships/hyperlink" Target="http://pbs.twimg.com/profile_images/1067272175692861440/VqluWdhP_normal.jpg" TargetMode="External" /><Relationship Id="rId567" Type="http://schemas.openxmlformats.org/officeDocument/2006/relationships/hyperlink" Target="http://pbs.twimg.com/profile_images/1051337770990325760/G6VlXVQo_normal.jpg" TargetMode="External" /><Relationship Id="rId568" Type="http://schemas.openxmlformats.org/officeDocument/2006/relationships/hyperlink" Target="http://pbs.twimg.com/profile_images/1004764196372807680/iOAfVhhU_normal.jpg" TargetMode="External" /><Relationship Id="rId569" Type="http://schemas.openxmlformats.org/officeDocument/2006/relationships/hyperlink" Target="http://pbs.twimg.com/profile_images/949148686201663489/8dtjOQ04_normal.jpg" TargetMode="External" /><Relationship Id="rId570" Type="http://schemas.openxmlformats.org/officeDocument/2006/relationships/hyperlink" Target="http://pbs.twimg.com/profile_images/767782502631079936/0xn8Ocpj_normal.jpg" TargetMode="External" /><Relationship Id="rId571" Type="http://schemas.openxmlformats.org/officeDocument/2006/relationships/hyperlink" Target="http://pbs.twimg.com/profile_images/783169955382517760/4DMFcls__normal.jpg" TargetMode="External" /><Relationship Id="rId572" Type="http://schemas.openxmlformats.org/officeDocument/2006/relationships/hyperlink" Target="http://pbs.twimg.com/profile_images/1078934582244847616/jDNkIbWp_normal.jpg" TargetMode="External" /><Relationship Id="rId573" Type="http://schemas.openxmlformats.org/officeDocument/2006/relationships/hyperlink" Target="http://pbs.twimg.com/profile_images/1031089012809711616/7_CI-PPV_normal.jpg" TargetMode="External" /><Relationship Id="rId574" Type="http://schemas.openxmlformats.org/officeDocument/2006/relationships/hyperlink" Target="http://pbs.twimg.com/profile_images/566805159800344577/HSTYu5XU_normal.png" TargetMode="External" /><Relationship Id="rId575" Type="http://schemas.openxmlformats.org/officeDocument/2006/relationships/hyperlink" Target="http://pbs.twimg.com/profile_images/3114767681/66e02382fcf2b99bdbdbf90efada7c11_normal.png" TargetMode="External" /><Relationship Id="rId576" Type="http://schemas.openxmlformats.org/officeDocument/2006/relationships/hyperlink" Target="http://pbs.twimg.com/profile_images/2042082321/ke1649fY_normal" TargetMode="External" /><Relationship Id="rId577" Type="http://schemas.openxmlformats.org/officeDocument/2006/relationships/hyperlink" Target="http://pbs.twimg.com/profile_images/619278765131177984/m7r6lL5i_normal.jpg" TargetMode="External" /><Relationship Id="rId578" Type="http://schemas.openxmlformats.org/officeDocument/2006/relationships/hyperlink" Target="http://pbs.twimg.com/profile_images/898280220037443585/mthp5TlW_normal.jpg" TargetMode="External" /><Relationship Id="rId579" Type="http://schemas.openxmlformats.org/officeDocument/2006/relationships/hyperlink" Target="http://pbs.twimg.com/profile_images/1084019754682089474/T17xp6Yw_normal.jpg" TargetMode="External" /><Relationship Id="rId580" Type="http://schemas.openxmlformats.org/officeDocument/2006/relationships/hyperlink" Target="http://pbs.twimg.com/profile_images/786423002820784128/cjLHfMMJ_normal.jpg" TargetMode="External" /><Relationship Id="rId581" Type="http://schemas.openxmlformats.org/officeDocument/2006/relationships/hyperlink" Target="http://pbs.twimg.com/profile_images/1068889783181721600/T1wop9UZ_normal.jpg" TargetMode="External" /><Relationship Id="rId582" Type="http://schemas.openxmlformats.org/officeDocument/2006/relationships/hyperlink" Target="http://pbs.twimg.com/profile_images/986029632125374464/zDksogUn_normal.jpg" TargetMode="External" /><Relationship Id="rId583" Type="http://schemas.openxmlformats.org/officeDocument/2006/relationships/hyperlink" Target="http://pbs.twimg.com/profile_images/970089157547589634/wC_aViMw_normal.jpg" TargetMode="External" /><Relationship Id="rId584" Type="http://schemas.openxmlformats.org/officeDocument/2006/relationships/hyperlink" Target="http://pbs.twimg.com/profile_images/1080898307289956354/1Xqf4H_p_normal.jpg" TargetMode="External" /><Relationship Id="rId585" Type="http://schemas.openxmlformats.org/officeDocument/2006/relationships/hyperlink" Target="http://pbs.twimg.com/profile_images/1070421548111147009/rx6P_Jwy_normal.jpg" TargetMode="External" /><Relationship Id="rId586" Type="http://schemas.openxmlformats.org/officeDocument/2006/relationships/hyperlink" Target="http://pbs.twimg.com/profile_images/880247198423932928/itQyFuZ9_normal.jpg" TargetMode="External" /><Relationship Id="rId587" Type="http://schemas.openxmlformats.org/officeDocument/2006/relationships/hyperlink" Target="http://pbs.twimg.com/profile_images/683762371358257152/kd8UMZhU_normal.jpg" TargetMode="External" /><Relationship Id="rId588" Type="http://schemas.openxmlformats.org/officeDocument/2006/relationships/hyperlink" Target="http://pbs.twimg.com/profile_images/1036391558403121152/Blai2J1L_normal.jpg" TargetMode="External" /><Relationship Id="rId589" Type="http://schemas.openxmlformats.org/officeDocument/2006/relationships/hyperlink" Target="http://pbs.twimg.com/profile_images/1046143837436080128/Rtvprb0d_normal.jpg" TargetMode="External" /><Relationship Id="rId590" Type="http://schemas.openxmlformats.org/officeDocument/2006/relationships/hyperlink" Target="http://pbs.twimg.com/profile_images/969543729500467202/y-kyowAV_normal.jpg" TargetMode="External" /><Relationship Id="rId591" Type="http://schemas.openxmlformats.org/officeDocument/2006/relationships/hyperlink" Target="http://pbs.twimg.com/profile_images/1049253927303053312/30T3UQun_normal.jpg" TargetMode="External" /><Relationship Id="rId592" Type="http://schemas.openxmlformats.org/officeDocument/2006/relationships/hyperlink" Target="http://pbs.twimg.com/profile_images/993514206547804160/DtfPwGyk_normal.jpg" TargetMode="External" /><Relationship Id="rId593" Type="http://schemas.openxmlformats.org/officeDocument/2006/relationships/hyperlink" Target="http://pbs.twimg.com/profile_images/572389658831486976/3_qOqzl1_normal.jpeg" TargetMode="External" /><Relationship Id="rId594" Type="http://schemas.openxmlformats.org/officeDocument/2006/relationships/hyperlink" Target="http://pbs.twimg.com/profile_images/686346957762244608/NmmRyrEX_normal.jpg" TargetMode="External" /><Relationship Id="rId595" Type="http://schemas.openxmlformats.org/officeDocument/2006/relationships/hyperlink" Target="http://pbs.twimg.com/profile_images/1065515108993024001/JeivW3Qh_normal.jpg" TargetMode="External" /><Relationship Id="rId596" Type="http://schemas.openxmlformats.org/officeDocument/2006/relationships/hyperlink" Target="http://pbs.twimg.com/profile_images/976161135065010177/r91btA8M_normal.jpg" TargetMode="External" /><Relationship Id="rId597" Type="http://schemas.openxmlformats.org/officeDocument/2006/relationships/hyperlink" Target="http://pbs.twimg.com/profile_images/995466824249761792/Oq2Nviws_normal.jpg" TargetMode="External" /><Relationship Id="rId598" Type="http://schemas.openxmlformats.org/officeDocument/2006/relationships/hyperlink" Target="http://pbs.twimg.com/profile_images/829775768/260520091386_normal.jpg" TargetMode="External" /><Relationship Id="rId599" Type="http://schemas.openxmlformats.org/officeDocument/2006/relationships/hyperlink" Target="http://pbs.twimg.com/profile_images/1076059821571522562/Tt3YDH_2_normal.jpg" TargetMode="External" /><Relationship Id="rId600" Type="http://schemas.openxmlformats.org/officeDocument/2006/relationships/hyperlink" Target="http://pbs.twimg.com/profile_images/833104478328877056/8z-8v1Fw_normal.jpg" TargetMode="External" /><Relationship Id="rId601" Type="http://schemas.openxmlformats.org/officeDocument/2006/relationships/hyperlink" Target="http://pbs.twimg.com/profile_images/1072002544858099712/8i130LWc_normal.jpg" TargetMode="External" /><Relationship Id="rId602" Type="http://schemas.openxmlformats.org/officeDocument/2006/relationships/hyperlink" Target="http://pbs.twimg.com/profile_images/912625017887838209/odr8MESZ_normal.jpg" TargetMode="External" /><Relationship Id="rId603" Type="http://schemas.openxmlformats.org/officeDocument/2006/relationships/hyperlink" Target="http://pbs.twimg.com/profile_images/641638136913756160/LVdaKLbs_normal.jpg" TargetMode="External" /><Relationship Id="rId604" Type="http://schemas.openxmlformats.org/officeDocument/2006/relationships/hyperlink" Target="http://pbs.twimg.com/profile_images/1074956884958826498/1UVOS7Qs_normal.jpg" TargetMode="External" /><Relationship Id="rId605" Type="http://schemas.openxmlformats.org/officeDocument/2006/relationships/hyperlink" Target="http://pbs.twimg.com/profile_images/1081919876548112384/npCTtUEO_normal.jpg" TargetMode="External" /><Relationship Id="rId606" Type="http://schemas.openxmlformats.org/officeDocument/2006/relationships/hyperlink" Target="http://pbs.twimg.com/profile_images/1082180201088409600/Lmmj_Jcr_normal.jpg" TargetMode="External" /><Relationship Id="rId607" Type="http://schemas.openxmlformats.org/officeDocument/2006/relationships/hyperlink" Target="http://pbs.twimg.com/profile_images/1073141398562459649/jlAK21GF_normal.jpg" TargetMode="External" /><Relationship Id="rId608" Type="http://schemas.openxmlformats.org/officeDocument/2006/relationships/hyperlink" Target="http://pbs.twimg.com/profile_images/1077566279953928192/W98N0SMg_normal.jpg" TargetMode="External" /><Relationship Id="rId609" Type="http://schemas.openxmlformats.org/officeDocument/2006/relationships/hyperlink" Target="http://pbs.twimg.com/profile_images/1030742439617863680/opXKZ1PS_normal.jpg" TargetMode="External" /><Relationship Id="rId610" Type="http://schemas.openxmlformats.org/officeDocument/2006/relationships/hyperlink" Target="http://pbs.twimg.com/profile_images/978742832239321089/U5RZ7a4k_normal.jpg" TargetMode="External" /><Relationship Id="rId611" Type="http://schemas.openxmlformats.org/officeDocument/2006/relationships/hyperlink" Target="http://pbs.twimg.com/profile_images/787026239085174784/UyE2BgEp_normal.jpg" TargetMode="External" /><Relationship Id="rId612" Type="http://schemas.openxmlformats.org/officeDocument/2006/relationships/hyperlink" Target="http://pbs.twimg.com/profile_images/998119303596589058/PJjC9UGF_normal.jpg" TargetMode="External" /><Relationship Id="rId613" Type="http://schemas.openxmlformats.org/officeDocument/2006/relationships/hyperlink" Target="http://pbs.twimg.com/profile_images/1066914554754605057/aen0y_Ug_normal.jpg" TargetMode="External" /><Relationship Id="rId614" Type="http://schemas.openxmlformats.org/officeDocument/2006/relationships/hyperlink" Target="http://pbs.twimg.com/profile_images/1067267845560705025/X1FODVYX_normal.jpg" TargetMode="External" /><Relationship Id="rId615" Type="http://schemas.openxmlformats.org/officeDocument/2006/relationships/hyperlink" Target="http://pbs.twimg.com/profile_images/1421699803/IDDidier300311_normal.jpg" TargetMode="External" /><Relationship Id="rId616" Type="http://schemas.openxmlformats.org/officeDocument/2006/relationships/hyperlink" Target="http://pbs.twimg.com/profile_images/872292600950272002/Bcgh9StC_normal.jpg" TargetMode="External" /><Relationship Id="rId617" Type="http://schemas.openxmlformats.org/officeDocument/2006/relationships/hyperlink" Target="http://pbs.twimg.com/profile_images/858600035038003200/hPK2frC5_normal.jpg" TargetMode="External" /><Relationship Id="rId618" Type="http://schemas.openxmlformats.org/officeDocument/2006/relationships/hyperlink" Target="http://pbs.twimg.com/profile_images/1073421688015081472/JoowMasW_normal.jpg" TargetMode="External" /><Relationship Id="rId619" Type="http://schemas.openxmlformats.org/officeDocument/2006/relationships/hyperlink" Target="http://pbs.twimg.com/profile_images/981287885365174272/xCLhoAKo_normal.jpg" TargetMode="External" /><Relationship Id="rId620" Type="http://schemas.openxmlformats.org/officeDocument/2006/relationships/hyperlink" Target="http://pbs.twimg.com/profile_images/1085362182131515393/7gI7ID2B_normal.jpg" TargetMode="External" /><Relationship Id="rId621" Type="http://schemas.openxmlformats.org/officeDocument/2006/relationships/hyperlink" Target="http://pbs.twimg.com/profile_images/910870104958799872/oN-RluFy_normal.jpg" TargetMode="External" /><Relationship Id="rId622" Type="http://schemas.openxmlformats.org/officeDocument/2006/relationships/hyperlink" Target="http://pbs.twimg.com/profile_images/831238969576677376/B90v9FF6_normal.jpg" TargetMode="External" /><Relationship Id="rId623" Type="http://schemas.openxmlformats.org/officeDocument/2006/relationships/hyperlink" Target="http://pbs.twimg.com/profile_images/1069820934348046337/xJlBDn6T_normal.jpg" TargetMode="External" /><Relationship Id="rId624" Type="http://schemas.openxmlformats.org/officeDocument/2006/relationships/hyperlink" Target="http://abs.twimg.com/sticky/default_profile_images/default_profile_normal.png" TargetMode="External" /><Relationship Id="rId625" Type="http://schemas.openxmlformats.org/officeDocument/2006/relationships/hyperlink" Target="http://pbs.twimg.com/profile_images/775145221285871616/RttNMtvE_normal.jpg" TargetMode="External" /><Relationship Id="rId626" Type="http://schemas.openxmlformats.org/officeDocument/2006/relationships/hyperlink" Target="http://pbs.twimg.com/profile_images/1053748658204753920/-ntf8MDg_normal.jpg" TargetMode="External" /><Relationship Id="rId627" Type="http://schemas.openxmlformats.org/officeDocument/2006/relationships/hyperlink" Target="http://pbs.twimg.com/profile_images/604657156034576385/gS6eWuiu_normal.jpg" TargetMode="External" /><Relationship Id="rId628" Type="http://schemas.openxmlformats.org/officeDocument/2006/relationships/hyperlink" Target="http://pbs.twimg.com/profile_images/988057303231356931/UeRWYq_A_normal.jpg" TargetMode="External" /><Relationship Id="rId629" Type="http://schemas.openxmlformats.org/officeDocument/2006/relationships/hyperlink" Target="http://pbs.twimg.com/profile_images/739652822736601088/Je3yyHFh_normal.jpg" TargetMode="External" /><Relationship Id="rId630" Type="http://schemas.openxmlformats.org/officeDocument/2006/relationships/hyperlink" Target="http://pbs.twimg.com/profile_images/954416108420788224/E8J9RSDQ_normal.jpg" TargetMode="External" /><Relationship Id="rId631" Type="http://schemas.openxmlformats.org/officeDocument/2006/relationships/hyperlink" Target="http://pbs.twimg.com/profile_images/826320015024672768/Fm3wsT1s_normal.jpg" TargetMode="External" /><Relationship Id="rId632" Type="http://schemas.openxmlformats.org/officeDocument/2006/relationships/hyperlink" Target="http://pbs.twimg.com/profile_images/951623415601000448/-2DuK0Gv_normal.jpg" TargetMode="External" /><Relationship Id="rId633" Type="http://schemas.openxmlformats.org/officeDocument/2006/relationships/hyperlink" Target="http://pbs.twimg.com/profile_images/1077710372545662977/mBfGYsXF_normal.jpg" TargetMode="External" /><Relationship Id="rId634" Type="http://schemas.openxmlformats.org/officeDocument/2006/relationships/hyperlink" Target="http://pbs.twimg.com/profile_images/805026390340988928/cBGrOb2c_normal.jpg" TargetMode="External" /><Relationship Id="rId635" Type="http://schemas.openxmlformats.org/officeDocument/2006/relationships/hyperlink" Target="http://pbs.twimg.com/profile_images/1061053808917139456/s1yg5u9L_normal.jpg" TargetMode="External" /><Relationship Id="rId636" Type="http://schemas.openxmlformats.org/officeDocument/2006/relationships/hyperlink" Target="http://pbs.twimg.com/profile_images/1039194045518475264/SURoO3ri_normal.jpg" TargetMode="External" /><Relationship Id="rId637" Type="http://schemas.openxmlformats.org/officeDocument/2006/relationships/hyperlink" Target="http://pbs.twimg.com/profile_images/786404815643357185/2TLJvFR0_normal.jpg" TargetMode="External" /><Relationship Id="rId638" Type="http://schemas.openxmlformats.org/officeDocument/2006/relationships/hyperlink" Target="http://pbs.twimg.com/profile_images/1071803482364096512/cMrCCMyM_normal.jpg" TargetMode="External" /><Relationship Id="rId639" Type="http://schemas.openxmlformats.org/officeDocument/2006/relationships/hyperlink" Target="http://pbs.twimg.com/profile_images/3569124944/02e8219ce2ca6e2508dc6694f4ade609_normal.jpeg" TargetMode="External" /><Relationship Id="rId640" Type="http://schemas.openxmlformats.org/officeDocument/2006/relationships/hyperlink" Target="http://pbs.twimg.com/profile_images/378800000666197110/9c3880c49e3332c08a7660f1ea702103_normal.jpeg" TargetMode="External" /><Relationship Id="rId641" Type="http://schemas.openxmlformats.org/officeDocument/2006/relationships/hyperlink" Target="http://pbs.twimg.com/profile_images/818856489494441987/2r-_1psr_normal.jpg" TargetMode="External" /><Relationship Id="rId642" Type="http://schemas.openxmlformats.org/officeDocument/2006/relationships/hyperlink" Target="http://pbs.twimg.com/profile_images/1068596617496993792/zKz8SiE1_normal.jpg" TargetMode="External" /><Relationship Id="rId643" Type="http://schemas.openxmlformats.org/officeDocument/2006/relationships/hyperlink" Target="http://pbs.twimg.com/profile_images/798471396926115841/cT_aC9XR_normal.jpg" TargetMode="External" /><Relationship Id="rId644" Type="http://schemas.openxmlformats.org/officeDocument/2006/relationships/hyperlink" Target="http://pbs.twimg.com/profile_images/713423158179717120/PdhmzeBr_normal.jpg" TargetMode="External" /><Relationship Id="rId645" Type="http://schemas.openxmlformats.org/officeDocument/2006/relationships/hyperlink" Target="http://pbs.twimg.com/profile_images/1029690433750872065/qxsn-1Rq_normal.jpg" TargetMode="External" /><Relationship Id="rId646" Type="http://schemas.openxmlformats.org/officeDocument/2006/relationships/hyperlink" Target="http://pbs.twimg.com/profile_images/476966975655395328/HNjmp35I_normal.jpeg" TargetMode="External" /><Relationship Id="rId647" Type="http://schemas.openxmlformats.org/officeDocument/2006/relationships/hyperlink" Target="http://pbs.twimg.com/profile_images/817042499134980096/LTpqSDMM_normal.jpg" TargetMode="External" /><Relationship Id="rId648" Type="http://schemas.openxmlformats.org/officeDocument/2006/relationships/hyperlink" Target="http://pbs.twimg.com/profile_images/961599755397816326/pQiSBazd_normal.jpg" TargetMode="External" /><Relationship Id="rId649" Type="http://schemas.openxmlformats.org/officeDocument/2006/relationships/hyperlink" Target="http://pbs.twimg.com/profile_images/775771171782549504/3OUEc01X_normal.jpg" TargetMode="External" /><Relationship Id="rId650" Type="http://schemas.openxmlformats.org/officeDocument/2006/relationships/hyperlink" Target="http://pbs.twimg.com/profile_images/1006464713465606144/Cw19DL-C_normal.jpg" TargetMode="External" /><Relationship Id="rId651" Type="http://schemas.openxmlformats.org/officeDocument/2006/relationships/hyperlink" Target="http://pbs.twimg.com/profile_images/1081619941911072768/rBtp-i71_normal.jpg" TargetMode="External" /><Relationship Id="rId652" Type="http://schemas.openxmlformats.org/officeDocument/2006/relationships/hyperlink" Target="http://pbs.twimg.com/profile_images/859956415405883393/KGQACXYi_normal.jpg" TargetMode="External" /><Relationship Id="rId653" Type="http://schemas.openxmlformats.org/officeDocument/2006/relationships/hyperlink" Target="http://pbs.twimg.com/profile_images/1077839745743503361/-ZTY4hKB_normal.jpg" TargetMode="External" /><Relationship Id="rId654" Type="http://schemas.openxmlformats.org/officeDocument/2006/relationships/hyperlink" Target="http://pbs.twimg.com/profile_images/543702698172743681/AZH87fTH_normal.jpeg" TargetMode="External" /><Relationship Id="rId655" Type="http://schemas.openxmlformats.org/officeDocument/2006/relationships/hyperlink" Target="http://pbs.twimg.com/profile_images/876785263011287040/cgUWlhF3_normal.jpg" TargetMode="External" /><Relationship Id="rId656" Type="http://schemas.openxmlformats.org/officeDocument/2006/relationships/hyperlink" Target="http://pbs.twimg.com/profile_images/1072080812340887558/Tz9am8ZI_normal.jpg" TargetMode="External" /><Relationship Id="rId657" Type="http://schemas.openxmlformats.org/officeDocument/2006/relationships/hyperlink" Target="http://pbs.twimg.com/profile_images/1006711105820004352/tQaQ9yVQ_normal.jpg" TargetMode="External" /><Relationship Id="rId658" Type="http://schemas.openxmlformats.org/officeDocument/2006/relationships/hyperlink" Target="http://pbs.twimg.com/profile_images/781537997971939328/J8cQa-l__normal.jpg" TargetMode="External" /><Relationship Id="rId659" Type="http://schemas.openxmlformats.org/officeDocument/2006/relationships/hyperlink" Target="http://pbs.twimg.com/profile_images/631007376829628416/fmsqSBJg_normal.jpg" TargetMode="External" /><Relationship Id="rId660" Type="http://schemas.openxmlformats.org/officeDocument/2006/relationships/hyperlink" Target="http://pbs.twimg.com/profile_images/1031716413067743232/sujuvFcZ_normal.jpg" TargetMode="External" /><Relationship Id="rId661" Type="http://schemas.openxmlformats.org/officeDocument/2006/relationships/hyperlink" Target="http://pbs.twimg.com/profile_images/1047383392071835650/kPJk1t5E_normal.jpg" TargetMode="External" /><Relationship Id="rId662" Type="http://schemas.openxmlformats.org/officeDocument/2006/relationships/hyperlink" Target="http://pbs.twimg.com/profile_images/570440108424171520/QuGYd7jH_normal.png" TargetMode="External" /><Relationship Id="rId663" Type="http://schemas.openxmlformats.org/officeDocument/2006/relationships/hyperlink" Target="http://pbs.twimg.com/profile_images/802131371854397440/DT1_LelT_normal.jpg" TargetMode="External" /><Relationship Id="rId664" Type="http://schemas.openxmlformats.org/officeDocument/2006/relationships/hyperlink" Target="http://pbs.twimg.com/profile_images/910850490086445056/XVqOwJDa_normal.jpg" TargetMode="External" /><Relationship Id="rId665" Type="http://schemas.openxmlformats.org/officeDocument/2006/relationships/hyperlink" Target="http://pbs.twimg.com/profile_images/984903163936432129/X3JzoaJX_normal.jpg" TargetMode="External" /><Relationship Id="rId666" Type="http://schemas.openxmlformats.org/officeDocument/2006/relationships/hyperlink" Target="http://pbs.twimg.com/profile_images/610555997392867328/hSmLkMhf_normal.jpg" TargetMode="External" /><Relationship Id="rId667" Type="http://schemas.openxmlformats.org/officeDocument/2006/relationships/hyperlink" Target="http://pbs.twimg.com/profile_images/1085543811579764736/i37_R8W0_normal.jpg" TargetMode="External" /><Relationship Id="rId668" Type="http://schemas.openxmlformats.org/officeDocument/2006/relationships/hyperlink" Target="http://pbs.twimg.com/profile_images/948059821768507394/Pqjx83ji_normal.jpg" TargetMode="External" /><Relationship Id="rId669" Type="http://schemas.openxmlformats.org/officeDocument/2006/relationships/hyperlink" Target="http://pbs.twimg.com/profile_images/1064838744685985793/7A1Gog5b_normal.jpg" TargetMode="External" /><Relationship Id="rId670" Type="http://schemas.openxmlformats.org/officeDocument/2006/relationships/hyperlink" Target="http://pbs.twimg.com/profile_images/1047962310763933696/CaQkuoD7_normal.jpg" TargetMode="External" /><Relationship Id="rId671" Type="http://schemas.openxmlformats.org/officeDocument/2006/relationships/hyperlink" Target="http://pbs.twimg.com/profile_images/1075487118707834885/1UXZNPu6_normal.jpg" TargetMode="External" /><Relationship Id="rId672" Type="http://schemas.openxmlformats.org/officeDocument/2006/relationships/hyperlink" Target="http://pbs.twimg.com/profile_images/3764345795/3d28ac69017ca6f308f77e6bfd394d65_normal.png" TargetMode="External" /><Relationship Id="rId673" Type="http://schemas.openxmlformats.org/officeDocument/2006/relationships/hyperlink" Target="http://pbs.twimg.com/profile_images/751048300762193920/eYIYOCLY_normal.jpg" TargetMode="External" /><Relationship Id="rId674" Type="http://schemas.openxmlformats.org/officeDocument/2006/relationships/hyperlink" Target="http://pbs.twimg.com/profile_images/986817460778258432/O3dyohOl_normal.jpg" TargetMode="External" /><Relationship Id="rId675" Type="http://schemas.openxmlformats.org/officeDocument/2006/relationships/hyperlink" Target="http://pbs.twimg.com/profile_images/964860490223677440/4Y2v7qvC_normal.jpg" TargetMode="External" /><Relationship Id="rId676" Type="http://schemas.openxmlformats.org/officeDocument/2006/relationships/hyperlink" Target="http://pbs.twimg.com/profile_images/749921850138959872/nJP1J8WO_normal.jpg" TargetMode="External" /><Relationship Id="rId677" Type="http://schemas.openxmlformats.org/officeDocument/2006/relationships/hyperlink" Target="http://pbs.twimg.com/profile_images/598069459857907712/Yai1uIrW_normal.jpg" TargetMode="External" /><Relationship Id="rId678" Type="http://schemas.openxmlformats.org/officeDocument/2006/relationships/hyperlink" Target="http://pbs.twimg.com/profile_images/955488486357790720/rrmA5vm4_normal.jpg" TargetMode="External" /><Relationship Id="rId679" Type="http://schemas.openxmlformats.org/officeDocument/2006/relationships/hyperlink" Target="http://pbs.twimg.com/profile_images/1028022347939237888/qWAYdx3T_normal.jpg" TargetMode="External" /><Relationship Id="rId680" Type="http://schemas.openxmlformats.org/officeDocument/2006/relationships/hyperlink" Target="http://pbs.twimg.com/profile_images/850212816296345600/IdPVMhzm_normal.jpg" TargetMode="External" /><Relationship Id="rId681" Type="http://schemas.openxmlformats.org/officeDocument/2006/relationships/hyperlink" Target="http://pbs.twimg.com/profile_images/438346326007234560/YyvWcpAf_normal.jpeg" TargetMode="External" /><Relationship Id="rId682" Type="http://schemas.openxmlformats.org/officeDocument/2006/relationships/hyperlink" Target="http://pbs.twimg.com/profile_images/1074510374160887808/qjMPxOYG_normal.jpg" TargetMode="External" /><Relationship Id="rId683" Type="http://schemas.openxmlformats.org/officeDocument/2006/relationships/hyperlink" Target="http://abs.twimg.com/sticky/default_profile_images/default_profile_normal.png" TargetMode="External" /><Relationship Id="rId684" Type="http://schemas.openxmlformats.org/officeDocument/2006/relationships/hyperlink" Target="http://pbs.twimg.com/profile_images/957656223280607232/tU0y_dCI_normal.jpg" TargetMode="External" /><Relationship Id="rId685" Type="http://schemas.openxmlformats.org/officeDocument/2006/relationships/hyperlink" Target="http://pbs.twimg.com/profile_images/1085144904697704448/2O1Cjk4u_normal.jpg" TargetMode="External" /><Relationship Id="rId686" Type="http://schemas.openxmlformats.org/officeDocument/2006/relationships/hyperlink" Target="http://pbs.twimg.com/profile_images/981435345639264257/YbHh87ck_normal.jpg" TargetMode="External" /><Relationship Id="rId687" Type="http://schemas.openxmlformats.org/officeDocument/2006/relationships/hyperlink" Target="http://pbs.twimg.com/profile_images/460808331737591808/Gze_kOM8_normal.jpeg" TargetMode="External" /><Relationship Id="rId688" Type="http://schemas.openxmlformats.org/officeDocument/2006/relationships/hyperlink" Target="http://pbs.twimg.com/profile_images/859146661351886849/Xb2T75Ki_normal.jpg" TargetMode="External" /><Relationship Id="rId689" Type="http://schemas.openxmlformats.org/officeDocument/2006/relationships/hyperlink" Target="http://pbs.twimg.com/profile_images/1054333633740324864/-zCmdsJ9_normal.jpg" TargetMode="External" /><Relationship Id="rId690" Type="http://schemas.openxmlformats.org/officeDocument/2006/relationships/hyperlink" Target="http://pbs.twimg.com/profile_images/1084821446671716352/4QzVewFh_normal.jpg" TargetMode="External" /><Relationship Id="rId691" Type="http://schemas.openxmlformats.org/officeDocument/2006/relationships/hyperlink" Target="http://pbs.twimg.com/profile_images/1013436760859299847/aQltRN9T_normal.jpg" TargetMode="External" /><Relationship Id="rId692" Type="http://schemas.openxmlformats.org/officeDocument/2006/relationships/hyperlink" Target="http://pbs.twimg.com/profile_images/1054333108156334080/9YB5CA3O_normal.jpg" TargetMode="External" /><Relationship Id="rId693" Type="http://schemas.openxmlformats.org/officeDocument/2006/relationships/hyperlink" Target="http://pbs.twimg.com/profile_images/800607969234677761/su4lACaR_normal.jpg" TargetMode="External" /><Relationship Id="rId694" Type="http://schemas.openxmlformats.org/officeDocument/2006/relationships/hyperlink" Target="http://pbs.twimg.com/profile_images/1031109294568169472/CRc1VMUo_normal.jpg" TargetMode="External" /><Relationship Id="rId695" Type="http://schemas.openxmlformats.org/officeDocument/2006/relationships/hyperlink" Target="http://pbs.twimg.com/profile_images/867034661922459649/1vytX5ZE_normal.jpg" TargetMode="External" /><Relationship Id="rId696" Type="http://schemas.openxmlformats.org/officeDocument/2006/relationships/hyperlink" Target="http://pbs.twimg.com/profile_images/639593175913508864/j_fQPiB2_normal.jpg" TargetMode="External" /><Relationship Id="rId697" Type="http://schemas.openxmlformats.org/officeDocument/2006/relationships/hyperlink" Target="http://pbs.twimg.com/profile_images/997832676907388928/IJpUUM7K_normal.jpg" TargetMode="External" /><Relationship Id="rId698" Type="http://schemas.openxmlformats.org/officeDocument/2006/relationships/hyperlink" Target="http://pbs.twimg.com/profile_images/1055469053026988033/T8KDPpy6_normal.jpg" TargetMode="External" /><Relationship Id="rId699" Type="http://schemas.openxmlformats.org/officeDocument/2006/relationships/hyperlink" Target="http://pbs.twimg.com/profile_images/479970482091864064/oaSYe5s2_normal.jpeg" TargetMode="External" /><Relationship Id="rId700" Type="http://schemas.openxmlformats.org/officeDocument/2006/relationships/hyperlink" Target="http://pbs.twimg.com/profile_images/929710598463590400/NqQMD1hH_normal.jpg" TargetMode="External" /><Relationship Id="rId701" Type="http://schemas.openxmlformats.org/officeDocument/2006/relationships/hyperlink" Target="http://pbs.twimg.com/profile_images/890586786535178240/1FtgOVmT_normal.jpg" TargetMode="External" /><Relationship Id="rId702" Type="http://schemas.openxmlformats.org/officeDocument/2006/relationships/hyperlink" Target="http://pbs.twimg.com/profile_images/750999492141481984/d0U7MvZa_normal.jpg" TargetMode="External" /><Relationship Id="rId703" Type="http://schemas.openxmlformats.org/officeDocument/2006/relationships/hyperlink" Target="http://pbs.twimg.com/profile_images/718314968102367232/ypY1GPCQ_normal.jpg" TargetMode="External" /><Relationship Id="rId704" Type="http://schemas.openxmlformats.org/officeDocument/2006/relationships/hyperlink" Target="http://pbs.twimg.com/profile_images/1020795526088937472/RRTzG1xY_normal.jpg" TargetMode="External" /><Relationship Id="rId705" Type="http://schemas.openxmlformats.org/officeDocument/2006/relationships/hyperlink" Target="http://pbs.twimg.com/profile_images/1073886244860420096/tOxmCJUf_normal.jpg" TargetMode="External" /><Relationship Id="rId706" Type="http://schemas.openxmlformats.org/officeDocument/2006/relationships/hyperlink" Target="http://pbs.twimg.com/profile_images/420377011186450432/U0u0JF01_normal.jpeg" TargetMode="External" /><Relationship Id="rId707" Type="http://schemas.openxmlformats.org/officeDocument/2006/relationships/hyperlink" Target="http://pbs.twimg.com/profile_images/476490328313040896/yex3CiWn_normal.jpeg" TargetMode="External" /><Relationship Id="rId708" Type="http://schemas.openxmlformats.org/officeDocument/2006/relationships/hyperlink" Target="http://pbs.twimg.com/profile_images/1069722536294928389/ASZyS47v_normal.jpg" TargetMode="External" /><Relationship Id="rId709" Type="http://schemas.openxmlformats.org/officeDocument/2006/relationships/hyperlink" Target="http://pbs.twimg.com/profile_images/880512747837857794/7yDOjLAF_normal.jpg" TargetMode="External" /><Relationship Id="rId710" Type="http://schemas.openxmlformats.org/officeDocument/2006/relationships/hyperlink" Target="http://pbs.twimg.com/profile_images/781514680732749824/PG2_gebm_normal.jpg" TargetMode="External" /><Relationship Id="rId711" Type="http://schemas.openxmlformats.org/officeDocument/2006/relationships/hyperlink" Target="http://pbs.twimg.com/profile_images/1004637399769493505/InLYz7AS_normal.jpg" TargetMode="External" /><Relationship Id="rId712" Type="http://schemas.openxmlformats.org/officeDocument/2006/relationships/hyperlink" Target="http://pbs.twimg.com/profile_images/1016643039870181377/vhNIVKuA_normal.jpg" TargetMode="External" /><Relationship Id="rId713" Type="http://schemas.openxmlformats.org/officeDocument/2006/relationships/hyperlink" Target="http://pbs.twimg.com/profile_images/378800000214986742/519a608692ebbc1a87b6754b12d8df88_normal.jpeg" TargetMode="External" /><Relationship Id="rId714" Type="http://schemas.openxmlformats.org/officeDocument/2006/relationships/hyperlink" Target="http://pbs.twimg.com/profile_images/1027950178467233792/ZYhQFGmj_normal.jpg" TargetMode="External" /><Relationship Id="rId715" Type="http://schemas.openxmlformats.org/officeDocument/2006/relationships/hyperlink" Target="http://pbs.twimg.com/profile_images/1084463007554551809/GzvUMMGf_normal.jpg" TargetMode="External" /><Relationship Id="rId716" Type="http://schemas.openxmlformats.org/officeDocument/2006/relationships/hyperlink" Target="http://pbs.twimg.com/profile_images/694924675701432322/mYeMmQ6Q_normal.jpg" TargetMode="External" /><Relationship Id="rId717" Type="http://schemas.openxmlformats.org/officeDocument/2006/relationships/hyperlink" Target="http://pbs.twimg.com/profile_images/1051222282482397186/Q8cbpZfC_normal.jpg" TargetMode="External" /><Relationship Id="rId718" Type="http://schemas.openxmlformats.org/officeDocument/2006/relationships/hyperlink" Target="http://pbs.twimg.com/profile_images/1060988350335737857/yPJ9YagW_normal.jpg" TargetMode="External" /><Relationship Id="rId719" Type="http://schemas.openxmlformats.org/officeDocument/2006/relationships/hyperlink" Target="http://pbs.twimg.com/profile_images/786943080029102081/sbYYBV3U_normal.jpg" TargetMode="External" /><Relationship Id="rId720" Type="http://schemas.openxmlformats.org/officeDocument/2006/relationships/hyperlink" Target="http://pbs.twimg.com/profile_images/966875687444398080/lG6C4fe7_normal.jpg" TargetMode="External" /><Relationship Id="rId721" Type="http://schemas.openxmlformats.org/officeDocument/2006/relationships/hyperlink" Target="http://pbs.twimg.com/profile_images/396461309/towpath_tennis_normal.jpg" TargetMode="External" /><Relationship Id="rId722" Type="http://schemas.openxmlformats.org/officeDocument/2006/relationships/hyperlink" Target="http://pbs.twimg.com/profile_images/945496836227219456/m_OkBd5G_normal.jpg" TargetMode="External" /><Relationship Id="rId723" Type="http://schemas.openxmlformats.org/officeDocument/2006/relationships/hyperlink" Target="http://pbs.twimg.com/profile_images/1078704045802438656/2XSTUu3I_normal.jpg" TargetMode="External" /><Relationship Id="rId724" Type="http://schemas.openxmlformats.org/officeDocument/2006/relationships/hyperlink" Target="http://pbs.twimg.com/profile_images/1771703142/QR_7_with_logo_normal.jpg" TargetMode="External" /><Relationship Id="rId725" Type="http://schemas.openxmlformats.org/officeDocument/2006/relationships/hyperlink" Target="http://pbs.twimg.com/profile_images/988502860483715072/uMXe4kG9_normal.jpg" TargetMode="External" /><Relationship Id="rId726" Type="http://schemas.openxmlformats.org/officeDocument/2006/relationships/hyperlink" Target="http://pbs.twimg.com/profile_images/560793278035931138/6QLg5bxZ_normal.jpeg" TargetMode="External" /><Relationship Id="rId727" Type="http://schemas.openxmlformats.org/officeDocument/2006/relationships/hyperlink" Target="http://pbs.twimg.com/profile_images/1063262519907610625/g8i2Kaeo_normal.jpg" TargetMode="External" /><Relationship Id="rId728" Type="http://schemas.openxmlformats.org/officeDocument/2006/relationships/hyperlink" Target="http://pbs.twimg.com/profile_images/1040484722395291648/Q67wMuAS_normal.jpg" TargetMode="External" /><Relationship Id="rId729" Type="http://schemas.openxmlformats.org/officeDocument/2006/relationships/hyperlink" Target="http://pbs.twimg.com/profile_images/754971365464236032/PRZARIUF_normal.jpg" TargetMode="External" /><Relationship Id="rId730" Type="http://schemas.openxmlformats.org/officeDocument/2006/relationships/hyperlink" Target="http://pbs.twimg.com/profile_images/975128915533426688/JEGHXFiz_normal.jpg" TargetMode="External" /><Relationship Id="rId731" Type="http://schemas.openxmlformats.org/officeDocument/2006/relationships/hyperlink" Target="http://pbs.twimg.com/profile_images/1000713645951782912/RorC2ZJv_normal.jpg" TargetMode="External" /><Relationship Id="rId732" Type="http://schemas.openxmlformats.org/officeDocument/2006/relationships/hyperlink" Target="http://pbs.twimg.com/profile_images/870595928507514880/9S2eX4B0_normal.jpg" TargetMode="External" /><Relationship Id="rId733" Type="http://schemas.openxmlformats.org/officeDocument/2006/relationships/hyperlink" Target="http://pbs.twimg.com/profile_images/1005782881304752128/sOnLXR0g_normal.jpg" TargetMode="External" /><Relationship Id="rId734" Type="http://schemas.openxmlformats.org/officeDocument/2006/relationships/hyperlink" Target="http://pbs.twimg.com/profile_images/954656965157965824/IsngJKxQ_normal.jpg" TargetMode="External" /><Relationship Id="rId735" Type="http://schemas.openxmlformats.org/officeDocument/2006/relationships/hyperlink" Target="http://pbs.twimg.com/profile_images/850404504013025282/I8_iZgpq_normal.jpg" TargetMode="External" /><Relationship Id="rId736" Type="http://schemas.openxmlformats.org/officeDocument/2006/relationships/hyperlink" Target="http://pbs.twimg.com/profile_images/1000387113379123201/3Mguj_O3_normal.jpg" TargetMode="External" /><Relationship Id="rId737" Type="http://schemas.openxmlformats.org/officeDocument/2006/relationships/hyperlink" Target="http://abs.twimg.com/sticky/default_profile_images/default_profile_normal.png" TargetMode="External" /><Relationship Id="rId738" Type="http://schemas.openxmlformats.org/officeDocument/2006/relationships/hyperlink" Target="http://pbs.twimg.com/profile_images/1007962114634502145/87avpJR6_normal.jpg" TargetMode="External" /><Relationship Id="rId739" Type="http://schemas.openxmlformats.org/officeDocument/2006/relationships/hyperlink" Target="http://pbs.twimg.com/profile_images/1080083853258248194/Me4Q9Jl7_normal.jpg" TargetMode="External" /><Relationship Id="rId740" Type="http://schemas.openxmlformats.org/officeDocument/2006/relationships/hyperlink" Target="http://pbs.twimg.com/profile_images/954277360227975169/LJpRByIj_normal.jpg" TargetMode="External" /><Relationship Id="rId741" Type="http://schemas.openxmlformats.org/officeDocument/2006/relationships/hyperlink" Target="http://pbs.twimg.com/profile_images/727137607373733890/Zd4iW6Iv_normal.jpg" TargetMode="External" /><Relationship Id="rId742" Type="http://schemas.openxmlformats.org/officeDocument/2006/relationships/hyperlink" Target="http://pbs.twimg.com/profile_images/1070802053369348097/hf77t3gS_normal.jpg" TargetMode="External" /><Relationship Id="rId743" Type="http://schemas.openxmlformats.org/officeDocument/2006/relationships/hyperlink" Target="http://pbs.twimg.com/profile_images/805320926762070016/xmnzsANX_normal.jpg" TargetMode="External" /><Relationship Id="rId744" Type="http://schemas.openxmlformats.org/officeDocument/2006/relationships/hyperlink" Target="http://pbs.twimg.com/profile_images/923535441000837120/2ZJtjNKO_normal.jpg" TargetMode="External" /><Relationship Id="rId745" Type="http://schemas.openxmlformats.org/officeDocument/2006/relationships/hyperlink" Target="http://pbs.twimg.com/profile_images/969862034790801410/QzFS0Trb_normal.jpg" TargetMode="External" /><Relationship Id="rId746" Type="http://schemas.openxmlformats.org/officeDocument/2006/relationships/hyperlink" Target="http://pbs.twimg.com/profile_images/3351167820/e1b5034c1e7b31e938b3f286c88110b6_normal.jpeg" TargetMode="External" /><Relationship Id="rId747" Type="http://schemas.openxmlformats.org/officeDocument/2006/relationships/hyperlink" Target="http://pbs.twimg.com/profile_images/1084599802120282112/fVIGvDGz_normal.jpg" TargetMode="External" /><Relationship Id="rId748" Type="http://schemas.openxmlformats.org/officeDocument/2006/relationships/hyperlink" Target="http://pbs.twimg.com/profile_images/718850704857829376/-DJEIx3r_normal.jpg" TargetMode="External" /><Relationship Id="rId749" Type="http://schemas.openxmlformats.org/officeDocument/2006/relationships/hyperlink" Target="http://pbs.twimg.com/profile_images/977423701758173185/gWUdswIj_normal.jpg" TargetMode="External" /><Relationship Id="rId750" Type="http://schemas.openxmlformats.org/officeDocument/2006/relationships/hyperlink" Target="http://pbs.twimg.com/profile_images/2043704736/logobas1x1_normal.jpg" TargetMode="External" /><Relationship Id="rId751" Type="http://schemas.openxmlformats.org/officeDocument/2006/relationships/hyperlink" Target="http://pbs.twimg.com/profile_images/1084498077317255168/lPSaLKr3_normal.jpg" TargetMode="External" /><Relationship Id="rId752" Type="http://schemas.openxmlformats.org/officeDocument/2006/relationships/hyperlink" Target="http://pbs.twimg.com/profile_images/991432780407066625/l2ZBW37M_normal.jpg" TargetMode="External" /><Relationship Id="rId753" Type="http://schemas.openxmlformats.org/officeDocument/2006/relationships/hyperlink" Target="http://pbs.twimg.com/profile_images/1034779801037561857/33CK4MIm_normal.jpg" TargetMode="External" /><Relationship Id="rId754" Type="http://schemas.openxmlformats.org/officeDocument/2006/relationships/hyperlink" Target="http://pbs.twimg.com/profile_images/1083400710572498944/Gepd5Ken_normal.jpg" TargetMode="External" /><Relationship Id="rId755" Type="http://schemas.openxmlformats.org/officeDocument/2006/relationships/hyperlink" Target="http://pbs.twimg.com/profile_images/496319222725615617/PnQZdL92_normal.png" TargetMode="External" /><Relationship Id="rId756" Type="http://schemas.openxmlformats.org/officeDocument/2006/relationships/hyperlink" Target="http://pbs.twimg.com/profile_images/1077561591439208448/jnGJ0ZH6_normal.jpg" TargetMode="External" /><Relationship Id="rId757" Type="http://schemas.openxmlformats.org/officeDocument/2006/relationships/hyperlink" Target="http://pbs.twimg.com/profile_images/1045339630436929536/F0k37diN_normal.jpg" TargetMode="External" /><Relationship Id="rId758" Type="http://schemas.openxmlformats.org/officeDocument/2006/relationships/hyperlink" Target="http://pbs.twimg.com/profile_images/702540231854129152/IGdQdpQ0_normal.jpg" TargetMode="External" /><Relationship Id="rId759" Type="http://schemas.openxmlformats.org/officeDocument/2006/relationships/hyperlink" Target="http://pbs.twimg.com/profile_images/1072023313348747264/PdudB2jI_normal.jpg" TargetMode="External" /><Relationship Id="rId760" Type="http://schemas.openxmlformats.org/officeDocument/2006/relationships/hyperlink" Target="http://pbs.twimg.com/profile_images/935085867164504065/fn2GgbNg_normal.jpg" TargetMode="External" /><Relationship Id="rId761" Type="http://schemas.openxmlformats.org/officeDocument/2006/relationships/hyperlink" Target="http://pbs.twimg.com/profile_images/1080947283548610560/zjy6XsHW_normal.jpg" TargetMode="External" /><Relationship Id="rId762" Type="http://schemas.openxmlformats.org/officeDocument/2006/relationships/hyperlink" Target="http://pbs.twimg.com/profile_images/750319328281624576/9i30HGQM_normal.jpg" TargetMode="External" /><Relationship Id="rId763" Type="http://schemas.openxmlformats.org/officeDocument/2006/relationships/hyperlink" Target="http://pbs.twimg.com/profile_images/1010399358238580736/rHiGOwNN_normal.jpg" TargetMode="External" /><Relationship Id="rId764" Type="http://schemas.openxmlformats.org/officeDocument/2006/relationships/hyperlink" Target="http://pbs.twimg.com/profile_images/1042977675474882560/OeHRxX4v_normal.jpg" TargetMode="External" /><Relationship Id="rId765" Type="http://schemas.openxmlformats.org/officeDocument/2006/relationships/hyperlink" Target="http://pbs.twimg.com/profile_images/882087634847186944/CzuHcOvp_normal.jpg" TargetMode="External" /><Relationship Id="rId766" Type="http://schemas.openxmlformats.org/officeDocument/2006/relationships/hyperlink" Target="http://pbs.twimg.com/profile_images/587641590409224192/MvAiu5fD_normal.jpg" TargetMode="External" /><Relationship Id="rId767" Type="http://schemas.openxmlformats.org/officeDocument/2006/relationships/hyperlink" Target="http://pbs.twimg.com/profile_images/1065526326411567104/n38DL09Z_normal.jpg" TargetMode="External" /><Relationship Id="rId768" Type="http://schemas.openxmlformats.org/officeDocument/2006/relationships/hyperlink" Target="http://pbs.twimg.com/profile_images/2670030971/324d1e2e91f39fcba06545bde8a7e861_normal.jpeg" TargetMode="External" /><Relationship Id="rId769" Type="http://schemas.openxmlformats.org/officeDocument/2006/relationships/hyperlink" Target="http://pbs.twimg.com/profile_images/870213969255911424/6E4XwN_N_normal.jpg" TargetMode="External" /><Relationship Id="rId770" Type="http://schemas.openxmlformats.org/officeDocument/2006/relationships/hyperlink" Target="http://pbs.twimg.com/profile_images/970658966941257729/MlDLHref_normal.jpg" TargetMode="External" /><Relationship Id="rId771" Type="http://schemas.openxmlformats.org/officeDocument/2006/relationships/hyperlink" Target="https://twitter.com/smatenis" TargetMode="External" /><Relationship Id="rId772" Type="http://schemas.openxmlformats.org/officeDocument/2006/relationships/hyperlink" Target="https://twitter.com/mrjamesatp" TargetMode="External" /><Relationship Id="rId773" Type="http://schemas.openxmlformats.org/officeDocument/2006/relationships/hyperlink" Target="https://twitter.com/cheloarevaloatp" TargetMode="External" /><Relationship Id="rId774" Type="http://schemas.openxmlformats.org/officeDocument/2006/relationships/hyperlink" Target="https://twitter.com/golazo_rsb" TargetMode="External" /><Relationship Id="rId775" Type="http://schemas.openxmlformats.org/officeDocument/2006/relationships/hyperlink" Target="https://twitter.com/cbn_oficial" TargetMode="External" /><Relationship Id="rId776" Type="http://schemas.openxmlformats.org/officeDocument/2006/relationships/hyperlink" Target="https://twitter.com/rsbchile" TargetMode="External" /><Relationship Id="rId777" Type="http://schemas.openxmlformats.org/officeDocument/2006/relationships/hyperlink" Target="https://twitter.com/standardissueuk" TargetMode="External" /><Relationship Id="rId778" Type="http://schemas.openxmlformats.org/officeDocument/2006/relationships/hyperlink" Target="https://twitter.com/charlotteruncie" TargetMode="External" /><Relationship Id="rId779" Type="http://schemas.openxmlformats.org/officeDocument/2006/relationships/hyperlink" Target="https://twitter.com/scriblit" TargetMode="External" /><Relationship Id="rId780" Type="http://schemas.openxmlformats.org/officeDocument/2006/relationships/hyperlink" Target="https://twitter.com/kikesitov67" TargetMode="External" /><Relationship Id="rId781" Type="http://schemas.openxmlformats.org/officeDocument/2006/relationships/hyperlink" Target="https://twitter.com/alfredgalvez" TargetMode="External" /><Relationship Id="rId782" Type="http://schemas.openxmlformats.org/officeDocument/2006/relationships/hyperlink" Target="https://twitter.com/paulperezrioja" TargetMode="External" /><Relationship Id="rId783" Type="http://schemas.openxmlformats.org/officeDocument/2006/relationships/hyperlink" Target="https://twitter.com/carlossoria_p" TargetMode="External" /><Relationship Id="rId784" Type="http://schemas.openxmlformats.org/officeDocument/2006/relationships/hyperlink" Target="https://twitter.com/guidolombardie" TargetMode="External" /><Relationship Id="rId785" Type="http://schemas.openxmlformats.org/officeDocument/2006/relationships/hyperlink" Target="https://twitter.com/metgav" TargetMode="External" /><Relationship Id="rId786" Type="http://schemas.openxmlformats.org/officeDocument/2006/relationships/hyperlink" Target="https://twitter.com/drrea81" TargetMode="External" /><Relationship Id="rId787" Type="http://schemas.openxmlformats.org/officeDocument/2006/relationships/hyperlink" Target="https://twitter.com/alexdeminaur" TargetMode="External" /><Relationship Id="rId788" Type="http://schemas.openxmlformats.org/officeDocument/2006/relationships/hyperlink" Target="https://twitter.com/satmusic_sports" TargetMode="External" /><Relationship Id="rId789" Type="http://schemas.openxmlformats.org/officeDocument/2006/relationships/hyperlink" Target="https://twitter.com/capitalfmkenya" TargetMode="External" /><Relationship Id="rId790" Type="http://schemas.openxmlformats.org/officeDocument/2006/relationships/hyperlink" Target="https://twitter.com/diselo_joan" TargetMode="External" /><Relationship Id="rId791" Type="http://schemas.openxmlformats.org/officeDocument/2006/relationships/hyperlink" Target="https://twitter.com/santiagolongo1" TargetMode="External" /><Relationship Id="rId792" Type="http://schemas.openxmlformats.org/officeDocument/2006/relationships/hyperlink" Target="https://twitter.com/batenniscom" TargetMode="External" /><Relationship Id="rId793" Type="http://schemas.openxmlformats.org/officeDocument/2006/relationships/hyperlink" Target="https://twitter.com/sky_moritz" TargetMode="External" /><Relationship Id="rId794" Type="http://schemas.openxmlformats.org/officeDocument/2006/relationships/hyperlink" Target="https://twitter.com/eso_gernot" TargetMode="External" /><Relationship Id="rId795" Type="http://schemas.openxmlformats.org/officeDocument/2006/relationships/hyperlink" Target="https://twitter.com/newstrackmedia" TargetMode="External" /><Relationship Id="rId796" Type="http://schemas.openxmlformats.org/officeDocument/2006/relationships/hyperlink" Target="https://twitter.com/asifali31579177" TargetMode="External" /><Relationship Id="rId797" Type="http://schemas.openxmlformats.org/officeDocument/2006/relationships/hyperlink" Target="https://twitter.com/ff7sport" TargetMode="External" /><Relationship Id="rId798" Type="http://schemas.openxmlformats.org/officeDocument/2006/relationships/hyperlink" Target="https://twitter.com/tjs1487" TargetMode="External" /><Relationship Id="rId799" Type="http://schemas.openxmlformats.org/officeDocument/2006/relationships/hyperlink" Target="https://twitter.com/tennisaddict5" TargetMode="External" /><Relationship Id="rId800" Type="http://schemas.openxmlformats.org/officeDocument/2006/relationships/hyperlink" Target="https://twitter.com/sanchezsion" TargetMode="External" /><Relationship Id="rId801" Type="http://schemas.openxmlformats.org/officeDocument/2006/relationships/hyperlink" Target="https://twitter.com/dieschwartzman" TargetMode="External" /><Relationship Id="rId802" Type="http://schemas.openxmlformats.org/officeDocument/2006/relationships/hyperlink" Target="https://twitter.com/inurritegui23" TargetMode="External" /><Relationship Id="rId803" Type="http://schemas.openxmlformats.org/officeDocument/2006/relationships/hyperlink" Target="https://twitter.com/pat_page1" TargetMode="External" /><Relationship Id="rId804" Type="http://schemas.openxmlformats.org/officeDocument/2006/relationships/hyperlink" Target="https://twitter.com/jessica_ks21" TargetMode="External" /><Relationship Id="rId805" Type="http://schemas.openxmlformats.org/officeDocument/2006/relationships/hyperlink" Target="https://twitter.com/djtrimboli" TargetMode="External" /><Relationship Id="rId806" Type="http://schemas.openxmlformats.org/officeDocument/2006/relationships/hyperlink" Target="https://twitter.com/mr_gatu" TargetMode="External" /><Relationship Id="rId807" Type="http://schemas.openxmlformats.org/officeDocument/2006/relationships/hyperlink" Target="https://twitter.com/meenakshirsars1" TargetMode="External" /><Relationship Id="rId808" Type="http://schemas.openxmlformats.org/officeDocument/2006/relationships/hyperlink" Target="https://twitter.com/mukeshj23549045" TargetMode="External" /><Relationship Id="rId809" Type="http://schemas.openxmlformats.org/officeDocument/2006/relationships/hyperlink" Target="https://twitter.com/sophielinley" TargetMode="External" /><Relationship Id="rId810" Type="http://schemas.openxmlformats.org/officeDocument/2006/relationships/hyperlink" Target="https://twitter.com/madhuchak" TargetMode="External" /><Relationship Id="rId811" Type="http://schemas.openxmlformats.org/officeDocument/2006/relationships/hyperlink" Target="https://twitter.com/australianopen" TargetMode="External" /><Relationship Id="rId812" Type="http://schemas.openxmlformats.org/officeDocument/2006/relationships/hyperlink" Target="https://twitter.com/sumitkashyapjha" TargetMode="External" /><Relationship Id="rId813" Type="http://schemas.openxmlformats.org/officeDocument/2006/relationships/hyperlink" Target="https://twitter.com/govind45700519" TargetMode="External" /><Relationship Id="rId814" Type="http://schemas.openxmlformats.org/officeDocument/2006/relationships/hyperlink" Target="https://twitter.com/cricketndtv" TargetMode="External" /><Relationship Id="rId815" Type="http://schemas.openxmlformats.org/officeDocument/2006/relationships/hyperlink" Target="https://twitter.com/deearmy" TargetMode="External" /><Relationship Id="rId816" Type="http://schemas.openxmlformats.org/officeDocument/2006/relationships/hyperlink" Target="https://twitter.com/admol311079" TargetMode="External" /><Relationship Id="rId817" Type="http://schemas.openxmlformats.org/officeDocument/2006/relationships/hyperlink" Target="https://twitter.com/mattebden" TargetMode="External" /><Relationship Id="rId818" Type="http://schemas.openxmlformats.org/officeDocument/2006/relationships/hyperlink" Target="https://twitter.com/rafaelnadal" TargetMode="External" /><Relationship Id="rId819" Type="http://schemas.openxmlformats.org/officeDocument/2006/relationships/hyperlink" Target="https://twitter.com/shayamae_" TargetMode="External" /><Relationship Id="rId820" Type="http://schemas.openxmlformats.org/officeDocument/2006/relationships/hyperlink" Target="https://twitter.com/mariasharapova" TargetMode="External" /><Relationship Id="rId821" Type="http://schemas.openxmlformats.org/officeDocument/2006/relationships/hyperlink" Target="https://twitter.com/g_pedrosa54" TargetMode="External" /><Relationship Id="rId822" Type="http://schemas.openxmlformats.org/officeDocument/2006/relationships/hyperlink" Target="https://twitter.com/guscosentino" TargetMode="External" /><Relationship Id="rId823" Type="http://schemas.openxmlformats.org/officeDocument/2006/relationships/hyperlink" Target="https://twitter.com/ellahopes11" TargetMode="External" /><Relationship Id="rId824" Type="http://schemas.openxmlformats.org/officeDocument/2006/relationships/hyperlink" Target="https://twitter.com/pezblaugrana" TargetMode="External" /><Relationship Id="rId825" Type="http://schemas.openxmlformats.org/officeDocument/2006/relationships/hyperlink" Target="https://twitter.com/agosrichar_" TargetMode="External" /><Relationship Id="rId826" Type="http://schemas.openxmlformats.org/officeDocument/2006/relationships/hyperlink" Target="https://twitter.com/cecimari_" TargetMode="External" /><Relationship Id="rId827" Type="http://schemas.openxmlformats.org/officeDocument/2006/relationships/hyperlink" Target="https://twitter.com/nicojarry" TargetMode="External" /><Relationship Id="rId828" Type="http://schemas.openxmlformats.org/officeDocument/2006/relationships/hyperlink" Target="https://twitter.com/mbrownp" TargetMode="External" /><Relationship Id="rId829" Type="http://schemas.openxmlformats.org/officeDocument/2006/relationships/hyperlink" Target="https://twitter.com/rociocfn" TargetMode="External" /><Relationship Id="rId830" Type="http://schemas.openxmlformats.org/officeDocument/2006/relationships/hyperlink" Target="https://twitter.com/cgtnofficial" TargetMode="External" /><Relationship Id="rId831" Type="http://schemas.openxmlformats.org/officeDocument/2006/relationships/hyperlink" Target="https://twitter.com/joshuagonzalo5" TargetMode="External" /><Relationship Id="rId832" Type="http://schemas.openxmlformats.org/officeDocument/2006/relationships/hyperlink" Target="https://twitter.com/somostenisbr" TargetMode="External" /><Relationship Id="rId833" Type="http://schemas.openxmlformats.org/officeDocument/2006/relationships/hyperlink" Target="https://twitter.com/nikolamm" TargetMode="External" /><Relationship Id="rId834" Type="http://schemas.openxmlformats.org/officeDocument/2006/relationships/hyperlink" Target="https://twitter.com/afpsport" TargetMode="External" /><Relationship Id="rId835" Type="http://schemas.openxmlformats.org/officeDocument/2006/relationships/hyperlink" Target="https://twitter.com/romanos_hanos" TargetMode="External" /><Relationship Id="rId836" Type="http://schemas.openxmlformats.org/officeDocument/2006/relationships/hyperlink" Target="https://twitter.com/tennislegende" TargetMode="External" /><Relationship Id="rId837" Type="http://schemas.openxmlformats.org/officeDocument/2006/relationships/hyperlink" Target="https://twitter.com/hsmamerica" TargetMode="External" /><Relationship Id="rId838" Type="http://schemas.openxmlformats.org/officeDocument/2006/relationships/hyperlink" Target="https://twitter.com/dilip_bhu" TargetMode="External" /><Relationship Id="rId839" Type="http://schemas.openxmlformats.org/officeDocument/2006/relationships/hyperlink" Target="https://twitter.com/atp_tour" TargetMode="External" /><Relationship Id="rId840" Type="http://schemas.openxmlformats.org/officeDocument/2006/relationships/hyperlink" Target="https://twitter.com/rogerfederer" TargetMode="External" /><Relationship Id="rId841" Type="http://schemas.openxmlformats.org/officeDocument/2006/relationships/hyperlink" Target="https://twitter.com/harihara010" TargetMode="External" /><Relationship Id="rId842" Type="http://schemas.openxmlformats.org/officeDocument/2006/relationships/hyperlink" Target="https://twitter.com/sports_ndtv" TargetMode="External" /><Relationship Id="rId843" Type="http://schemas.openxmlformats.org/officeDocument/2006/relationships/hyperlink" Target="https://twitter.com/cesar23mejias" TargetMode="External" /><Relationship Id="rId844" Type="http://schemas.openxmlformats.org/officeDocument/2006/relationships/hyperlink" Target="https://twitter.com/dilip8887" TargetMode="External" /><Relationship Id="rId845" Type="http://schemas.openxmlformats.org/officeDocument/2006/relationships/hyperlink" Target="https://twitter.com/gacey23" TargetMode="External" /><Relationship Id="rId846" Type="http://schemas.openxmlformats.org/officeDocument/2006/relationships/hyperlink" Target="https://twitter.com/choiceknickers" TargetMode="External" /><Relationship Id="rId847" Type="http://schemas.openxmlformats.org/officeDocument/2006/relationships/hyperlink" Target="https://twitter.com/channel9" TargetMode="External" /><Relationship Id="rId848" Type="http://schemas.openxmlformats.org/officeDocument/2006/relationships/hyperlink" Target="https://twitter.com/vram027" TargetMode="External" /><Relationship Id="rId849" Type="http://schemas.openxmlformats.org/officeDocument/2006/relationships/hyperlink" Target="https://twitter.com/mona89206175" TargetMode="External" /><Relationship Id="rId850" Type="http://schemas.openxmlformats.org/officeDocument/2006/relationships/hyperlink" Target="https://twitter.com/cblondesreport" TargetMode="External" /><Relationship Id="rId851" Type="http://schemas.openxmlformats.org/officeDocument/2006/relationships/hyperlink" Target="https://twitter.com/gippynatural" TargetMode="External" /><Relationship Id="rId852" Type="http://schemas.openxmlformats.org/officeDocument/2006/relationships/hyperlink" Target="https://twitter.com/imcnrsk" TargetMode="External" /><Relationship Id="rId853" Type="http://schemas.openxmlformats.org/officeDocument/2006/relationships/hyperlink" Target="https://twitter.com/magik_pronos" TargetMode="External" /><Relationship Id="rId854" Type="http://schemas.openxmlformats.org/officeDocument/2006/relationships/hyperlink" Target="https://twitter.com/toche13500" TargetMode="External" /><Relationship Id="rId855" Type="http://schemas.openxmlformats.org/officeDocument/2006/relationships/hyperlink" Target="https://twitter.com/didlauras" TargetMode="External" /><Relationship Id="rId856" Type="http://schemas.openxmlformats.org/officeDocument/2006/relationships/hyperlink" Target="https://twitter.com/dsolgo" TargetMode="External" /><Relationship Id="rId857" Type="http://schemas.openxmlformats.org/officeDocument/2006/relationships/hyperlink" Target="https://twitter.com/elephant_rock_" TargetMode="External" /><Relationship Id="rId858" Type="http://schemas.openxmlformats.org/officeDocument/2006/relationships/hyperlink" Target="https://twitter.com/sweetbabybrando" TargetMode="External" /><Relationship Id="rId859" Type="http://schemas.openxmlformats.org/officeDocument/2006/relationships/hyperlink" Target="https://twitter.com/lifeofdavo10" TargetMode="External" /><Relationship Id="rId860" Type="http://schemas.openxmlformats.org/officeDocument/2006/relationships/hyperlink" Target="https://twitter.com/chrismaret" TargetMode="External" /><Relationship Id="rId861" Type="http://schemas.openxmlformats.org/officeDocument/2006/relationships/hyperlink" Target="https://twitter.com/vjwale" TargetMode="External" /><Relationship Id="rId862" Type="http://schemas.openxmlformats.org/officeDocument/2006/relationships/hyperlink" Target="https://twitter.com/serenawilliams" TargetMode="External" /><Relationship Id="rId863" Type="http://schemas.openxmlformats.org/officeDocument/2006/relationships/hyperlink" Target="https://twitter.com/sports_waka" TargetMode="External" /><Relationship Id="rId864" Type="http://schemas.openxmlformats.org/officeDocument/2006/relationships/hyperlink" Target="https://twitter.com/azariashailema1" TargetMode="External" /><Relationship Id="rId865" Type="http://schemas.openxmlformats.org/officeDocument/2006/relationships/hyperlink" Target="https://twitter.com/normansweden" TargetMode="External" /><Relationship Id="rId866" Type="http://schemas.openxmlformats.org/officeDocument/2006/relationships/hyperlink" Target="https://twitter.com/drealtruth7" TargetMode="External" /><Relationship Id="rId867" Type="http://schemas.openxmlformats.org/officeDocument/2006/relationships/hyperlink" Target="https://twitter.com/scarlett_li" TargetMode="External" /><Relationship Id="rId868" Type="http://schemas.openxmlformats.org/officeDocument/2006/relationships/hyperlink" Target="https://twitter.com/h16082" TargetMode="External" /><Relationship Id="rId869" Type="http://schemas.openxmlformats.org/officeDocument/2006/relationships/hyperlink" Target="https://twitter.com/sebasespejo7" TargetMode="External" /><Relationship Id="rId870" Type="http://schemas.openxmlformats.org/officeDocument/2006/relationships/hyperlink" Target="https://twitter.com/thaimenow" TargetMode="External" /><Relationship Id="rId871" Type="http://schemas.openxmlformats.org/officeDocument/2006/relationships/hyperlink" Target="https://twitter.com/toisports" TargetMode="External" /><Relationship Id="rId872" Type="http://schemas.openxmlformats.org/officeDocument/2006/relationships/hyperlink" Target="https://twitter.com/carowozniacki" TargetMode="External" /><Relationship Id="rId873" Type="http://schemas.openxmlformats.org/officeDocument/2006/relationships/hyperlink" Target="https://twitter.com/doda_ll" TargetMode="External" /><Relationship Id="rId874" Type="http://schemas.openxmlformats.org/officeDocument/2006/relationships/hyperlink" Target="https://twitter.com/grigordimitrov" TargetMode="External" /><Relationship Id="rId875" Type="http://schemas.openxmlformats.org/officeDocument/2006/relationships/hyperlink" Target="https://twitter.com/bimbimelek" TargetMode="External" /><Relationship Id="rId876" Type="http://schemas.openxmlformats.org/officeDocument/2006/relationships/hyperlink" Target="https://twitter.com/krishan27717943" TargetMode="External" /><Relationship Id="rId877" Type="http://schemas.openxmlformats.org/officeDocument/2006/relationships/hyperlink" Target="https://twitter.com/ks_hegde" TargetMode="External" /><Relationship Id="rId878" Type="http://schemas.openxmlformats.org/officeDocument/2006/relationships/hyperlink" Target="https://twitter.com/lordbaruda1987" TargetMode="External" /><Relationship Id="rId879" Type="http://schemas.openxmlformats.org/officeDocument/2006/relationships/hyperlink" Target="https://twitter.com/lguidobaldi" TargetMode="External" /><Relationship Id="rId880" Type="http://schemas.openxmlformats.org/officeDocument/2006/relationships/hyperlink" Target="https://twitter.com/tommyfabbi" TargetMode="External" /><Relationship Id="rId881" Type="http://schemas.openxmlformats.org/officeDocument/2006/relationships/hyperlink" Target="https://twitter.com/sportbuzzer" TargetMode="External" /><Relationship Id="rId882" Type="http://schemas.openxmlformats.org/officeDocument/2006/relationships/hyperlink" Target="https://twitter.com/dmsportschannel" TargetMode="External" /><Relationship Id="rId883" Type="http://schemas.openxmlformats.org/officeDocument/2006/relationships/hyperlink" Target="https://twitter.com/eurosport_fr" TargetMode="External" /><Relationship Id="rId884" Type="http://schemas.openxmlformats.org/officeDocument/2006/relationships/hyperlink" Target="https://twitter.com/oa_sport" TargetMode="External" /><Relationship Id="rId885" Type="http://schemas.openxmlformats.org/officeDocument/2006/relationships/hyperlink" Target="https://twitter.com/hoopitupsports" TargetMode="External" /><Relationship Id="rId886" Type="http://schemas.openxmlformats.org/officeDocument/2006/relationships/hyperlink" Target="https://twitter.com/grazianig" TargetMode="External" /><Relationship Id="rId887" Type="http://schemas.openxmlformats.org/officeDocument/2006/relationships/hyperlink" Target="https://twitter.com/lemondefr" TargetMode="External" /><Relationship Id="rId888" Type="http://schemas.openxmlformats.org/officeDocument/2006/relationships/hyperlink" Target="https://twitter.com/sportradiopl" TargetMode="External" /><Relationship Id="rId889" Type="http://schemas.openxmlformats.org/officeDocument/2006/relationships/hyperlink" Target="https://twitter.com/angeliquekerber" TargetMode="External" /><Relationship Id="rId890" Type="http://schemas.openxmlformats.org/officeDocument/2006/relationships/hyperlink" Target="https://twitter.com/tfabelous" TargetMode="External" /><Relationship Id="rId891" Type="http://schemas.openxmlformats.org/officeDocument/2006/relationships/hyperlink" Target="https://twitter.com/wmjesslaird" TargetMode="External" /><Relationship Id="rId892" Type="http://schemas.openxmlformats.org/officeDocument/2006/relationships/hyperlink" Target="https://twitter.com/ftiafoe" TargetMode="External" /><Relationship Id="rId893" Type="http://schemas.openxmlformats.org/officeDocument/2006/relationships/hyperlink" Target="https://twitter.com/shaikaparween" TargetMode="External" /><Relationship Id="rId894" Type="http://schemas.openxmlformats.org/officeDocument/2006/relationships/hyperlink" Target="https://twitter.com/htsportsnews" TargetMode="External" /><Relationship Id="rId895" Type="http://schemas.openxmlformats.org/officeDocument/2006/relationships/hyperlink" Target="https://twitter.com/httweets" TargetMode="External" /><Relationship Id="rId896" Type="http://schemas.openxmlformats.org/officeDocument/2006/relationships/hyperlink" Target="https://twitter.com/wbsportlich" TargetMode="External" /><Relationship Id="rId897" Type="http://schemas.openxmlformats.org/officeDocument/2006/relationships/hyperlink" Target="https://twitter.com/mkruzeiro" TargetMode="External" /><Relationship Id="rId898" Type="http://schemas.openxmlformats.org/officeDocument/2006/relationships/hyperlink" Target="https://twitter.com/kiqprd" TargetMode="External" /><Relationship Id="rId899" Type="http://schemas.openxmlformats.org/officeDocument/2006/relationships/hyperlink" Target="https://twitter.com/beans231823" TargetMode="External" /><Relationship Id="rId900" Type="http://schemas.openxmlformats.org/officeDocument/2006/relationships/hyperlink" Target="https://twitter.com/kafelnya" TargetMode="External" /><Relationship Id="rId901" Type="http://schemas.openxmlformats.org/officeDocument/2006/relationships/hyperlink" Target="https://twitter.com/dunlopkamijo" TargetMode="External" /><Relationship Id="rId902" Type="http://schemas.openxmlformats.org/officeDocument/2006/relationships/hyperlink" Target="https://twitter.com/ndtv" TargetMode="External" /><Relationship Id="rId903" Type="http://schemas.openxmlformats.org/officeDocument/2006/relationships/hyperlink" Target="https://twitter.com/hardik121121121" TargetMode="External" /><Relationship Id="rId904" Type="http://schemas.openxmlformats.org/officeDocument/2006/relationships/hyperlink" Target="https://twitter.com/joseramirezgmez" TargetMode="External" /><Relationship Id="rId905" Type="http://schemas.openxmlformats.org/officeDocument/2006/relationships/hyperlink" Target="https://twitter.com/pablocolook" TargetMode="External" /><Relationship Id="rId906" Type="http://schemas.openxmlformats.org/officeDocument/2006/relationships/hyperlink" Target="https://twitter.com/infoclc" TargetMode="External" /><Relationship Id="rId907" Type="http://schemas.openxmlformats.org/officeDocument/2006/relationships/hyperlink" Target="https://twitter.com/pen_simmons" TargetMode="External" /><Relationship Id="rId908" Type="http://schemas.openxmlformats.org/officeDocument/2006/relationships/hyperlink" Target="https://twitter.com/namastebitchy" TargetMode="External" /><Relationship Id="rId909" Type="http://schemas.openxmlformats.org/officeDocument/2006/relationships/hyperlink" Target="https://twitter.com/kreedonworld" TargetMode="External" /><Relationship Id="rId910" Type="http://schemas.openxmlformats.org/officeDocument/2006/relationships/hyperlink" Target="https://twitter.com/siha_ziz" TargetMode="External" /><Relationship Id="rId911" Type="http://schemas.openxmlformats.org/officeDocument/2006/relationships/hyperlink" Target="https://twitter.com/cambio16" TargetMode="External" /><Relationship Id="rId912" Type="http://schemas.openxmlformats.org/officeDocument/2006/relationships/hyperlink" Target="https://twitter.com/stefanederoger" TargetMode="External" /><Relationship Id="rId913" Type="http://schemas.openxmlformats.org/officeDocument/2006/relationships/hyperlink" Target="https://twitter.com/pollo_moralesec" TargetMode="External" /><Relationship Id="rId914" Type="http://schemas.openxmlformats.org/officeDocument/2006/relationships/hyperlink" Target="https://twitter.com/en3lineaslp" TargetMode="External" /><Relationship Id="rId915" Type="http://schemas.openxmlformats.org/officeDocument/2006/relationships/hyperlink" Target="https://twitter.com/_solpenna" TargetMode="External" /><Relationship Id="rId916" Type="http://schemas.openxmlformats.org/officeDocument/2006/relationships/hyperlink" Target="https://twitter.com/che2torres73" TargetMode="External" /><Relationship Id="rId917" Type="http://schemas.openxmlformats.org/officeDocument/2006/relationships/hyperlink" Target="https://twitter.com/sabreakingnews" TargetMode="External" /><Relationship Id="rId918" Type="http://schemas.openxmlformats.org/officeDocument/2006/relationships/hyperlink" Target="https://twitter.com/coffeebreaktens" TargetMode="External" /><Relationship Id="rId919" Type="http://schemas.openxmlformats.org/officeDocument/2006/relationships/hyperlink" Target="https://twitter.com/aseemjoshi6" TargetMode="External" /><Relationship Id="rId920" Type="http://schemas.openxmlformats.org/officeDocument/2006/relationships/hyperlink" Target="https://twitter.com/sf_gujarati" TargetMode="External" /><Relationship Id="rId921" Type="http://schemas.openxmlformats.org/officeDocument/2006/relationships/hyperlink" Target="https://twitter.com/indiatvnews" TargetMode="External" /><Relationship Id="rId922" Type="http://schemas.openxmlformats.org/officeDocument/2006/relationships/hyperlink" Target="https://twitter.com/aniketdwivedi11" TargetMode="External" /><Relationship Id="rId923" Type="http://schemas.openxmlformats.org/officeDocument/2006/relationships/hyperlink" Target="https://twitter.com/florrilege" TargetMode="External" /><Relationship Id="rId924" Type="http://schemas.openxmlformats.org/officeDocument/2006/relationships/hyperlink" Target="https://twitter.com/geniebouchard" TargetMode="External" /><Relationship Id="rId925" Type="http://schemas.openxmlformats.org/officeDocument/2006/relationships/hyperlink" Target="https://twitter.com/cornelofie05" TargetMode="External" /><Relationship Id="rId926" Type="http://schemas.openxmlformats.org/officeDocument/2006/relationships/hyperlink" Target="https://twitter.com/timesnowsports" TargetMode="External" /><Relationship Id="rId927" Type="http://schemas.openxmlformats.org/officeDocument/2006/relationships/hyperlink" Target="https://twitter.com/alliancesir" TargetMode="External" /><Relationship Id="rId928" Type="http://schemas.openxmlformats.org/officeDocument/2006/relationships/hyperlink" Target="https://twitter.com/luisedunieves" TargetMode="External" /><Relationship Id="rId929" Type="http://schemas.openxmlformats.org/officeDocument/2006/relationships/hyperlink" Target="https://twitter.com/sf_punjabi" TargetMode="External" /><Relationship Id="rId930" Type="http://schemas.openxmlformats.org/officeDocument/2006/relationships/hyperlink" Target="https://twitter.com/eslomasviral" TargetMode="External" /><Relationship Id="rId931" Type="http://schemas.openxmlformats.org/officeDocument/2006/relationships/hyperlink" Target="https://twitter.com/youtube" TargetMode="External" /><Relationship Id="rId932" Type="http://schemas.openxmlformats.org/officeDocument/2006/relationships/hyperlink" Target="https://twitter.com/sf_marathi" TargetMode="External" /><Relationship Id="rId933" Type="http://schemas.openxmlformats.org/officeDocument/2006/relationships/hyperlink" Target="https://twitter.com/amitshah" TargetMode="External" /><Relationship Id="rId934" Type="http://schemas.openxmlformats.org/officeDocument/2006/relationships/hyperlink" Target="https://twitter.com/dhirajs27706890" TargetMode="External" /><Relationship Id="rId935" Type="http://schemas.openxmlformats.org/officeDocument/2006/relationships/hyperlink" Target="https://twitter.com/triangulandonet" TargetMode="External" /><Relationship Id="rId936" Type="http://schemas.openxmlformats.org/officeDocument/2006/relationships/hyperlink" Target="https://twitter.com/solemanzorroo" TargetMode="External" /><Relationship Id="rId937" Type="http://schemas.openxmlformats.org/officeDocument/2006/relationships/hyperlink" Target="https://twitter.com/lenferduweekend" TargetMode="External" /><Relationship Id="rId938" Type="http://schemas.openxmlformats.org/officeDocument/2006/relationships/hyperlink" Target="https://twitter.com/optajuan" TargetMode="External" /><Relationship Id="rId939" Type="http://schemas.openxmlformats.org/officeDocument/2006/relationships/hyperlink" Target="https://twitter.com/wimbledon" TargetMode="External" /><Relationship Id="rId940" Type="http://schemas.openxmlformats.org/officeDocument/2006/relationships/hyperlink" Target="https://twitter.com/xfrenchgirl" TargetMode="External" /><Relationship Id="rId941" Type="http://schemas.openxmlformats.org/officeDocument/2006/relationships/hyperlink" Target="https://twitter.com/mahipal94041599" TargetMode="External" /><Relationship Id="rId942" Type="http://schemas.openxmlformats.org/officeDocument/2006/relationships/hyperlink" Target="https://twitter.com/jpnadda" TargetMode="External" /><Relationship Id="rId943" Type="http://schemas.openxmlformats.org/officeDocument/2006/relationships/hyperlink" Target="https://twitter.com/narendramodi" TargetMode="External" /><Relationship Id="rId944" Type="http://schemas.openxmlformats.org/officeDocument/2006/relationships/hyperlink" Target="https://twitter.com/luis_ganhao" TargetMode="External" /><Relationship Id="rId945" Type="http://schemas.openxmlformats.org/officeDocument/2006/relationships/hyperlink" Target="https://twitter.com/sportsf20689858" TargetMode="External" /><Relationship Id="rId946" Type="http://schemas.openxmlformats.org/officeDocument/2006/relationships/hyperlink" Target="https://twitter.com/naysa_woomer84" TargetMode="External" /><Relationship Id="rId947" Type="http://schemas.openxmlformats.org/officeDocument/2006/relationships/hyperlink" Target="https://twitter.com/donnellyallan" TargetMode="External" /><Relationship Id="rId948" Type="http://schemas.openxmlformats.org/officeDocument/2006/relationships/hyperlink" Target="https://twitter.com/birdcornish" TargetMode="External" /><Relationship Id="rId949" Type="http://schemas.openxmlformats.org/officeDocument/2006/relationships/hyperlink" Target="https://twitter.com/raul_feal" TargetMode="External" /><Relationship Id="rId950" Type="http://schemas.openxmlformats.org/officeDocument/2006/relationships/hyperlink" Target="https://twitter.com/timesofindia" TargetMode="External" /><Relationship Id="rId951" Type="http://schemas.openxmlformats.org/officeDocument/2006/relationships/hyperlink" Target="https://twitter.com/itstanujmehra" TargetMode="External" /><Relationship Id="rId952" Type="http://schemas.openxmlformats.org/officeDocument/2006/relationships/hyperlink" Target="https://twitter.com/nicolec5972" TargetMode="External" /><Relationship Id="rId953" Type="http://schemas.openxmlformats.org/officeDocument/2006/relationships/hyperlink" Target="https://twitter.com/_sara_jade_" TargetMode="External" /><Relationship Id="rId954" Type="http://schemas.openxmlformats.org/officeDocument/2006/relationships/hyperlink" Target="https://twitter.com/flashoftheflash" TargetMode="External" /><Relationship Id="rId955" Type="http://schemas.openxmlformats.org/officeDocument/2006/relationships/hyperlink" Target="https://twitter.com/680radioatalaya" TargetMode="External" /><Relationship Id="rId956" Type="http://schemas.openxmlformats.org/officeDocument/2006/relationships/hyperlink" Target="https://twitter.com/teamprononrv" TargetMode="External" /><Relationship Id="rId957" Type="http://schemas.openxmlformats.org/officeDocument/2006/relationships/hyperlink" Target="https://twitter.com/lolo6634" TargetMode="External" /><Relationship Id="rId958" Type="http://schemas.openxmlformats.org/officeDocument/2006/relationships/hyperlink" Target="https://twitter.com/bettingdevil" TargetMode="External" /><Relationship Id="rId959" Type="http://schemas.openxmlformats.org/officeDocument/2006/relationships/hyperlink" Target="https://twitter.com/betbullcom" TargetMode="External" /><Relationship Id="rId960" Type="http://schemas.openxmlformats.org/officeDocument/2006/relationships/hyperlink" Target="https://twitter.com/hsartorelli" TargetMode="External" /><Relationship Id="rId961" Type="http://schemas.openxmlformats.org/officeDocument/2006/relationships/hyperlink" Target="https://twitter.com/towpathtennis" TargetMode="External" /><Relationship Id="rId962" Type="http://schemas.openxmlformats.org/officeDocument/2006/relationships/hyperlink" Target="https://twitter.com/melissamcinern2" TargetMode="External" /><Relationship Id="rId963" Type="http://schemas.openxmlformats.org/officeDocument/2006/relationships/hyperlink" Target="https://twitter.com/martina" TargetMode="External" /><Relationship Id="rId964" Type="http://schemas.openxmlformats.org/officeDocument/2006/relationships/hyperlink" Target="https://twitter.com/10sballs_com" TargetMode="External" /><Relationship Id="rId965" Type="http://schemas.openxmlformats.org/officeDocument/2006/relationships/hyperlink" Target="https://twitter.com/eudeporte" TargetMode="External" /><Relationship Id="rId966" Type="http://schemas.openxmlformats.org/officeDocument/2006/relationships/hyperlink" Target="https://twitter.com/manatelanganain" TargetMode="External" /><Relationship Id="rId967" Type="http://schemas.openxmlformats.org/officeDocument/2006/relationships/hyperlink" Target="https://twitter.com/jovinray" TargetMode="External" /><Relationship Id="rId968" Type="http://schemas.openxmlformats.org/officeDocument/2006/relationships/hyperlink" Target="https://twitter.com/renasarmy" TargetMode="External" /><Relationship Id="rId969" Type="http://schemas.openxmlformats.org/officeDocument/2006/relationships/hyperlink" Target="https://twitter.com/redz041" TargetMode="External" /><Relationship Id="rId970" Type="http://schemas.openxmlformats.org/officeDocument/2006/relationships/hyperlink" Target="https://twitter.com/alexisohanian" TargetMode="External" /><Relationship Id="rId971" Type="http://schemas.openxmlformats.org/officeDocument/2006/relationships/hyperlink" Target="https://twitter.com/portia529" TargetMode="External" /><Relationship Id="rId972" Type="http://schemas.openxmlformats.org/officeDocument/2006/relationships/hyperlink" Target="https://twitter.com/radoleski" TargetMode="External" /><Relationship Id="rId973" Type="http://schemas.openxmlformats.org/officeDocument/2006/relationships/hyperlink" Target="https://twitter.com/kazik8998" TargetMode="External" /><Relationship Id="rId974" Type="http://schemas.openxmlformats.org/officeDocument/2006/relationships/hyperlink" Target="https://twitter.com/dathan_g" TargetMode="External" /><Relationship Id="rId975" Type="http://schemas.openxmlformats.org/officeDocument/2006/relationships/hyperlink" Target="https://twitter.com/latellaanne" TargetMode="External" /><Relationship Id="rId976" Type="http://schemas.openxmlformats.org/officeDocument/2006/relationships/hyperlink" Target="https://twitter.com/jonquillius" TargetMode="External" /><Relationship Id="rId977" Type="http://schemas.openxmlformats.org/officeDocument/2006/relationships/hyperlink" Target="https://twitter.com/scribl" TargetMode="External" /><Relationship Id="rId978" Type="http://schemas.openxmlformats.org/officeDocument/2006/relationships/hyperlink" Target="https://twitter.com/liz_buckley" TargetMode="External" /><Relationship Id="rId979" Type="http://schemas.openxmlformats.org/officeDocument/2006/relationships/hyperlink" Target="https://twitter.com/lreyesc1" TargetMode="External" /><Relationship Id="rId980" Type="http://schemas.openxmlformats.org/officeDocument/2006/relationships/hyperlink" Target="https://twitter.com/globatalent" TargetMode="External" /><Relationship Id="rId981" Type="http://schemas.openxmlformats.org/officeDocument/2006/relationships/hyperlink" Target="https://twitter.com/joaosousa30" TargetMode="External" /><Relationship Id="rId982" Type="http://schemas.openxmlformats.org/officeDocument/2006/relationships/hyperlink" Target="https://twitter.com/nsiman" TargetMode="External" /><Relationship Id="rId983" Type="http://schemas.openxmlformats.org/officeDocument/2006/relationships/hyperlink" Target="https://twitter.com/gulftoday" TargetMode="External" /><Relationship Id="rId984" Type="http://schemas.openxmlformats.org/officeDocument/2006/relationships/hyperlink" Target="https://twitter.com/whitehousebets" TargetMode="External" /><Relationship Id="rId985" Type="http://schemas.openxmlformats.org/officeDocument/2006/relationships/hyperlink" Target="https://twitter.com/davizuco7" TargetMode="External" /><Relationship Id="rId986" Type="http://schemas.openxmlformats.org/officeDocument/2006/relationships/hyperlink" Target="https://twitter.com/observaenpaz" TargetMode="External" /><Relationship Id="rId987" Type="http://schemas.openxmlformats.org/officeDocument/2006/relationships/hyperlink" Target="https://twitter.com/sumeer1122" TargetMode="External" /><Relationship Id="rId988" Type="http://schemas.openxmlformats.org/officeDocument/2006/relationships/hyperlink" Target="https://twitter.com/all_serena" TargetMode="External" /><Relationship Id="rId989" Type="http://schemas.openxmlformats.org/officeDocument/2006/relationships/hyperlink" Target="https://twitter.com/sammyguaya19" TargetMode="External" /><Relationship Id="rId990" Type="http://schemas.openxmlformats.org/officeDocument/2006/relationships/hyperlink" Target="https://twitter.com/betandskill" TargetMode="External" /><Relationship Id="rId991" Type="http://schemas.openxmlformats.org/officeDocument/2006/relationships/hyperlink" Target="https://twitter.com/riccafrancisco" TargetMode="External" /><Relationship Id="rId992" Type="http://schemas.openxmlformats.org/officeDocument/2006/relationships/hyperlink" Target="https://twitter.com/kevshat" TargetMode="External" /><Relationship Id="rId993" Type="http://schemas.openxmlformats.org/officeDocument/2006/relationships/hyperlink" Target="https://twitter.com/k_ban" TargetMode="External" /><Relationship Id="rId994" Type="http://schemas.openxmlformats.org/officeDocument/2006/relationships/hyperlink" Target="https://twitter.com/galanta94" TargetMode="External" /><Relationship Id="rId995" Type="http://schemas.openxmlformats.org/officeDocument/2006/relationships/hyperlink" Target="https://twitter.com/ilfattoblog" TargetMode="External" /><Relationship Id="rId996" Type="http://schemas.openxmlformats.org/officeDocument/2006/relationships/hyperlink" Target="https://twitter.com/curreriluca" TargetMode="External" /><Relationship Id="rId997" Type="http://schemas.openxmlformats.org/officeDocument/2006/relationships/hyperlink" Target="https://twitter.com/ankur_tank" TargetMode="External" /><Relationship Id="rId998" Type="http://schemas.openxmlformats.org/officeDocument/2006/relationships/hyperlink" Target="https://twitter.com/kevshatsports" TargetMode="External" /><Relationship Id="rId999" Type="http://schemas.openxmlformats.org/officeDocument/2006/relationships/hyperlink" Target="https://twitter.com/barrioscande" TargetMode="External" /><Relationship Id="rId1000" Type="http://schemas.openxmlformats.org/officeDocument/2006/relationships/hyperlink" Target="https://twitter.com/iam_iwillbe" TargetMode="External" /><Relationship Id="rId1001" Type="http://schemas.openxmlformats.org/officeDocument/2006/relationships/hyperlink" Target="https://twitter.com/wta" TargetMode="External" /><Relationship Id="rId1002" Type="http://schemas.openxmlformats.org/officeDocument/2006/relationships/hyperlink" Target="https://twitter.com/blogabet" TargetMode="External" /><Relationship Id="rId1003" Type="http://schemas.openxmlformats.org/officeDocument/2006/relationships/hyperlink" Target="https://twitter.com/gizmo_1997" TargetMode="External" /><Relationship Id="rId1004" Type="http://schemas.openxmlformats.org/officeDocument/2006/relationships/hyperlink" Target="https://twitter.com/yusaris21" TargetMode="External" /><Relationship Id="rId1005" Type="http://schemas.openxmlformats.org/officeDocument/2006/relationships/hyperlink" Target="https://twitter.com/professornez" TargetMode="External" /><Relationship Id="rId1006" Type="http://schemas.openxmlformats.org/officeDocument/2006/relationships/hyperlink" Target="https://twitter.com/babip77" TargetMode="External" /><Relationship Id="rId1007" Type="http://schemas.openxmlformats.org/officeDocument/2006/relationships/hyperlink" Target="https://twitter.com/racingpostsport" TargetMode="External" /><Relationship Id="rId1008" Type="http://schemas.openxmlformats.org/officeDocument/2006/relationships/hyperlink" Target="https://twitter.com/adohumphriesrp" TargetMode="External" /><Relationship Id="rId1009" Type="http://schemas.openxmlformats.org/officeDocument/2006/relationships/hyperlink" Target="https://twitter.com/alondon91" TargetMode="External" /><Relationship Id="rId1010" Type="http://schemas.openxmlformats.org/officeDocument/2006/relationships/hyperlink" Target="https://twitter.com/tennismania7" TargetMode="External" /><Relationship Id="rId1011" Type="http://schemas.openxmlformats.org/officeDocument/2006/relationships/comments" Target="../comments2.xml" /><Relationship Id="rId1012" Type="http://schemas.openxmlformats.org/officeDocument/2006/relationships/vmlDrawing" Target="../drawings/vmlDrawing2.vml" /><Relationship Id="rId1013" Type="http://schemas.openxmlformats.org/officeDocument/2006/relationships/table" Target="../tables/table2.xml" /><Relationship Id="rId1014" Type="http://schemas.openxmlformats.org/officeDocument/2006/relationships/drawing" Target="../drawings/drawing1.xml" /><Relationship Id="rId10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sports.ndtv.com/tennis/australian-open-2019-clinical-rafael-nadal-overwhelms-matthew-ebden-1978704" TargetMode="External" /><Relationship Id="rId2" Type="http://schemas.openxmlformats.org/officeDocument/2006/relationships/hyperlink" Target="https://sports.ndtv.com/tennis/australian-open-2019-dominant-maria-sharapova-win-sets-up-caroline-wozniacki-clash-1978746" TargetMode="External" /><Relationship Id="rId3" Type="http://schemas.openxmlformats.org/officeDocument/2006/relationships/hyperlink" Target="https://kevshatsportsbets.com/2019-australian-open-tennis-day-4-betting-preview/" TargetMode="External" /><Relationship Id="rId4" Type="http://schemas.openxmlformats.org/officeDocument/2006/relationships/hyperlink" Target="http://www.eluniversal.com/deportes/30666/nadal-y-federer-siguen-avanzando-en-abierto-de-australia" TargetMode="External" /><Relationship Id="rId5" Type="http://schemas.openxmlformats.org/officeDocument/2006/relationships/hyperlink" Target="http://toi.in/micron/redirect.html?str=GVBiMa/a24gk" TargetMode="External" /><Relationship Id="rId6" Type="http://schemas.openxmlformats.org/officeDocument/2006/relationships/hyperlink" Target="https://sportsflashes.com/mh/news/australian-open-2019--2-time-champion-azarenka-out-in-1st-round/249298.html" TargetMode="External" /><Relationship Id="rId7" Type="http://schemas.openxmlformats.org/officeDocument/2006/relationships/hyperlink" Target="https://sportsflashes.com/pun/news/-federer-and-wozniaki-lose-the-next-round-anderson-loses/249437.html" TargetMode="External" /><Relationship Id="rId8" Type="http://schemas.openxmlformats.org/officeDocument/2006/relationships/hyperlink" Target="https://sportsflashes.com/pun/news/djokovic-and-serena-in-the-2nd-round-of-australian-open/249344.html" TargetMode="External" /><Relationship Id="rId9" Type="http://schemas.openxmlformats.org/officeDocument/2006/relationships/hyperlink" Target="https://sportsflashes.com/pun/news/jokokic-won-in-his-300th-grand-slam-match-/249299.html" TargetMode="External" /><Relationship Id="rId10" Type="http://schemas.openxmlformats.org/officeDocument/2006/relationships/hyperlink" Target="https://www.indiatvnews.com/sports/tennis-australian-open-rafael-nadal-enters-round-three-with-easy-win-over-matthew-ebden-499400" TargetMode="External" /><Relationship Id="rId11" Type="http://schemas.openxmlformats.org/officeDocument/2006/relationships/hyperlink" Target="https://sportsflashes.com/gu/news/australian-open-2019-roger-federer-reaches-3rd-round/249385.html" TargetMode="External" /><Relationship Id="rId12" Type="http://schemas.openxmlformats.org/officeDocument/2006/relationships/hyperlink" Target="https://sportsflashes.com/gu/news/indian-challenge-ends-in-australian-open-mens-doubles/249379.html" TargetMode="External" /><Relationship Id="rId13" Type="http://schemas.openxmlformats.org/officeDocument/2006/relationships/hyperlink" Target="https://sportsflashes.com/pun/news/-federer-and-wozniaki-lose-the-next-round-anderson-loses/249437.html" TargetMode="External" /><Relationship Id="rId14" Type="http://schemas.openxmlformats.org/officeDocument/2006/relationships/hyperlink" Target="https://sportsflashes.com/pun/news/jokokic-won-in-his-300th-grand-slam-match-/249299.html" TargetMode="External" /><Relationship Id="rId15" Type="http://schemas.openxmlformats.org/officeDocument/2006/relationships/hyperlink" Target="https://sportsflashes.com/pun/news/djokovic-and-serena-in-the-2nd-round-of-australian-open/249344.html" TargetMode="External" /><Relationship Id="rId16" Type="http://schemas.openxmlformats.org/officeDocument/2006/relationships/hyperlink" Target="https://sportsflashes.com/mh/news/australian-open-2019--2-time-champion-azarenka-out-in-1st-round/249298.html" TargetMode="External" /><Relationship Id="rId17" Type="http://schemas.openxmlformats.org/officeDocument/2006/relationships/hyperlink" Target="http://www.eluniversal.com/deportes/30666/nadal-y-federer-siguen-avanzando-en-abierto-de-australia" TargetMode="External" /><Relationship Id="rId18" Type="http://schemas.openxmlformats.org/officeDocument/2006/relationships/hyperlink" Target="https://kevshatsportsbets.com/2019-australian-open-tennis-day-4-betting-preview/" TargetMode="External" /><Relationship Id="rId19" Type="http://schemas.openxmlformats.org/officeDocument/2006/relationships/hyperlink" Target="https://www.instagram.com/p/BssjwCJhbg9/?utm_source=ig_twitter_share&amp;igshid=vkbsuyfc3foe" TargetMode="External" /><Relationship Id="rId20" Type="http://schemas.openxmlformats.org/officeDocument/2006/relationships/hyperlink" Target="http://canaltenis.com/open-de-australia-2019-resultados-15-enero/#.XD6r4GUMaoQ.twitter" TargetMode="External" /><Relationship Id="rId21" Type="http://schemas.openxmlformats.org/officeDocument/2006/relationships/hyperlink" Target="http://toi.in/micron/redirect.html?str=GVBiMa/a24gk" TargetMode="External" /><Relationship Id="rId22" Type="http://schemas.openxmlformats.org/officeDocument/2006/relationships/hyperlink" Target="https://www.hindustantimes.com/tennis/australian-open-dominant-maria-sharapova-win-sets-up-caroline-wozniacki-clash/story-LX9FgZMz6BgrWEetXmZ3RL.html" TargetMode="External" /><Relationship Id="rId23" Type="http://schemas.openxmlformats.org/officeDocument/2006/relationships/hyperlink" Target="https://www.hindustantimes.com/tennis/australian-open-clinical-rafael-nadal-overwhelms-aussie-ebden/story-NY1btLqgx95NUZ1e5ySXCM.html" TargetMode="External" /><Relationship Id="rId24" Type="http://schemas.openxmlformats.org/officeDocument/2006/relationships/hyperlink" Target="https://www.instagram.com/p/BsspJx-ARwp/?utm_source=ig_twitter_share&amp;igshid=1ca6mjfx269m2" TargetMode="External" /><Relationship Id="rId25" Type="http://schemas.openxmlformats.org/officeDocument/2006/relationships/hyperlink" Target="https://www.instagram.com/sakkattack7/" TargetMode="External" /><Relationship Id="rId26" Type="http://schemas.openxmlformats.org/officeDocument/2006/relationships/hyperlink" Target="https://www.tennislegend.fr/videos-insolites/fun/rafa-nadal-parle-de-ses-bouteilles-avec-humour-et-chambre-un-spectateur-open-daustralie-2019/" TargetMode="External" /><Relationship Id="rId27" Type="http://schemas.openxmlformats.org/officeDocument/2006/relationships/hyperlink" Target="https://twitter.com/doublefault28/status/1085509400561885184" TargetMode="External" /><Relationship Id="rId28" Type="http://schemas.openxmlformats.org/officeDocument/2006/relationships/hyperlink" Target="https://twitter.com/wwos/status/1085509513094955008" TargetMode="External" /><Relationship Id="rId29" Type="http://schemas.openxmlformats.org/officeDocument/2006/relationships/hyperlink" Target="https://www.youtube.com/watch?v=IYH-g3nExrc" TargetMode="External" /><Relationship Id="rId30" Type="http://schemas.openxmlformats.org/officeDocument/2006/relationships/hyperlink" Target="https://twitter.com/ATP_Tour/status/1085420014579142656" TargetMode="External" /><Relationship Id="rId31" Type="http://schemas.openxmlformats.org/officeDocument/2006/relationships/hyperlink" Target="https://sportswaka.com/2019/01/16/fedexpress-fails-to-deliver-under-serenas-spell/" TargetMode="External" /><Relationship Id="rId32" Type="http://schemas.openxmlformats.org/officeDocument/2006/relationships/hyperlink" Target="https://aca.st/d3b312" TargetMode="Externa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 Id="rId4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3141</v>
      </c>
      <c r="BB2" s="13" t="s">
        <v>3199</v>
      </c>
      <c r="BC2" s="13" t="s">
        <v>3200</v>
      </c>
      <c r="BD2" s="118" t="s">
        <v>4462</v>
      </c>
      <c r="BE2" s="118" t="s">
        <v>4463</v>
      </c>
      <c r="BF2" s="118" t="s">
        <v>4464</v>
      </c>
      <c r="BG2" s="118" t="s">
        <v>4465</v>
      </c>
      <c r="BH2" s="118" t="s">
        <v>4466</v>
      </c>
      <c r="BI2" s="118" t="s">
        <v>4467</v>
      </c>
      <c r="BJ2" s="118" t="s">
        <v>4468</v>
      </c>
      <c r="BK2" s="118" t="s">
        <v>4469</v>
      </c>
      <c r="BL2" s="118" t="s">
        <v>4470</v>
      </c>
    </row>
    <row r="3" spans="1:64" ht="15" customHeight="1">
      <c r="A3" s="64" t="s">
        <v>212</v>
      </c>
      <c r="B3" s="64" t="s">
        <v>407</v>
      </c>
      <c r="C3" s="65" t="s">
        <v>4475</v>
      </c>
      <c r="D3" s="66">
        <v>3</v>
      </c>
      <c r="E3" s="67" t="s">
        <v>132</v>
      </c>
      <c r="F3" s="68">
        <v>32</v>
      </c>
      <c r="G3" s="65"/>
      <c r="H3" s="69"/>
      <c r="I3" s="70"/>
      <c r="J3" s="70"/>
      <c r="K3" s="34" t="s">
        <v>65</v>
      </c>
      <c r="L3" s="71">
        <v>3</v>
      </c>
      <c r="M3" s="71"/>
      <c r="N3" s="72"/>
      <c r="O3" s="78" t="s">
        <v>452</v>
      </c>
      <c r="P3" s="80">
        <v>43481.18429398148</v>
      </c>
      <c r="Q3" s="78" t="s">
        <v>454</v>
      </c>
      <c r="R3" s="78"/>
      <c r="S3" s="78"/>
      <c r="T3" s="78" t="s">
        <v>756</v>
      </c>
      <c r="U3" s="78"/>
      <c r="V3" s="83" t="s">
        <v>906</v>
      </c>
      <c r="W3" s="80">
        <v>43481.18429398148</v>
      </c>
      <c r="X3" s="83" t="s">
        <v>1052</v>
      </c>
      <c r="Y3" s="78"/>
      <c r="Z3" s="78"/>
      <c r="AA3" s="84" t="s">
        <v>1275</v>
      </c>
      <c r="AB3" s="78"/>
      <c r="AC3" s="78" t="b">
        <v>0</v>
      </c>
      <c r="AD3" s="78">
        <v>10</v>
      </c>
      <c r="AE3" s="84" t="s">
        <v>1500</v>
      </c>
      <c r="AF3" s="78" t="b">
        <v>0</v>
      </c>
      <c r="AG3" s="78" t="s">
        <v>1507</v>
      </c>
      <c r="AH3" s="78"/>
      <c r="AI3" s="84" t="s">
        <v>1500</v>
      </c>
      <c r="AJ3" s="78" t="b">
        <v>0</v>
      </c>
      <c r="AK3" s="78">
        <v>2</v>
      </c>
      <c r="AL3" s="84" t="s">
        <v>1500</v>
      </c>
      <c r="AM3" s="78" t="s">
        <v>1529</v>
      </c>
      <c r="AN3" s="78" t="b">
        <v>0</v>
      </c>
      <c r="AO3" s="84" t="s">
        <v>1275</v>
      </c>
      <c r="AP3" s="78" t="s">
        <v>1542</v>
      </c>
      <c r="AQ3" s="78">
        <v>0</v>
      </c>
      <c r="AR3" s="78">
        <v>0</v>
      </c>
      <c r="AS3" s="78"/>
      <c r="AT3" s="78"/>
      <c r="AU3" s="78"/>
      <c r="AV3" s="78"/>
      <c r="AW3" s="78"/>
      <c r="AX3" s="78"/>
      <c r="AY3" s="78"/>
      <c r="AZ3" s="78"/>
      <c r="BA3">
        <v>1</v>
      </c>
      <c r="BB3" s="78" t="str">
        <f>REPLACE(INDEX(GroupVertices[Group],MATCH(Edges[[#This Row],[Vertex 1]],GroupVertices[Vertex],0)),1,1,"")</f>
        <v>14</v>
      </c>
      <c r="BC3" s="78" t="str">
        <f>REPLACE(INDEX(GroupVertices[Group],MATCH(Edges[[#This Row],[Vertex 2]],GroupVertices[Vertex],0)),1,1,"")</f>
        <v>14</v>
      </c>
      <c r="BD3" s="48"/>
      <c r="BE3" s="49"/>
      <c r="BF3" s="48"/>
      <c r="BG3" s="49"/>
      <c r="BH3" s="48"/>
      <c r="BI3" s="49"/>
      <c r="BJ3" s="48"/>
      <c r="BK3" s="49"/>
      <c r="BL3" s="48"/>
    </row>
    <row r="4" spans="1:64" ht="15" customHeight="1">
      <c r="A4" s="64" t="s">
        <v>212</v>
      </c>
      <c r="B4" s="64" t="s">
        <v>408</v>
      </c>
      <c r="C4" s="65" t="s">
        <v>4475</v>
      </c>
      <c r="D4" s="66">
        <v>3</v>
      </c>
      <c r="E4" s="67" t="s">
        <v>132</v>
      </c>
      <c r="F4" s="68">
        <v>32</v>
      </c>
      <c r="G4" s="65"/>
      <c r="H4" s="69"/>
      <c r="I4" s="70"/>
      <c r="J4" s="70"/>
      <c r="K4" s="34" t="s">
        <v>65</v>
      </c>
      <c r="L4" s="77">
        <v>4</v>
      </c>
      <c r="M4" s="77"/>
      <c r="N4" s="72"/>
      <c r="O4" s="79" t="s">
        <v>452</v>
      </c>
      <c r="P4" s="81">
        <v>43481.18429398148</v>
      </c>
      <c r="Q4" s="79" t="s">
        <v>454</v>
      </c>
      <c r="R4" s="79"/>
      <c r="S4" s="79"/>
      <c r="T4" s="79" t="s">
        <v>756</v>
      </c>
      <c r="U4" s="79"/>
      <c r="V4" s="82" t="s">
        <v>906</v>
      </c>
      <c r="W4" s="81">
        <v>43481.18429398148</v>
      </c>
      <c r="X4" s="82" t="s">
        <v>1052</v>
      </c>
      <c r="Y4" s="79"/>
      <c r="Z4" s="79"/>
      <c r="AA4" s="85" t="s">
        <v>1275</v>
      </c>
      <c r="AB4" s="79"/>
      <c r="AC4" s="79" t="b">
        <v>0</v>
      </c>
      <c r="AD4" s="79">
        <v>10</v>
      </c>
      <c r="AE4" s="85" t="s">
        <v>1500</v>
      </c>
      <c r="AF4" s="79" t="b">
        <v>0</v>
      </c>
      <c r="AG4" s="79" t="s">
        <v>1507</v>
      </c>
      <c r="AH4" s="79"/>
      <c r="AI4" s="85" t="s">
        <v>1500</v>
      </c>
      <c r="AJ4" s="79" t="b">
        <v>0</v>
      </c>
      <c r="AK4" s="79">
        <v>2</v>
      </c>
      <c r="AL4" s="85" t="s">
        <v>1500</v>
      </c>
      <c r="AM4" s="79" t="s">
        <v>1529</v>
      </c>
      <c r="AN4" s="79" t="b">
        <v>0</v>
      </c>
      <c r="AO4" s="85" t="s">
        <v>1275</v>
      </c>
      <c r="AP4" s="79" t="s">
        <v>1542</v>
      </c>
      <c r="AQ4" s="79">
        <v>0</v>
      </c>
      <c r="AR4" s="79">
        <v>0</v>
      </c>
      <c r="AS4" s="79"/>
      <c r="AT4" s="79"/>
      <c r="AU4" s="79"/>
      <c r="AV4" s="79"/>
      <c r="AW4" s="79"/>
      <c r="AX4" s="79"/>
      <c r="AY4" s="79"/>
      <c r="AZ4" s="79"/>
      <c r="BA4">
        <v>1</v>
      </c>
      <c r="BB4" s="78" t="str">
        <f>REPLACE(INDEX(GroupVertices[Group],MATCH(Edges[[#This Row],[Vertex 1]],GroupVertices[Vertex],0)),1,1,"")</f>
        <v>14</v>
      </c>
      <c r="BC4" s="78" t="str">
        <f>REPLACE(INDEX(GroupVertices[Group],MATCH(Edges[[#This Row],[Vertex 2]],GroupVertices[Vertex],0)),1,1,"")</f>
        <v>14</v>
      </c>
      <c r="BD4" s="48">
        <v>1</v>
      </c>
      <c r="BE4" s="49">
        <v>2.7777777777777777</v>
      </c>
      <c r="BF4" s="48">
        <v>0</v>
      </c>
      <c r="BG4" s="49">
        <v>0</v>
      </c>
      <c r="BH4" s="48">
        <v>0</v>
      </c>
      <c r="BI4" s="49">
        <v>0</v>
      </c>
      <c r="BJ4" s="48">
        <v>35</v>
      </c>
      <c r="BK4" s="49">
        <v>97.22222222222223</v>
      </c>
      <c r="BL4" s="48">
        <v>36</v>
      </c>
    </row>
    <row r="5" spans="1:64" ht="15">
      <c r="A5" s="64" t="s">
        <v>213</v>
      </c>
      <c r="B5" s="64" t="s">
        <v>409</v>
      </c>
      <c r="C5" s="65" t="s">
        <v>4475</v>
      </c>
      <c r="D5" s="66">
        <v>3</v>
      </c>
      <c r="E5" s="67" t="s">
        <v>132</v>
      </c>
      <c r="F5" s="68">
        <v>32</v>
      </c>
      <c r="G5" s="65"/>
      <c r="H5" s="69"/>
      <c r="I5" s="70"/>
      <c r="J5" s="70"/>
      <c r="K5" s="34" t="s">
        <v>65</v>
      </c>
      <c r="L5" s="77">
        <v>5</v>
      </c>
      <c r="M5" s="77"/>
      <c r="N5" s="72"/>
      <c r="O5" s="79" t="s">
        <v>452</v>
      </c>
      <c r="P5" s="81">
        <v>43481.428877314815</v>
      </c>
      <c r="Q5" s="79" t="s">
        <v>455</v>
      </c>
      <c r="R5" s="79"/>
      <c r="S5" s="79"/>
      <c r="T5" s="79" t="s">
        <v>757</v>
      </c>
      <c r="U5" s="79"/>
      <c r="V5" s="82" t="s">
        <v>907</v>
      </c>
      <c r="W5" s="81">
        <v>43481.428877314815</v>
      </c>
      <c r="X5" s="82" t="s">
        <v>1053</v>
      </c>
      <c r="Y5" s="79"/>
      <c r="Z5" s="79"/>
      <c r="AA5" s="85" t="s">
        <v>1276</v>
      </c>
      <c r="AB5" s="79"/>
      <c r="AC5" s="79" t="b">
        <v>0</v>
      </c>
      <c r="AD5" s="79">
        <v>2</v>
      </c>
      <c r="AE5" s="85" t="s">
        <v>1500</v>
      </c>
      <c r="AF5" s="79" t="b">
        <v>0</v>
      </c>
      <c r="AG5" s="79" t="s">
        <v>1507</v>
      </c>
      <c r="AH5" s="79"/>
      <c r="AI5" s="85" t="s">
        <v>1500</v>
      </c>
      <c r="AJ5" s="79" t="b">
        <v>0</v>
      </c>
      <c r="AK5" s="79">
        <v>1</v>
      </c>
      <c r="AL5" s="85" t="s">
        <v>1500</v>
      </c>
      <c r="AM5" s="79" t="s">
        <v>1529</v>
      </c>
      <c r="AN5" s="79" t="b">
        <v>0</v>
      </c>
      <c r="AO5" s="85" t="s">
        <v>1276</v>
      </c>
      <c r="AP5" s="79" t="s">
        <v>1542</v>
      </c>
      <c r="AQ5" s="79">
        <v>0</v>
      </c>
      <c r="AR5" s="79">
        <v>0</v>
      </c>
      <c r="AS5" s="79"/>
      <c r="AT5" s="79"/>
      <c r="AU5" s="79"/>
      <c r="AV5" s="79"/>
      <c r="AW5" s="79"/>
      <c r="AX5" s="79"/>
      <c r="AY5" s="79"/>
      <c r="AZ5" s="79"/>
      <c r="BA5">
        <v>1</v>
      </c>
      <c r="BB5" s="78" t="str">
        <f>REPLACE(INDEX(GroupVertices[Group],MATCH(Edges[[#This Row],[Vertex 1]],GroupVertices[Vertex],0)),1,1,"")</f>
        <v>13</v>
      </c>
      <c r="BC5" s="78" t="str">
        <f>REPLACE(INDEX(GroupVertices[Group],MATCH(Edges[[#This Row],[Vertex 2]],GroupVertices[Vertex],0)),1,1,"")</f>
        <v>13</v>
      </c>
      <c r="BD5" s="48"/>
      <c r="BE5" s="49"/>
      <c r="BF5" s="48"/>
      <c r="BG5" s="49"/>
      <c r="BH5" s="48"/>
      <c r="BI5" s="49"/>
      <c r="BJ5" s="48"/>
      <c r="BK5" s="49"/>
      <c r="BL5" s="48"/>
    </row>
    <row r="6" spans="1:64" ht="15">
      <c r="A6" s="64" t="s">
        <v>213</v>
      </c>
      <c r="B6" s="64" t="s">
        <v>410</v>
      </c>
      <c r="C6" s="65" t="s">
        <v>4475</v>
      </c>
      <c r="D6" s="66">
        <v>3</v>
      </c>
      <c r="E6" s="67" t="s">
        <v>132</v>
      </c>
      <c r="F6" s="68">
        <v>32</v>
      </c>
      <c r="G6" s="65"/>
      <c r="H6" s="69"/>
      <c r="I6" s="70"/>
      <c r="J6" s="70"/>
      <c r="K6" s="34" t="s">
        <v>65</v>
      </c>
      <c r="L6" s="77">
        <v>6</v>
      </c>
      <c r="M6" s="77"/>
      <c r="N6" s="72"/>
      <c r="O6" s="79" t="s">
        <v>452</v>
      </c>
      <c r="P6" s="81">
        <v>43481.428877314815</v>
      </c>
      <c r="Q6" s="79" t="s">
        <v>455</v>
      </c>
      <c r="R6" s="79"/>
      <c r="S6" s="79"/>
      <c r="T6" s="79" t="s">
        <v>757</v>
      </c>
      <c r="U6" s="79"/>
      <c r="V6" s="82" t="s">
        <v>907</v>
      </c>
      <c r="W6" s="81">
        <v>43481.428877314815</v>
      </c>
      <c r="X6" s="82" t="s">
        <v>1053</v>
      </c>
      <c r="Y6" s="79"/>
      <c r="Z6" s="79"/>
      <c r="AA6" s="85" t="s">
        <v>1276</v>
      </c>
      <c r="AB6" s="79"/>
      <c r="AC6" s="79" t="b">
        <v>0</v>
      </c>
      <c r="AD6" s="79">
        <v>2</v>
      </c>
      <c r="AE6" s="85" t="s">
        <v>1500</v>
      </c>
      <c r="AF6" s="79" t="b">
        <v>0</v>
      </c>
      <c r="AG6" s="79" t="s">
        <v>1507</v>
      </c>
      <c r="AH6" s="79"/>
      <c r="AI6" s="85" t="s">
        <v>1500</v>
      </c>
      <c r="AJ6" s="79" t="b">
        <v>0</v>
      </c>
      <c r="AK6" s="79">
        <v>1</v>
      </c>
      <c r="AL6" s="85" t="s">
        <v>1500</v>
      </c>
      <c r="AM6" s="79" t="s">
        <v>1529</v>
      </c>
      <c r="AN6" s="79" t="b">
        <v>0</v>
      </c>
      <c r="AO6" s="85" t="s">
        <v>1276</v>
      </c>
      <c r="AP6" s="79" t="s">
        <v>1542</v>
      </c>
      <c r="AQ6" s="79">
        <v>0</v>
      </c>
      <c r="AR6" s="79">
        <v>0</v>
      </c>
      <c r="AS6" s="79"/>
      <c r="AT6" s="79"/>
      <c r="AU6" s="79"/>
      <c r="AV6" s="79"/>
      <c r="AW6" s="79"/>
      <c r="AX6" s="79"/>
      <c r="AY6" s="79"/>
      <c r="AZ6" s="79"/>
      <c r="BA6">
        <v>1</v>
      </c>
      <c r="BB6" s="78" t="str">
        <f>REPLACE(INDEX(GroupVertices[Group],MATCH(Edges[[#This Row],[Vertex 1]],GroupVertices[Vertex],0)),1,1,"")</f>
        <v>13</v>
      </c>
      <c r="BC6" s="78" t="str">
        <f>REPLACE(INDEX(GroupVertices[Group],MATCH(Edges[[#This Row],[Vertex 2]],GroupVertices[Vertex],0)),1,1,"")</f>
        <v>13</v>
      </c>
      <c r="BD6" s="48"/>
      <c r="BE6" s="49"/>
      <c r="BF6" s="48"/>
      <c r="BG6" s="49"/>
      <c r="BH6" s="48"/>
      <c r="BI6" s="49"/>
      <c r="BJ6" s="48"/>
      <c r="BK6" s="49"/>
      <c r="BL6" s="48"/>
    </row>
    <row r="7" spans="1:64" ht="15">
      <c r="A7" s="64" t="s">
        <v>214</v>
      </c>
      <c r="B7" s="64" t="s">
        <v>411</v>
      </c>
      <c r="C7" s="65" t="s">
        <v>4475</v>
      </c>
      <c r="D7" s="66">
        <v>3</v>
      </c>
      <c r="E7" s="67" t="s">
        <v>132</v>
      </c>
      <c r="F7" s="68">
        <v>32</v>
      </c>
      <c r="G7" s="65"/>
      <c r="H7" s="69"/>
      <c r="I7" s="70"/>
      <c r="J7" s="70"/>
      <c r="K7" s="34" t="s">
        <v>65</v>
      </c>
      <c r="L7" s="77">
        <v>7</v>
      </c>
      <c r="M7" s="77"/>
      <c r="N7" s="72"/>
      <c r="O7" s="79" t="s">
        <v>452</v>
      </c>
      <c r="P7" s="81">
        <v>43481.322962962964</v>
      </c>
      <c r="Q7" s="79" t="s">
        <v>456</v>
      </c>
      <c r="R7" s="82" t="s">
        <v>647</v>
      </c>
      <c r="S7" s="79" t="s">
        <v>714</v>
      </c>
      <c r="T7" s="79" t="s">
        <v>758</v>
      </c>
      <c r="U7" s="79"/>
      <c r="V7" s="82" t="s">
        <v>908</v>
      </c>
      <c r="W7" s="81">
        <v>43481.322962962964</v>
      </c>
      <c r="X7" s="82" t="s">
        <v>1054</v>
      </c>
      <c r="Y7" s="79"/>
      <c r="Z7" s="79"/>
      <c r="AA7" s="85" t="s">
        <v>1277</v>
      </c>
      <c r="AB7" s="79"/>
      <c r="AC7" s="79" t="b">
        <v>0</v>
      </c>
      <c r="AD7" s="79">
        <v>6</v>
      </c>
      <c r="AE7" s="85" t="s">
        <v>1500</v>
      </c>
      <c r="AF7" s="79" t="b">
        <v>0</v>
      </c>
      <c r="AG7" s="79" t="s">
        <v>1508</v>
      </c>
      <c r="AH7" s="79"/>
      <c r="AI7" s="85" t="s">
        <v>1500</v>
      </c>
      <c r="AJ7" s="79" t="b">
        <v>0</v>
      </c>
      <c r="AK7" s="79">
        <v>2</v>
      </c>
      <c r="AL7" s="85" t="s">
        <v>1500</v>
      </c>
      <c r="AM7" s="79" t="s">
        <v>1530</v>
      </c>
      <c r="AN7" s="79" t="b">
        <v>0</v>
      </c>
      <c r="AO7" s="85" t="s">
        <v>1277</v>
      </c>
      <c r="AP7" s="79" t="s">
        <v>1542</v>
      </c>
      <c r="AQ7" s="79">
        <v>0</v>
      </c>
      <c r="AR7" s="79">
        <v>0</v>
      </c>
      <c r="AS7" s="79"/>
      <c r="AT7" s="79"/>
      <c r="AU7" s="79"/>
      <c r="AV7" s="79"/>
      <c r="AW7" s="79"/>
      <c r="AX7" s="79"/>
      <c r="AY7" s="79"/>
      <c r="AZ7" s="79"/>
      <c r="BA7">
        <v>1</v>
      </c>
      <c r="BB7" s="78" t="str">
        <f>REPLACE(INDEX(GroupVertices[Group],MATCH(Edges[[#This Row],[Vertex 1]],GroupVertices[Vertex],0)),1,1,"")</f>
        <v>10</v>
      </c>
      <c r="BC7" s="78" t="str">
        <f>REPLACE(INDEX(GroupVertices[Group],MATCH(Edges[[#This Row],[Vertex 2]],GroupVertices[Vertex],0)),1,1,"")</f>
        <v>10</v>
      </c>
      <c r="BD7" s="48"/>
      <c r="BE7" s="49"/>
      <c r="BF7" s="48"/>
      <c r="BG7" s="49"/>
      <c r="BH7" s="48"/>
      <c r="BI7" s="49"/>
      <c r="BJ7" s="48"/>
      <c r="BK7" s="49"/>
      <c r="BL7" s="48"/>
    </row>
    <row r="8" spans="1:64" ht="15">
      <c r="A8" s="64" t="s">
        <v>214</v>
      </c>
      <c r="B8" s="64" t="s">
        <v>412</v>
      </c>
      <c r="C8" s="65" t="s">
        <v>4475</v>
      </c>
      <c r="D8" s="66">
        <v>3</v>
      </c>
      <c r="E8" s="67" t="s">
        <v>132</v>
      </c>
      <c r="F8" s="68">
        <v>32</v>
      </c>
      <c r="G8" s="65"/>
      <c r="H8" s="69"/>
      <c r="I8" s="70"/>
      <c r="J8" s="70"/>
      <c r="K8" s="34" t="s">
        <v>65</v>
      </c>
      <c r="L8" s="77">
        <v>8</v>
      </c>
      <c r="M8" s="77"/>
      <c r="N8" s="72"/>
      <c r="O8" s="79" t="s">
        <v>452</v>
      </c>
      <c r="P8" s="81">
        <v>43481.322962962964</v>
      </c>
      <c r="Q8" s="79" t="s">
        <v>456</v>
      </c>
      <c r="R8" s="82" t="s">
        <v>647</v>
      </c>
      <c r="S8" s="79" t="s">
        <v>714</v>
      </c>
      <c r="T8" s="79" t="s">
        <v>758</v>
      </c>
      <c r="U8" s="79"/>
      <c r="V8" s="82" t="s">
        <v>908</v>
      </c>
      <c r="W8" s="81">
        <v>43481.322962962964</v>
      </c>
      <c r="X8" s="82" t="s">
        <v>1054</v>
      </c>
      <c r="Y8" s="79"/>
      <c r="Z8" s="79"/>
      <c r="AA8" s="85" t="s">
        <v>1277</v>
      </c>
      <c r="AB8" s="79"/>
      <c r="AC8" s="79" t="b">
        <v>0</v>
      </c>
      <c r="AD8" s="79">
        <v>6</v>
      </c>
      <c r="AE8" s="85" t="s">
        <v>1500</v>
      </c>
      <c r="AF8" s="79" t="b">
        <v>0</v>
      </c>
      <c r="AG8" s="79" t="s">
        <v>1508</v>
      </c>
      <c r="AH8" s="79"/>
      <c r="AI8" s="85" t="s">
        <v>1500</v>
      </c>
      <c r="AJ8" s="79" t="b">
        <v>0</v>
      </c>
      <c r="AK8" s="79">
        <v>2</v>
      </c>
      <c r="AL8" s="85" t="s">
        <v>1500</v>
      </c>
      <c r="AM8" s="79" t="s">
        <v>1530</v>
      </c>
      <c r="AN8" s="79" t="b">
        <v>0</v>
      </c>
      <c r="AO8" s="85" t="s">
        <v>1277</v>
      </c>
      <c r="AP8" s="79" t="s">
        <v>1542</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c r="BE8" s="49"/>
      <c r="BF8" s="48"/>
      <c r="BG8" s="49"/>
      <c r="BH8" s="48"/>
      <c r="BI8" s="49"/>
      <c r="BJ8" s="48"/>
      <c r="BK8" s="49"/>
      <c r="BL8" s="48"/>
    </row>
    <row r="9" spans="1:64" ht="15">
      <c r="A9" s="64" t="s">
        <v>215</v>
      </c>
      <c r="B9" s="64" t="s">
        <v>413</v>
      </c>
      <c r="C9" s="65" t="s">
        <v>4475</v>
      </c>
      <c r="D9" s="66">
        <v>3</v>
      </c>
      <c r="E9" s="67" t="s">
        <v>132</v>
      </c>
      <c r="F9" s="68">
        <v>32</v>
      </c>
      <c r="G9" s="65"/>
      <c r="H9" s="69"/>
      <c r="I9" s="70"/>
      <c r="J9" s="70"/>
      <c r="K9" s="34" t="s">
        <v>65</v>
      </c>
      <c r="L9" s="77">
        <v>9</v>
      </c>
      <c r="M9" s="77"/>
      <c r="N9" s="72"/>
      <c r="O9" s="79" t="s">
        <v>452</v>
      </c>
      <c r="P9" s="81">
        <v>43481.436736111114</v>
      </c>
      <c r="Q9" s="79" t="s">
        <v>457</v>
      </c>
      <c r="R9" s="79"/>
      <c r="S9" s="79"/>
      <c r="T9" s="79" t="s">
        <v>756</v>
      </c>
      <c r="U9" s="79"/>
      <c r="V9" s="82" t="s">
        <v>909</v>
      </c>
      <c r="W9" s="81">
        <v>43481.436736111114</v>
      </c>
      <c r="X9" s="82" t="s">
        <v>1055</v>
      </c>
      <c r="Y9" s="79"/>
      <c r="Z9" s="79"/>
      <c r="AA9" s="85" t="s">
        <v>1278</v>
      </c>
      <c r="AB9" s="79"/>
      <c r="AC9" s="79" t="b">
        <v>0</v>
      </c>
      <c r="AD9" s="79">
        <v>19</v>
      </c>
      <c r="AE9" s="85" t="s">
        <v>1500</v>
      </c>
      <c r="AF9" s="79" t="b">
        <v>0</v>
      </c>
      <c r="AG9" s="79" t="s">
        <v>1507</v>
      </c>
      <c r="AH9" s="79"/>
      <c r="AI9" s="85" t="s">
        <v>1500</v>
      </c>
      <c r="AJ9" s="79" t="b">
        <v>0</v>
      </c>
      <c r="AK9" s="79">
        <v>2</v>
      </c>
      <c r="AL9" s="85" t="s">
        <v>1500</v>
      </c>
      <c r="AM9" s="79" t="s">
        <v>1529</v>
      </c>
      <c r="AN9" s="79" t="b">
        <v>0</v>
      </c>
      <c r="AO9" s="85" t="s">
        <v>1278</v>
      </c>
      <c r="AP9" s="79" t="s">
        <v>1542</v>
      </c>
      <c r="AQ9" s="79">
        <v>0</v>
      </c>
      <c r="AR9" s="79">
        <v>0</v>
      </c>
      <c r="AS9" s="79"/>
      <c r="AT9" s="79"/>
      <c r="AU9" s="79"/>
      <c r="AV9" s="79"/>
      <c r="AW9" s="79"/>
      <c r="AX9" s="79"/>
      <c r="AY9" s="79"/>
      <c r="AZ9" s="79"/>
      <c r="BA9">
        <v>1</v>
      </c>
      <c r="BB9" s="78" t="str">
        <f>REPLACE(INDEX(GroupVertices[Group],MATCH(Edges[[#This Row],[Vertex 1]],GroupVertices[Vertex],0)),1,1,"")</f>
        <v>9</v>
      </c>
      <c r="BC9" s="78" t="str">
        <f>REPLACE(INDEX(GroupVertices[Group],MATCH(Edges[[#This Row],[Vertex 2]],GroupVertices[Vertex],0)),1,1,"")</f>
        <v>9</v>
      </c>
      <c r="BD9" s="48"/>
      <c r="BE9" s="49"/>
      <c r="BF9" s="48"/>
      <c r="BG9" s="49"/>
      <c r="BH9" s="48"/>
      <c r="BI9" s="49"/>
      <c r="BJ9" s="48"/>
      <c r="BK9" s="49"/>
      <c r="BL9" s="48"/>
    </row>
    <row r="10" spans="1:64" ht="15">
      <c r="A10" s="64" t="s">
        <v>215</v>
      </c>
      <c r="B10" s="64" t="s">
        <v>414</v>
      </c>
      <c r="C10" s="65" t="s">
        <v>4475</v>
      </c>
      <c r="D10" s="66">
        <v>3</v>
      </c>
      <c r="E10" s="67" t="s">
        <v>132</v>
      </c>
      <c r="F10" s="68">
        <v>32</v>
      </c>
      <c r="G10" s="65"/>
      <c r="H10" s="69"/>
      <c r="I10" s="70"/>
      <c r="J10" s="70"/>
      <c r="K10" s="34" t="s">
        <v>65</v>
      </c>
      <c r="L10" s="77">
        <v>10</v>
      </c>
      <c r="M10" s="77"/>
      <c r="N10" s="72"/>
      <c r="O10" s="79" t="s">
        <v>452</v>
      </c>
      <c r="P10" s="81">
        <v>43481.436736111114</v>
      </c>
      <c r="Q10" s="79" t="s">
        <v>457</v>
      </c>
      <c r="R10" s="79"/>
      <c r="S10" s="79"/>
      <c r="T10" s="79" t="s">
        <v>756</v>
      </c>
      <c r="U10" s="79"/>
      <c r="V10" s="82" t="s">
        <v>909</v>
      </c>
      <c r="W10" s="81">
        <v>43481.436736111114</v>
      </c>
      <c r="X10" s="82" t="s">
        <v>1055</v>
      </c>
      <c r="Y10" s="79"/>
      <c r="Z10" s="79"/>
      <c r="AA10" s="85" t="s">
        <v>1278</v>
      </c>
      <c r="AB10" s="79"/>
      <c r="AC10" s="79" t="b">
        <v>0</v>
      </c>
      <c r="AD10" s="79">
        <v>19</v>
      </c>
      <c r="AE10" s="85" t="s">
        <v>1500</v>
      </c>
      <c r="AF10" s="79" t="b">
        <v>0</v>
      </c>
      <c r="AG10" s="79" t="s">
        <v>1507</v>
      </c>
      <c r="AH10" s="79"/>
      <c r="AI10" s="85" t="s">
        <v>1500</v>
      </c>
      <c r="AJ10" s="79" t="b">
        <v>0</v>
      </c>
      <c r="AK10" s="79">
        <v>2</v>
      </c>
      <c r="AL10" s="85" t="s">
        <v>1500</v>
      </c>
      <c r="AM10" s="79" t="s">
        <v>1529</v>
      </c>
      <c r="AN10" s="79" t="b">
        <v>0</v>
      </c>
      <c r="AO10" s="85" t="s">
        <v>1278</v>
      </c>
      <c r="AP10" s="79" t="s">
        <v>1542</v>
      </c>
      <c r="AQ10" s="79">
        <v>0</v>
      </c>
      <c r="AR10" s="79">
        <v>0</v>
      </c>
      <c r="AS10" s="79"/>
      <c r="AT10" s="79"/>
      <c r="AU10" s="79"/>
      <c r="AV10" s="79"/>
      <c r="AW10" s="79"/>
      <c r="AX10" s="79"/>
      <c r="AY10" s="79"/>
      <c r="AZ10" s="79"/>
      <c r="BA10">
        <v>1</v>
      </c>
      <c r="BB10" s="78" t="str">
        <f>REPLACE(INDEX(GroupVertices[Group],MATCH(Edges[[#This Row],[Vertex 1]],GroupVertices[Vertex],0)),1,1,"")</f>
        <v>9</v>
      </c>
      <c r="BC10" s="78" t="str">
        <f>REPLACE(INDEX(GroupVertices[Group],MATCH(Edges[[#This Row],[Vertex 2]],GroupVertices[Vertex],0)),1,1,"")</f>
        <v>9</v>
      </c>
      <c r="BD10" s="48"/>
      <c r="BE10" s="49"/>
      <c r="BF10" s="48"/>
      <c r="BG10" s="49"/>
      <c r="BH10" s="48"/>
      <c r="BI10" s="49"/>
      <c r="BJ10" s="48"/>
      <c r="BK10" s="49"/>
      <c r="BL10" s="48"/>
    </row>
    <row r="11" spans="1:64" ht="15">
      <c r="A11" s="64" t="s">
        <v>215</v>
      </c>
      <c r="B11" s="64" t="s">
        <v>415</v>
      </c>
      <c r="C11" s="65" t="s">
        <v>4475</v>
      </c>
      <c r="D11" s="66">
        <v>3</v>
      </c>
      <c r="E11" s="67" t="s">
        <v>132</v>
      </c>
      <c r="F11" s="68">
        <v>32</v>
      </c>
      <c r="G11" s="65"/>
      <c r="H11" s="69"/>
      <c r="I11" s="70"/>
      <c r="J11" s="70"/>
      <c r="K11" s="34" t="s">
        <v>65</v>
      </c>
      <c r="L11" s="77">
        <v>11</v>
      </c>
      <c r="M11" s="77"/>
      <c r="N11" s="72"/>
      <c r="O11" s="79" t="s">
        <v>452</v>
      </c>
      <c r="P11" s="81">
        <v>43481.436736111114</v>
      </c>
      <c r="Q11" s="79" t="s">
        <v>457</v>
      </c>
      <c r="R11" s="79"/>
      <c r="S11" s="79"/>
      <c r="T11" s="79" t="s">
        <v>756</v>
      </c>
      <c r="U11" s="79"/>
      <c r="V11" s="82" t="s">
        <v>909</v>
      </c>
      <c r="W11" s="81">
        <v>43481.436736111114</v>
      </c>
      <c r="X11" s="82" t="s">
        <v>1055</v>
      </c>
      <c r="Y11" s="79"/>
      <c r="Z11" s="79"/>
      <c r="AA11" s="85" t="s">
        <v>1278</v>
      </c>
      <c r="AB11" s="79"/>
      <c r="AC11" s="79" t="b">
        <v>0</v>
      </c>
      <c r="AD11" s="79">
        <v>19</v>
      </c>
      <c r="AE11" s="85" t="s">
        <v>1500</v>
      </c>
      <c r="AF11" s="79" t="b">
        <v>0</v>
      </c>
      <c r="AG11" s="79" t="s">
        <v>1507</v>
      </c>
      <c r="AH11" s="79"/>
      <c r="AI11" s="85" t="s">
        <v>1500</v>
      </c>
      <c r="AJ11" s="79" t="b">
        <v>0</v>
      </c>
      <c r="AK11" s="79">
        <v>2</v>
      </c>
      <c r="AL11" s="85" t="s">
        <v>1500</v>
      </c>
      <c r="AM11" s="79" t="s">
        <v>1529</v>
      </c>
      <c r="AN11" s="79" t="b">
        <v>0</v>
      </c>
      <c r="AO11" s="85" t="s">
        <v>1278</v>
      </c>
      <c r="AP11" s="79" t="s">
        <v>1542</v>
      </c>
      <c r="AQ11" s="79">
        <v>0</v>
      </c>
      <c r="AR11" s="79">
        <v>0</v>
      </c>
      <c r="AS11" s="79"/>
      <c r="AT11" s="79"/>
      <c r="AU11" s="79"/>
      <c r="AV11" s="79"/>
      <c r="AW11" s="79"/>
      <c r="AX11" s="79"/>
      <c r="AY11" s="79"/>
      <c r="AZ11" s="79"/>
      <c r="BA11">
        <v>1</v>
      </c>
      <c r="BB11" s="78" t="str">
        <f>REPLACE(INDEX(GroupVertices[Group],MATCH(Edges[[#This Row],[Vertex 1]],GroupVertices[Vertex],0)),1,1,"")</f>
        <v>9</v>
      </c>
      <c r="BC11" s="78" t="str">
        <f>REPLACE(INDEX(GroupVertices[Group],MATCH(Edges[[#This Row],[Vertex 2]],GroupVertices[Vertex],0)),1,1,"")</f>
        <v>9</v>
      </c>
      <c r="BD11" s="48"/>
      <c r="BE11" s="49"/>
      <c r="BF11" s="48"/>
      <c r="BG11" s="49"/>
      <c r="BH11" s="48"/>
      <c r="BI11" s="49"/>
      <c r="BJ11" s="48"/>
      <c r="BK11" s="49"/>
      <c r="BL11" s="48"/>
    </row>
    <row r="12" spans="1:64" ht="15">
      <c r="A12" s="64" t="s">
        <v>215</v>
      </c>
      <c r="B12" s="64" t="s">
        <v>416</v>
      </c>
      <c r="C12" s="65" t="s">
        <v>4475</v>
      </c>
      <c r="D12" s="66">
        <v>3</v>
      </c>
      <c r="E12" s="67" t="s">
        <v>132</v>
      </c>
      <c r="F12" s="68">
        <v>32</v>
      </c>
      <c r="G12" s="65"/>
      <c r="H12" s="69"/>
      <c r="I12" s="70"/>
      <c r="J12" s="70"/>
      <c r="K12" s="34" t="s">
        <v>65</v>
      </c>
      <c r="L12" s="77">
        <v>12</v>
      </c>
      <c r="M12" s="77"/>
      <c r="N12" s="72"/>
      <c r="O12" s="79" t="s">
        <v>452</v>
      </c>
      <c r="P12" s="81">
        <v>43481.436736111114</v>
      </c>
      <c r="Q12" s="79" t="s">
        <v>457</v>
      </c>
      <c r="R12" s="79"/>
      <c r="S12" s="79"/>
      <c r="T12" s="79" t="s">
        <v>756</v>
      </c>
      <c r="U12" s="79"/>
      <c r="V12" s="82" t="s">
        <v>909</v>
      </c>
      <c r="W12" s="81">
        <v>43481.436736111114</v>
      </c>
      <c r="X12" s="82" t="s">
        <v>1055</v>
      </c>
      <c r="Y12" s="79"/>
      <c r="Z12" s="79"/>
      <c r="AA12" s="85" t="s">
        <v>1278</v>
      </c>
      <c r="AB12" s="79"/>
      <c r="AC12" s="79" t="b">
        <v>0</v>
      </c>
      <c r="AD12" s="79">
        <v>19</v>
      </c>
      <c r="AE12" s="85" t="s">
        <v>1500</v>
      </c>
      <c r="AF12" s="79" t="b">
        <v>0</v>
      </c>
      <c r="AG12" s="79" t="s">
        <v>1507</v>
      </c>
      <c r="AH12" s="79"/>
      <c r="AI12" s="85" t="s">
        <v>1500</v>
      </c>
      <c r="AJ12" s="79" t="b">
        <v>0</v>
      </c>
      <c r="AK12" s="79">
        <v>2</v>
      </c>
      <c r="AL12" s="85" t="s">
        <v>1500</v>
      </c>
      <c r="AM12" s="79" t="s">
        <v>1529</v>
      </c>
      <c r="AN12" s="79" t="b">
        <v>0</v>
      </c>
      <c r="AO12" s="85" t="s">
        <v>1278</v>
      </c>
      <c r="AP12" s="79" t="s">
        <v>1542</v>
      </c>
      <c r="AQ12" s="79">
        <v>0</v>
      </c>
      <c r="AR12" s="79">
        <v>0</v>
      </c>
      <c r="AS12" s="79"/>
      <c r="AT12" s="79"/>
      <c r="AU12" s="79"/>
      <c r="AV12" s="79"/>
      <c r="AW12" s="79"/>
      <c r="AX12" s="79"/>
      <c r="AY12" s="79"/>
      <c r="AZ12" s="79"/>
      <c r="BA12">
        <v>1</v>
      </c>
      <c r="BB12" s="78" t="str">
        <f>REPLACE(INDEX(GroupVertices[Group],MATCH(Edges[[#This Row],[Vertex 1]],GroupVertices[Vertex],0)),1,1,"")</f>
        <v>9</v>
      </c>
      <c r="BC12" s="78" t="str">
        <f>REPLACE(INDEX(GroupVertices[Group],MATCH(Edges[[#This Row],[Vertex 2]],GroupVertices[Vertex],0)),1,1,"")</f>
        <v>9</v>
      </c>
      <c r="BD12" s="48">
        <v>0</v>
      </c>
      <c r="BE12" s="49">
        <v>0</v>
      </c>
      <c r="BF12" s="48">
        <v>0</v>
      </c>
      <c r="BG12" s="49">
        <v>0</v>
      </c>
      <c r="BH12" s="48">
        <v>0</v>
      </c>
      <c r="BI12" s="49">
        <v>0</v>
      </c>
      <c r="BJ12" s="48">
        <v>39</v>
      </c>
      <c r="BK12" s="49">
        <v>100</v>
      </c>
      <c r="BL12" s="48">
        <v>39</v>
      </c>
    </row>
    <row r="13" spans="1:64" ht="15">
      <c r="A13" s="64" t="s">
        <v>216</v>
      </c>
      <c r="B13" s="64" t="s">
        <v>216</v>
      </c>
      <c r="C13" s="65" t="s">
        <v>4475</v>
      </c>
      <c r="D13" s="66">
        <v>3</v>
      </c>
      <c r="E13" s="67" t="s">
        <v>132</v>
      </c>
      <c r="F13" s="68">
        <v>32</v>
      </c>
      <c r="G13" s="65"/>
      <c r="H13" s="69"/>
      <c r="I13" s="70"/>
      <c r="J13" s="70"/>
      <c r="K13" s="34" t="s">
        <v>65</v>
      </c>
      <c r="L13" s="77">
        <v>13</v>
      </c>
      <c r="M13" s="77"/>
      <c r="N13" s="72"/>
      <c r="O13" s="79" t="s">
        <v>176</v>
      </c>
      <c r="P13" s="81">
        <v>43481.527650462966</v>
      </c>
      <c r="Q13" s="79" t="s">
        <v>458</v>
      </c>
      <c r="R13" s="79"/>
      <c r="S13" s="79"/>
      <c r="T13" s="79" t="s">
        <v>759</v>
      </c>
      <c r="U13" s="79"/>
      <c r="V13" s="82" t="s">
        <v>910</v>
      </c>
      <c r="W13" s="81">
        <v>43481.527650462966</v>
      </c>
      <c r="X13" s="82" t="s">
        <v>1056</v>
      </c>
      <c r="Y13" s="79"/>
      <c r="Z13" s="79"/>
      <c r="AA13" s="85" t="s">
        <v>1279</v>
      </c>
      <c r="AB13" s="79"/>
      <c r="AC13" s="79" t="b">
        <v>0</v>
      </c>
      <c r="AD13" s="79">
        <v>0</v>
      </c>
      <c r="AE13" s="85" t="s">
        <v>1500</v>
      </c>
      <c r="AF13" s="79" t="b">
        <v>0</v>
      </c>
      <c r="AG13" s="79" t="s">
        <v>1508</v>
      </c>
      <c r="AH13" s="79"/>
      <c r="AI13" s="85" t="s">
        <v>1500</v>
      </c>
      <c r="AJ13" s="79" t="b">
        <v>0</v>
      </c>
      <c r="AK13" s="79">
        <v>0</v>
      </c>
      <c r="AL13" s="85" t="s">
        <v>1500</v>
      </c>
      <c r="AM13" s="79" t="s">
        <v>1531</v>
      </c>
      <c r="AN13" s="79" t="b">
        <v>0</v>
      </c>
      <c r="AO13" s="85" t="s">
        <v>1279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3</v>
      </c>
      <c r="BG13" s="49">
        <v>9.090909090909092</v>
      </c>
      <c r="BH13" s="48">
        <v>0</v>
      </c>
      <c r="BI13" s="49">
        <v>0</v>
      </c>
      <c r="BJ13" s="48">
        <v>30</v>
      </c>
      <c r="BK13" s="49">
        <v>90.9090909090909</v>
      </c>
      <c r="BL13" s="48">
        <v>33</v>
      </c>
    </row>
    <row r="14" spans="1:64" ht="15">
      <c r="A14" s="64" t="s">
        <v>217</v>
      </c>
      <c r="B14" s="64" t="s">
        <v>417</v>
      </c>
      <c r="C14" s="65" t="s">
        <v>4475</v>
      </c>
      <c r="D14" s="66">
        <v>3</v>
      </c>
      <c r="E14" s="67" t="s">
        <v>132</v>
      </c>
      <c r="F14" s="68">
        <v>32</v>
      </c>
      <c r="G14" s="65"/>
      <c r="H14" s="69"/>
      <c r="I14" s="70"/>
      <c r="J14" s="70"/>
      <c r="K14" s="34" t="s">
        <v>65</v>
      </c>
      <c r="L14" s="77">
        <v>14</v>
      </c>
      <c r="M14" s="77"/>
      <c r="N14" s="72"/>
      <c r="O14" s="79" t="s">
        <v>452</v>
      </c>
      <c r="P14" s="81">
        <v>43481.52790509259</v>
      </c>
      <c r="Q14" s="79" t="s">
        <v>459</v>
      </c>
      <c r="R14" s="82" t="s">
        <v>648</v>
      </c>
      <c r="S14" s="79" t="s">
        <v>715</v>
      </c>
      <c r="T14" s="79" t="s">
        <v>760</v>
      </c>
      <c r="U14" s="79"/>
      <c r="V14" s="82" t="s">
        <v>911</v>
      </c>
      <c r="W14" s="81">
        <v>43481.52790509259</v>
      </c>
      <c r="X14" s="82" t="s">
        <v>1057</v>
      </c>
      <c r="Y14" s="79"/>
      <c r="Z14" s="79"/>
      <c r="AA14" s="85" t="s">
        <v>1280</v>
      </c>
      <c r="AB14" s="79"/>
      <c r="AC14" s="79" t="b">
        <v>0</v>
      </c>
      <c r="AD14" s="79">
        <v>0</v>
      </c>
      <c r="AE14" s="85" t="s">
        <v>1500</v>
      </c>
      <c r="AF14" s="79" t="b">
        <v>1</v>
      </c>
      <c r="AG14" s="79" t="s">
        <v>1508</v>
      </c>
      <c r="AH14" s="79"/>
      <c r="AI14" s="85" t="s">
        <v>1523</v>
      </c>
      <c r="AJ14" s="79" t="b">
        <v>0</v>
      </c>
      <c r="AK14" s="79">
        <v>0</v>
      </c>
      <c r="AL14" s="85" t="s">
        <v>1500</v>
      </c>
      <c r="AM14" s="79" t="s">
        <v>1531</v>
      </c>
      <c r="AN14" s="79" t="b">
        <v>0</v>
      </c>
      <c r="AO14" s="85" t="s">
        <v>1280</v>
      </c>
      <c r="AP14" s="79" t="s">
        <v>176</v>
      </c>
      <c r="AQ14" s="79">
        <v>0</v>
      </c>
      <c r="AR14" s="79">
        <v>0</v>
      </c>
      <c r="AS14" s="79" t="s">
        <v>1543</v>
      </c>
      <c r="AT14" s="79" t="s">
        <v>1548</v>
      </c>
      <c r="AU14" s="79" t="s">
        <v>1550</v>
      </c>
      <c r="AV14" s="79" t="s">
        <v>1552</v>
      </c>
      <c r="AW14" s="79" t="s">
        <v>1557</v>
      </c>
      <c r="AX14" s="79" t="s">
        <v>1562</v>
      </c>
      <c r="AY14" s="79" t="s">
        <v>1567</v>
      </c>
      <c r="AZ14" s="82" t="s">
        <v>1568</v>
      </c>
      <c r="BA14">
        <v>1</v>
      </c>
      <c r="BB14" s="78" t="str">
        <f>REPLACE(INDEX(GroupVertices[Group],MATCH(Edges[[#This Row],[Vertex 1]],GroupVertices[Vertex],0)),1,1,"")</f>
        <v>4</v>
      </c>
      <c r="BC14" s="78" t="str">
        <f>REPLACE(INDEX(GroupVertices[Group],MATCH(Edges[[#This Row],[Vertex 2]],GroupVertices[Vertex],0)),1,1,"")</f>
        <v>4</v>
      </c>
      <c r="BD14" s="48">
        <v>4</v>
      </c>
      <c r="BE14" s="49">
        <v>12.903225806451612</v>
      </c>
      <c r="BF14" s="48">
        <v>0</v>
      </c>
      <c r="BG14" s="49">
        <v>0</v>
      </c>
      <c r="BH14" s="48">
        <v>0</v>
      </c>
      <c r="BI14" s="49">
        <v>0</v>
      </c>
      <c r="BJ14" s="48">
        <v>27</v>
      </c>
      <c r="BK14" s="49">
        <v>87.09677419354838</v>
      </c>
      <c r="BL14" s="48">
        <v>31</v>
      </c>
    </row>
    <row r="15" spans="1:64" ht="15">
      <c r="A15" s="64" t="s">
        <v>218</v>
      </c>
      <c r="B15" s="64" t="s">
        <v>418</v>
      </c>
      <c r="C15" s="65" t="s">
        <v>4475</v>
      </c>
      <c r="D15" s="66">
        <v>3</v>
      </c>
      <c r="E15" s="67" t="s">
        <v>132</v>
      </c>
      <c r="F15" s="68">
        <v>32</v>
      </c>
      <c r="G15" s="65"/>
      <c r="H15" s="69"/>
      <c r="I15" s="70"/>
      <c r="J15" s="70"/>
      <c r="K15" s="34" t="s">
        <v>65</v>
      </c>
      <c r="L15" s="77">
        <v>15</v>
      </c>
      <c r="M15" s="77"/>
      <c r="N15" s="72"/>
      <c r="O15" s="79" t="s">
        <v>452</v>
      </c>
      <c r="P15" s="81">
        <v>43481.52824074074</v>
      </c>
      <c r="Q15" s="79" t="s">
        <v>460</v>
      </c>
      <c r="R15" s="82" t="s">
        <v>649</v>
      </c>
      <c r="S15" s="79" t="s">
        <v>716</v>
      </c>
      <c r="T15" s="79" t="s">
        <v>756</v>
      </c>
      <c r="U15" s="79"/>
      <c r="V15" s="82" t="s">
        <v>912</v>
      </c>
      <c r="W15" s="81">
        <v>43481.52824074074</v>
      </c>
      <c r="X15" s="82" t="s">
        <v>1058</v>
      </c>
      <c r="Y15" s="79"/>
      <c r="Z15" s="79"/>
      <c r="AA15" s="85" t="s">
        <v>1281</v>
      </c>
      <c r="AB15" s="79"/>
      <c r="AC15" s="79" t="b">
        <v>0</v>
      </c>
      <c r="AD15" s="79">
        <v>0</v>
      </c>
      <c r="AE15" s="85" t="s">
        <v>1500</v>
      </c>
      <c r="AF15" s="79" t="b">
        <v>0</v>
      </c>
      <c r="AG15" s="79" t="s">
        <v>1508</v>
      </c>
      <c r="AH15" s="79"/>
      <c r="AI15" s="85" t="s">
        <v>1500</v>
      </c>
      <c r="AJ15" s="79" t="b">
        <v>0</v>
      </c>
      <c r="AK15" s="79">
        <v>0</v>
      </c>
      <c r="AL15" s="85" t="s">
        <v>1500</v>
      </c>
      <c r="AM15" s="79" t="s">
        <v>1532</v>
      </c>
      <c r="AN15" s="79" t="b">
        <v>0</v>
      </c>
      <c r="AO15" s="85" t="s">
        <v>1281</v>
      </c>
      <c r="AP15" s="79" t="s">
        <v>176</v>
      </c>
      <c r="AQ15" s="79">
        <v>0</v>
      </c>
      <c r="AR15" s="79">
        <v>0</v>
      </c>
      <c r="AS15" s="79"/>
      <c r="AT15" s="79"/>
      <c r="AU15" s="79"/>
      <c r="AV15" s="79"/>
      <c r="AW15" s="79"/>
      <c r="AX15" s="79"/>
      <c r="AY15" s="79"/>
      <c r="AZ15" s="79"/>
      <c r="BA15">
        <v>1</v>
      </c>
      <c r="BB15" s="78" t="str">
        <f>REPLACE(INDEX(GroupVertices[Group],MATCH(Edges[[#This Row],[Vertex 1]],GroupVertices[Vertex],0)),1,1,"")</f>
        <v>44</v>
      </c>
      <c r="BC15" s="78" t="str">
        <f>REPLACE(INDEX(GroupVertices[Group],MATCH(Edges[[#This Row],[Vertex 2]],GroupVertices[Vertex],0)),1,1,"")</f>
        <v>44</v>
      </c>
      <c r="BD15" s="48">
        <v>0</v>
      </c>
      <c r="BE15" s="49">
        <v>0</v>
      </c>
      <c r="BF15" s="48">
        <v>1</v>
      </c>
      <c r="BG15" s="49">
        <v>8.333333333333334</v>
      </c>
      <c r="BH15" s="48">
        <v>0</v>
      </c>
      <c r="BI15" s="49">
        <v>0</v>
      </c>
      <c r="BJ15" s="48">
        <v>11</v>
      </c>
      <c r="BK15" s="49">
        <v>91.66666666666667</v>
      </c>
      <c r="BL15" s="48">
        <v>12</v>
      </c>
    </row>
    <row r="16" spans="1:64" ht="15">
      <c r="A16" s="64" t="s">
        <v>219</v>
      </c>
      <c r="B16" s="64" t="s">
        <v>219</v>
      </c>
      <c r="C16" s="65" t="s">
        <v>4475</v>
      </c>
      <c r="D16" s="66">
        <v>3</v>
      </c>
      <c r="E16" s="67" t="s">
        <v>132</v>
      </c>
      <c r="F16" s="68">
        <v>32</v>
      </c>
      <c r="G16" s="65"/>
      <c r="H16" s="69"/>
      <c r="I16" s="70"/>
      <c r="J16" s="70"/>
      <c r="K16" s="34" t="s">
        <v>65</v>
      </c>
      <c r="L16" s="77">
        <v>16</v>
      </c>
      <c r="M16" s="77"/>
      <c r="N16" s="72"/>
      <c r="O16" s="79" t="s">
        <v>176</v>
      </c>
      <c r="P16" s="81">
        <v>43481.528275462966</v>
      </c>
      <c r="Q16" s="79" t="s">
        <v>461</v>
      </c>
      <c r="R16" s="79"/>
      <c r="S16" s="79"/>
      <c r="T16" s="79" t="s">
        <v>756</v>
      </c>
      <c r="U16" s="79"/>
      <c r="V16" s="82" t="s">
        <v>913</v>
      </c>
      <c r="W16" s="81">
        <v>43481.528275462966</v>
      </c>
      <c r="X16" s="82" t="s">
        <v>1059</v>
      </c>
      <c r="Y16" s="79"/>
      <c r="Z16" s="79"/>
      <c r="AA16" s="85" t="s">
        <v>1282</v>
      </c>
      <c r="AB16" s="79"/>
      <c r="AC16" s="79" t="b">
        <v>0</v>
      </c>
      <c r="AD16" s="79">
        <v>0</v>
      </c>
      <c r="AE16" s="85" t="s">
        <v>1500</v>
      </c>
      <c r="AF16" s="79" t="b">
        <v>0</v>
      </c>
      <c r="AG16" s="79" t="s">
        <v>1507</v>
      </c>
      <c r="AH16" s="79"/>
      <c r="AI16" s="85" t="s">
        <v>1500</v>
      </c>
      <c r="AJ16" s="79" t="b">
        <v>0</v>
      </c>
      <c r="AK16" s="79">
        <v>0</v>
      </c>
      <c r="AL16" s="85" t="s">
        <v>1500</v>
      </c>
      <c r="AM16" s="79" t="s">
        <v>1529</v>
      </c>
      <c r="AN16" s="79" t="b">
        <v>0</v>
      </c>
      <c r="AO16" s="85" t="s">
        <v>1282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34</v>
      </c>
      <c r="BK16" s="49">
        <v>100</v>
      </c>
      <c r="BL16" s="48">
        <v>34</v>
      </c>
    </row>
    <row r="17" spans="1:64" ht="15">
      <c r="A17" s="64" t="s">
        <v>220</v>
      </c>
      <c r="B17" s="64" t="s">
        <v>319</v>
      </c>
      <c r="C17" s="65" t="s">
        <v>4475</v>
      </c>
      <c r="D17" s="66">
        <v>3</v>
      </c>
      <c r="E17" s="67" t="s">
        <v>132</v>
      </c>
      <c r="F17" s="68">
        <v>32</v>
      </c>
      <c r="G17" s="65"/>
      <c r="H17" s="69"/>
      <c r="I17" s="70"/>
      <c r="J17" s="70"/>
      <c r="K17" s="34" t="s">
        <v>65</v>
      </c>
      <c r="L17" s="77">
        <v>17</v>
      </c>
      <c r="M17" s="77"/>
      <c r="N17" s="72"/>
      <c r="O17" s="79" t="s">
        <v>452</v>
      </c>
      <c r="P17" s="81">
        <v>43481.52829861111</v>
      </c>
      <c r="Q17" s="79" t="s">
        <v>462</v>
      </c>
      <c r="R17" s="79"/>
      <c r="S17" s="79"/>
      <c r="T17" s="79"/>
      <c r="U17" s="79"/>
      <c r="V17" s="82" t="s">
        <v>914</v>
      </c>
      <c r="W17" s="81">
        <v>43481.52829861111</v>
      </c>
      <c r="X17" s="82" t="s">
        <v>1060</v>
      </c>
      <c r="Y17" s="79"/>
      <c r="Z17" s="79"/>
      <c r="AA17" s="85" t="s">
        <v>1283</v>
      </c>
      <c r="AB17" s="79"/>
      <c r="AC17" s="79" t="b">
        <v>0</v>
      </c>
      <c r="AD17" s="79">
        <v>0</v>
      </c>
      <c r="AE17" s="85" t="s">
        <v>1500</v>
      </c>
      <c r="AF17" s="79" t="b">
        <v>0</v>
      </c>
      <c r="AG17" s="79" t="s">
        <v>1507</v>
      </c>
      <c r="AH17" s="79"/>
      <c r="AI17" s="85" t="s">
        <v>1500</v>
      </c>
      <c r="AJ17" s="79" t="b">
        <v>0</v>
      </c>
      <c r="AK17" s="79">
        <v>24</v>
      </c>
      <c r="AL17" s="85" t="s">
        <v>1395</v>
      </c>
      <c r="AM17" s="79" t="s">
        <v>1529</v>
      </c>
      <c r="AN17" s="79" t="b">
        <v>0</v>
      </c>
      <c r="AO17" s="85" t="s">
        <v>1395</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1</v>
      </c>
      <c r="BG17" s="49">
        <v>4</v>
      </c>
      <c r="BH17" s="48">
        <v>0</v>
      </c>
      <c r="BI17" s="49">
        <v>0</v>
      </c>
      <c r="BJ17" s="48">
        <v>24</v>
      </c>
      <c r="BK17" s="49">
        <v>96</v>
      </c>
      <c r="BL17" s="48">
        <v>25</v>
      </c>
    </row>
    <row r="18" spans="1:64" ht="15">
      <c r="A18" s="64" t="s">
        <v>221</v>
      </c>
      <c r="B18" s="64" t="s">
        <v>402</v>
      </c>
      <c r="C18" s="65" t="s">
        <v>4475</v>
      </c>
      <c r="D18" s="66">
        <v>3</v>
      </c>
      <c r="E18" s="67" t="s">
        <v>132</v>
      </c>
      <c r="F18" s="68">
        <v>32</v>
      </c>
      <c r="G18" s="65"/>
      <c r="H18" s="69"/>
      <c r="I18" s="70"/>
      <c r="J18" s="70"/>
      <c r="K18" s="34" t="s">
        <v>65</v>
      </c>
      <c r="L18" s="77">
        <v>18</v>
      </c>
      <c r="M18" s="77"/>
      <c r="N18" s="72"/>
      <c r="O18" s="79" t="s">
        <v>452</v>
      </c>
      <c r="P18" s="81">
        <v>43481.529398148145</v>
      </c>
      <c r="Q18" s="79" t="s">
        <v>463</v>
      </c>
      <c r="R18" s="79"/>
      <c r="S18" s="79"/>
      <c r="T18" s="79"/>
      <c r="U18" s="79"/>
      <c r="V18" s="82" t="s">
        <v>915</v>
      </c>
      <c r="W18" s="81">
        <v>43481.529398148145</v>
      </c>
      <c r="X18" s="82" t="s">
        <v>1061</v>
      </c>
      <c r="Y18" s="79"/>
      <c r="Z18" s="79"/>
      <c r="AA18" s="85" t="s">
        <v>1284</v>
      </c>
      <c r="AB18" s="79"/>
      <c r="AC18" s="79" t="b">
        <v>0</v>
      </c>
      <c r="AD18" s="79">
        <v>0</v>
      </c>
      <c r="AE18" s="85" t="s">
        <v>1500</v>
      </c>
      <c r="AF18" s="79" t="b">
        <v>0</v>
      </c>
      <c r="AG18" s="79" t="s">
        <v>1508</v>
      </c>
      <c r="AH18" s="79"/>
      <c r="AI18" s="85" t="s">
        <v>1500</v>
      </c>
      <c r="AJ18" s="79" t="b">
        <v>0</v>
      </c>
      <c r="AK18" s="79">
        <v>2</v>
      </c>
      <c r="AL18" s="85" t="s">
        <v>1491</v>
      </c>
      <c r="AM18" s="79" t="s">
        <v>1531</v>
      </c>
      <c r="AN18" s="79" t="b">
        <v>0</v>
      </c>
      <c r="AO18" s="85" t="s">
        <v>1491</v>
      </c>
      <c r="AP18" s="79" t="s">
        <v>176</v>
      </c>
      <c r="AQ18" s="79">
        <v>0</v>
      </c>
      <c r="AR18" s="79">
        <v>0</v>
      </c>
      <c r="AS18" s="79"/>
      <c r="AT18" s="79"/>
      <c r="AU18" s="79"/>
      <c r="AV18" s="79"/>
      <c r="AW18" s="79"/>
      <c r="AX18" s="79"/>
      <c r="AY18" s="79"/>
      <c r="AZ18" s="79"/>
      <c r="BA18">
        <v>1</v>
      </c>
      <c r="BB18" s="78" t="str">
        <f>REPLACE(INDEX(GroupVertices[Group],MATCH(Edges[[#This Row],[Vertex 1]],GroupVertices[Vertex],0)),1,1,"")</f>
        <v>15</v>
      </c>
      <c r="BC18" s="78" t="str">
        <f>REPLACE(INDEX(GroupVertices[Group],MATCH(Edges[[#This Row],[Vertex 2]],GroupVertices[Vertex],0)),1,1,"")</f>
        <v>15</v>
      </c>
      <c r="BD18" s="48">
        <v>1</v>
      </c>
      <c r="BE18" s="49">
        <v>3.8461538461538463</v>
      </c>
      <c r="BF18" s="48">
        <v>0</v>
      </c>
      <c r="BG18" s="49">
        <v>0</v>
      </c>
      <c r="BH18" s="48">
        <v>0</v>
      </c>
      <c r="BI18" s="49">
        <v>0</v>
      </c>
      <c r="BJ18" s="48">
        <v>25</v>
      </c>
      <c r="BK18" s="49">
        <v>96.15384615384616</v>
      </c>
      <c r="BL18" s="48">
        <v>26</v>
      </c>
    </row>
    <row r="19" spans="1:64" ht="15">
      <c r="A19" s="64" t="s">
        <v>222</v>
      </c>
      <c r="B19" s="64" t="s">
        <v>222</v>
      </c>
      <c r="C19" s="65" t="s">
        <v>4475</v>
      </c>
      <c r="D19" s="66">
        <v>3</v>
      </c>
      <c r="E19" s="67" t="s">
        <v>132</v>
      </c>
      <c r="F19" s="68">
        <v>32</v>
      </c>
      <c r="G19" s="65"/>
      <c r="H19" s="69"/>
      <c r="I19" s="70"/>
      <c r="J19" s="70"/>
      <c r="K19" s="34" t="s">
        <v>65</v>
      </c>
      <c r="L19" s="77">
        <v>19</v>
      </c>
      <c r="M19" s="77"/>
      <c r="N19" s="72"/>
      <c r="O19" s="79" t="s">
        <v>176</v>
      </c>
      <c r="P19" s="81">
        <v>43481.445972222224</v>
      </c>
      <c r="Q19" s="79" t="s">
        <v>464</v>
      </c>
      <c r="R19" s="82" t="s">
        <v>650</v>
      </c>
      <c r="S19" s="79" t="s">
        <v>717</v>
      </c>
      <c r="T19" s="79" t="s">
        <v>761</v>
      </c>
      <c r="U19" s="79"/>
      <c r="V19" s="82" t="s">
        <v>916</v>
      </c>
      <c r="W19" s="81">
        <v>43481.445972222224</v>
      </c>
      <c r="X19" s="82" t="s">
        <v>1062</v>
      </c>
      <c r="Y19" s="79"/>
      <c r="Z19" s="79"/>
      <c r="AA19" s="85" t="s">
        <v>1285</v>
      </c>
      <c r="AB19" s="79"/>
      <c r="AC19" s="79" t="b">
        <v>0</v>
      </c>
      <c r="AD19" s="79">
        <v>1</v>
      </c>
      <c r="AE19" s="85" t="s">
        <v>1500</v>
      </c>
      <c r="AF19" s="79" t="b">
        <v>0</v>
      </c>
      <c r="AG19" s="79" t="s">
        <v>1508</v>
      </c>
      <c r="AH19" s="79"/>
      <c r="AI19" s="85" t="s">
        <v>1500</v>
      </c>
      <c r="AJ19" s="79" t="b">
        <v>0</v>
      </c>
      <c r="AK19" s="79">
        <v>1</v>
      </c>
      <c r="AL19" s="85" t="s">
        <v>1500</v>
      </c>
      <c r="AM19" s="79" t="s">
        <v>1533</v>
      </c>
      <c r="AN19" s="79" t="b">
        <v>0</v>
      </c>
      <c r="AO19" s="85" t="s">
        <v>1285</v>
      </c>
      <c r="AP19" s="79" t="s">
        <v>1542</v>
      </c>
      <c r="AQ19" s="79">
        <v>0</v>
      </c>
      <c r="AR19" s="79">
        <v>0</v>
      </c>
      <c r="AS19" s="79"/>
      <c r="AT19" s="79"/>
      <c r="AU19" s="79"/>
      <c r="AV19" s="79"/>
      <c r="AW19" s="79"/>
      <c r="AX19" s="79"/>
      <c r="AY19" s="79"/>
      <c r="AZ19" s="79"/>
      <c r="BA19">
        <v>1</v>
      </c>
      <c r="BB19" s="78" t="str">
        <f>REPLACE(INDEX(GroupVertices[Group],MATCH(Edges[[#This Row],[Vertex 1]],GroupVertices[Vertex],0)),1,1,"")</f>
        <v>43</v>
      </c>
      <c r="BC19" s="78" t="str">
        <f>REPLACE(INDEX(GroupVertices[Group],MATCH(Edges[[#This Row],[Vertex 2]],GroupVertices[Vertex],0)),1,1,"")</f>
        <v>43</v>
      </c>
      <c r="BD19" s="48">
        <v>0</v>
      </c>
      <c r="BE19" s="49">
        <v>0</v>
      </c>
      <c r="BF19" s="48">
        <v>0</v>
      </c>
      <c r="BG19" s="49">
        <v>0</v>
      </c>
      <c r="BH19" s="48">
        <v>0</v>
      </c>
      <c r="BI19" s="49">
        <v>0</v>
      </c>
      <c r="BJ19" s="48">
        <v>21</v>
      </c>
      <c r="BK19" s="49">
        <v>100</v>
      </c>
      <c r="BL19" s="48">
        <v>21</v>
      </c>
    </row>
    <row r="20" spans="1:64" ht="15">
      <c r="A20" s="64" t="s">
        <v>223</v>
      </c>
      <c r="B20" s="64" t="s">
        <v>222</v>
      </c>
      <c r="C20" s="65" t="s">
        <v>4475</v>
      </c>
      <c r="D20" s="66">
        <v>3</v>
      </c>
      <c r="E20" s="67" t="s">
        <v>132</v>
      </c>
      <c r="F20" s="68">
        <v>32</v>
      </c>
      <c r="G20" s="65"/>
      <c r="H20" s="69"/>
      <c r="I20" s="70"/>
      <c r="J20" s="70"/>
      <c r="K20" s="34" t="s">
        <v>65</v>
      </c>
      <c r="L20" s="77">
        <v>20</v>
      </c>
      <c r="M20" s="77"/>
      <c r="N20" s="72"/>
      <c r="O20" s="79" t="s">
        <v>452</v>
      </c>
      <c r="P20" s="81">
        <v>43481.532118055555</v>
      </c>
      <c r="Q20" s="79" t="s">
        <v>465</v>
      </c>
      <c r="R20" s="82" t="s">
        <v>650</v>
      </c>
      <c r="S20" s="79" t="s">
        <v>717</v>
      </c>
      <c r="T20" s="79" t="s">
        <v>762</v>
      </c>
      <c r="U20" s="79"/>
      <c r="V20" s="82" t="s">
        <v>917</v>
      </c>
      <c r="W20" s="81">
        <v>43481.532118055555</v>
      </c>
      <c r="X20" s="82" t="s">
        <v>1063</v>
      </c>
      <c r="Y20" s="79"/>
      <c r="Z20" s="79"/>
      <c r="AA20" s="85" t="s">
        <v>1286</v>
      </c>
      <c r="AB20" s="79"/>
      <c r="AC20" s="79" t="b">
        <v>0</v>
      </c>
      <c r="AD20" s="79">
        <v>0</v>
      </c>
      <c r="AE20" s="85" t="s">
        <v>1500</v>
      </c>
      <c r="AF20" s="79" t="b">
        <v>0</v>
      </c>
      <c r="AG20" s="79" t="s">
        <v>1508</v>
      </c>
      <c r="AH20" s="79"/>
      <c r="AI20" s="85" t="s">
        <v>1500</v>
      </c>
      <c r="AJ20" s="79" t="b">
        <v>0</v>
      </c>
      <c r="AK20" s="79">
        <v>1</v>
      </c>
      <c r="AL20" s="85" t="s">
        <v>1285</v>
      </c>
      <c r="AM20" s="79" t="s">
        <v>1529</v>
      </c>
      <c r="AN20" s="79" t="b">
        <v>0</v>
      </c>
      <c r="AO20" s="85" t="s">
        <v>1285</v>
      </c>
      <c r="AP20" s="79" t="s">
        <v>176</v>
      </c>
      <c r="AQ20" s="79">
        <v>0</v>
      </c>
      <c r="AR20" s="79">
        <v>0</v>
      </c>
      <c r="AS20" s="79"/>
      <c r="AT20" s="79"/>
      <c r="AU20" s="79"/>
      <c r="AV20" s="79"/>
      <c r="AW20" s="79"/>
      <c r="AX20" s="79"/>
      <c r="AY20" s="79"/>
      <c r="AZ20" s="79"/>
      <c r="BA20">
        <v>1</v>
      </c>
      <c r="BB20" s="78" t="str">
        <f>REPLACE(INDEX(GroupVertices[Group],MATCH(Edges[[#This Row],[Vertex 1]],GroupVertices[Vertex],0)),1,1,"")</f>
        <v>43</v>
      </c>
      <c r="BC20" s="78" t="str">
        <f>REPLACE(INDEX(GroupVertices[Group],MATCH(Edges[[#This Row],[Vertex 2]],GroupVertices[Vertex],0)),1,1,"")</f>
        <v>43</v>
      </c>
      <c r="BD20" s="48">
        <v>0</v>
      </c>
      <c r="BE20" s="49">
        <v>0</v>
      </c>
      <c r="BF20" s="48">
        <v>0</v>
      </c>
      <c r="BG20" s="49">
        <v>0</v>
      </c>
      <c r="BH20" s="48">
        <v>0</v>
      </c>
      <c r="BI20" s="49">
        <v>0</v>
      </c>
      <c r="BJ20" s="48">
        <v>15</v>
      </c>
      <c r="BK20" s="49">
        <v>100</v>
      </c>
      <c r="BL20" s="48">
        <v>15</v>
      </c>
    </row>
    <row r="21" spans="1:64" ht="15">
      <c r="A21" s="64" t="s">
        <v>224</v>
      </c>
      <c r="B21" s="64" t="s">
        <v>224</v>
      </c>
      <c r="C21" s="65" t="s">
        <v>4475</v>
      </c>
      <c r="D21" s="66">
        <v>3</v>
      </c>
      <c r="E21" s="67" t="s">
        <v>132</v>
      </c>
      <c r="F21" s="68">
        <v>32</v>
      </c>
      <c r="G21" s="65"/>
      <c r="H21" s="69"/>
      <c r="I21" s="70"/>
      <c r="J21" s="70"/>
      <c r="K21" s="34" t="s">
        <v>65</v>
      </c>
      <c r="L21" s="77">
        <v>21</v>
      </c>
      <c r="M21" s="77"/>
      <c r="N21" s="72"/>
      <c r="O21" s="79" t="s">
        <v>176</v>
      </c>
      <c r="P21" s="81">
        <v>43481.533113425925</v>
      </c>
      <c r="Q21" s="79" t="s">
        <v>466</v>
      </c>
      <c r="R21" s="79"/>
      <c r="S21" s="79"/>
      <c r="T21" s="79" t="s">
        <v>763</v>
      </c>
      <c r="U21" s="79"/>
      <c r="V21" s="82" t="s">
        <v>918</v>
      </c>
      <c r="W21" s="81">
        <v>43481.533113425925</v>
      </c>
      <c r="X21" s="82" t="s">
        <v>1064</v>
      </c>
      <c r="Y21" s="79"/>
      <c r="Z21" s="79"/>
      <c r="AA21" s="85" t="s">
        <v>1287</v>
      </c>
      <c r="AB21" s="79"/>
      <c r="AC21" s="79" t="b">
        <v>0</v>
      </c>
      <c r="AD21" s="79">
        <v>0</v>
      </c>
      <c r="AE21" s="85" t="s">
        <v>1500</v>
      </c>
      <c r="AF21" s="79" t="b">
        <v>0</v>
      </c>
      <c r="AG21" s="79" t="s">
        <v>1509</v>
      </c>
      <c r="AH21" s="79"/>
      <c r="AI21" s="85" t="s">
        <v>1500</v>
      </c>
      <c r="AJ21" s="79" t="b">
        <v>0</v>
      </c>
      <c r="AK21" s="79">
        <v>0</v>
      </c>
      <c r="AL21" s="85" t="s">
        <v>1500</v>
      </c>
      <c r="AM21" s="79" t="s">
        <v>1531</v>
      </c>
      <c r="AN21" s="79" t="b">
        <v>0</v>
      </c>
      <c r="AO21" s="85" t="s">
        <v>1287</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36</v>
      </c>
      <c r="BK21" s="49">
        <v>100</v>
      </c>
      <c r="BL21" s="48">
        <v>36</v>
      </c>
    </row>
    <row r="22" spans="1:64" ht="15">
      <c r="A22" s="64" t="s">
        <v>225</v>
      </c>
      <c r="B22" s="64" t="s">
        <v>212</v>
      </c>
      <c r="C22" s="65" t="s">
        <v>4475</v>
      </c>
      <c r="D22" s="66">
        <v>3</v>
      </c>
      <c r="E22" s="67" t="s">
        <v>132</v>
      </c>
      <c r="F22" s="68">
        <v>32</v>
      </c>
      <c r="G22" s="65"/>
      <c r="H22" s="69"/>
      <c r="I22" s="70"/>
      <c r="J22" s="70"/>
      <c r="K22" s="34" t="s">
        <v>65</v>
      </c>
      <c r="L22" s="77">
        <v>22</v>
      </c>
      <c r="M22" s="77"/>
      <c r="N22" s="72"/>
      <c r="O22" s="79" t="s">
        <v>452</v>
      </c>
      <c r="P22" s="81">
        <v>43481.533784722225</v>
      </c>
      <c r="Q22" s="79" t="s">
        <v>467</v>
      </c>
      <c r="R22" s="79"/>
      <c r="S22" s="79"/>
      <c r="T22" s="79" t="s">
        <v>756</v>
      </c>
      <c r="U22" s="79"/>
      <c r="V22" s="82" t="s">
        <v>919</v>
      </c>
      <c r="W22" s="81">
        <v>43481.533784722225</v>
      </c>
      <c r="X22" s="82" t="s">
        <v>1065</v>
      </c>
      <c r="Y22" s="79"/>
      <c r="Z22" s="79"/>
      <c r="AA22" s="85" t="s">
        <v>1288</v>
      </c>
      <c r="AB22" s="79"/>
      <c r="AC22" s="79" t="b">
        <v>0</v>
      </c>
      <c r="AD22" s="79">
        <v>0</v>
      </c>
      <c r="AE22" s="85" t="s">
        <v>1500</v>
      </c>
      <c r="AF22" s="79" t="b">
        <v>0</v>
      </c>
      <c r="AG22" s="79" t="s">
        <v>1507</v>
      </c>
      <c r="AH22" s="79"/>
      <c r="AI22" s="85" t="s">
        <v>1500</v>
      </c>
      <c r="AJ22" s="79" t="b">
        <v>0</v>
      </c>
      <c r="AK22" s="79">
        <v>2</v>
      </c>
      <c r="AL22" s="85" t="s">
        <v>1275</v>
      </c>
      <c r="AM22" s="79" t="s">
        <v>1531</v>
      </c>
      <c r="AN22" s="79" t="b">
        <v>0</v>
      </c>
      <c r="AO22" s="85" t="s">
        <v>1275</v>
      </c>
      <c r="AP22" s="79" t="s">
        <v>176</v>
      </c>
      <c r="AQ22" s="79">
        <v>0</v>
      </c>
      <c r="AR22" s="79">
        <v>0</v>
      </c>
      <c r="AS22" s="79"/>
      <c r="AT22" s="79"/>
      <c r="AU22" s="79"/>
      <c r="AV22" s="79"/>
      <c r="AW22" s="79"/>
      <c r="AX22" s="79"/>
      <c r="AY22" s="79"/>
      <c r="AZ22" s="79"/>
      <c r="BA22">
        <v>1</v>
      </c>
      <c r="BB22" s="78" t="str">
        <f>REPLACE(INDEX(GroupVertices[Group],MATCH(Edges[[#This Row],[Vertex 1]],GroupVertices[Vertex],0)),1,1,"")</f>
        <v>14</v>
      </c>
      <c r="BC22" s="78" t="str">
        <f>REPLACE(INDEX(GroupVertices[Group],MATCH(Edges[[#This Row],[Vertex 2]],GroupVertices[Vertex],0)),1,1,"")</f>
        <v>14</v>
      </c>
      <c r="BD22" s="48">
        <v>0</v>
      </c>
      <c r="BE22" s="49">
        <v>0</v>
      </c>
      <c r="BF22" s="48">
        <v>0</v>
      </c>
      <c r="BG22" s="49">
        <v>0</v>
      </c>
      <c r="BH22" s="48">
        <v>0</v>
      </c>
      <c r="BI22" s="49">
        <v>0</v>
      </c>
      <c r="BJ22" s="48">
        <v>24</v>
      </c>
      <c r="BK22" s="49">
        <v>100</v>
      </c>
      <c r="BL22" s="48">
        <v>24</v>
      </c>
    </row>
    <row r="23" spans="1:64" ht="15">
      <c r="A23" s="64" t="s">
        <v>226</v>
      </c>
      <c r="B23" s="64" t="s">
        <v>417</v>
      </c>
      <c r="C23" s="65" t="s">
        <v>4475</v>
      </c>
      <c r="D23" s="66">
        <v>3</v>
      </c>
      <c r="E23" s="67" t="s">
        <v>132</v>
      </c>
      <c r="F23" s="68">
        <v>32</v>
      </c>
      <c r="G23" s="65"/>
      <c r="H23" s="69"/>
      <c r="I23" s="70"/>
      <c r="J23" s="70"/>
      <c r="K23" s="34" t="s">
        <v>65</v>
      </c>
      <c r="L23" s="77">
        <v>23</v>
      </c>
      <c r="M23" s="77"/>
      <c r="N23" s="72"/>
      <c r="O23" s="79" t="s">
        <v>452</v>
      </c>
      <c r="P23" s="81">
        <v>43481.535208333335</v>
      </c>
      <c r="Q23" s="79" t="s">
        <v>468</v>
      </c>
      <c r="R23" s="82" t="s">
        <v>651</v>
      </c>
      <c r="S23" s="79" t="s">
        <v>715</v>
      </c>
      <c r="T23" s="79" t="s">
        <v>756</v>
      </c>
      <c r="U23" s="79"/>
      <c r="V23" s="82" t="s">
        <v>920</v>
      </c>
      <c r="W23" s="81">
        <v>43481.535208333335</v>
      </c>
      <c r="X23" s="82" t="s">
        <v>1066</v>
      </c>
      <c r="Y23" s="79"/>
      <c r="Z23" s="79"/>
      <c r="AA23" s="85" t="s">
        <v>1289</v>
      </c>
      <c r="AB23" s="79"/>
      <c r="AC23" s="79" t="b">
        <v>0</v>
      </c>
      <c r="AD23" s="79">
        <v>0</v>
      </c>
      <c r="AE23" s="85" t="s">
        <v>1500</v>
      </c>
      <c r="AF23" s="79" t="b">
        <v>1</v>
      </c>
      <c r="AG23" s="79" t="s">
        <v>1508</v>
      </c>
      <c r="AH23" s="79"/>
      <c r="AI23" s="85" t="s">
        <v>1524</v>
      </c>
      <c r="AJ23" s="79" t="b">
        <v>0</v>
      </c>
      <c r="AK23" s="79">
        <v>0</v>
      </c>
      <c r="AL23" s="85" t="s">
        <v>1500</v>
      </c>
      <c r="AM23" s="79" t="s">
        <v>1531</v>
      </c>
      <c r="AN23" s="79" t="b">
        <v>0</v>
      </c>
      <c r="AO23" s="85" t="s">
        <v>1289</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3</v>
      </c>
      <c r="BE23" s="49">
        <v>7.894736842105263</v>
      </c>
      <c r="BF23" s="48">
        <v>0</v>
      </c>
      <c r="BG23" s="49">
        <v>0</v>
      </c>
      <c r="BH23" s="48">
        <v>0</v>
      </c>
      <c r="BI23" s="49">
        <v>0</v>
      </c>
      <c r="BJ23" s="48">
        <v>35</v>
      </c>
      <c r="BK23" s="49">
        <v>92.10526315789474</v>
      </c>
      <c r="BL23" s="48">
        <v>38</v>
      </c>
    </row>
    <row r="24" spans="1:64" ht="15">
      <c r="A24" s="64" t="s">
        <v>227</v>
      </c>
      <c r="B24" s="64" t="s">
        <v>419</v>
      </c>
      <c r="C24" s="65" t="s">
        <v>4475</v>
      </c>
      <c r="D24" s="66">
        <v>3</v>
      </c>
      <c r="E24" s="67" t="s">
        <v>132</v>
      </c>
      <c r="F24" s="68">
        <v>32</v>
      </c>
      <c r="G24" s="65"/>
      <c r="H24" s="69"/>
      <c r="I24" s="70"/>
      <c r="J24" s="70"/>
      <c r="K24" s="34" t="s">
        <v>65</v>
      </c>
      <c r="L24" s="77">
        <v>24</v>
      </c>
      <c r="M24" s="77"/>
      <c r="N24" s="72"/>
      <c r="O24" s="79" t="s">
        <v>452</v>
      </c>
      <c r="P24" s="81">
        <v>43481.524409722224</v>
      </c>
      <c r="Q24" s="79" t="s">
        <v>469</v>
      </c>
      <c r="R24" s="79"/>
      <c r="S24" s="79"/>
      <c r="T24" s="79" t="s">
        <v>764</v>
      </c>
      <c r="U24" s="79"/>
      <c r="V24" s="82" t="s">
        <v>921</v>
      </c>
      <c r="W24" s="81">
        <v>43481.524409722224</v>
      </c>
      <c r="X24" s="82" t="s">
        <v>1067</v>
      </c>
      <c r="Y24" s="79"/>
      <c r="Z24" s="79"/>
      <c r="AA24" s="85" t="s">
        <v>1290</v>
      </c>
      <c r="AB24" s="79"/>
      <c r="AC24" s="79" t="b">
        <v>0</v>
      </c>
      <c r="AD24" s="79">
        <v>3</v>
      </c>
      <c r="AE24" s="85" t="s">
        <v>1500</v>
      </c>
      <c r="AF24" s="79" t="b">
        <v>0</v>
      </c>
      <c r="AG24" s="79" t="s">
        <v>1507</v>
      </c>
      <c r="AH24" s="79"/>
      <c r="AI24" s="85" t="s">
        <v>1500</v>
      </c>
      <c r="AJ24" s="79" t="b">
        <v>0</v>
      </c>
      <c r="AK24" s="79">
        <v>1</v>
      </c>
      <c r="AL24" s="85" t="s">
        <v>1500</v>
      </c>
      <c r="AM24" s="79" t="s">
        <v>1531</v>
      </c>
      <c r="AN24" s="79" t="b">
        <v>0</v>
      </c>
      <c r="AO24" s="85" t="s">
        <v>1290</v>
      </c>
      <c r="AP24" s="79" t="s">
        <v>1542</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8</v>
      </c>
      <c r="BK24" s="49">
        <v>100</v>
      </c>
      <c r="BL24" s="48">
        <v>8</v>
      </c>
    </row>
    <row r="25" spans="1:64" ht="15">
      <c r="A25" s="64" t="s">
        <v>228</v>
      </c>
      <c r="B25" s="64" t="s">
        <v>227</v>
      </c>
      <c r="C25" s="65" t="s">
        <v>4475</v>
      </c>
      <c r="D25" s="66">
        <v>3</v>
      </c>
      <c r="E25" s="67" t="s">
        <v>132</v>
      </c>
      <c r="F25" s="68">
        <v>32</v>
      </c>
      <c r="G25" s="65"/>
      <c r="H25" s="69"/>
      <c r="I25" s="70"/>
      <c r="J25" s="70"/>
      <c r="K25" s="34" t="s">
        <v>65</v>
      </c>
      <c r="L25" s="77">
        <v>25</v>
      </c>
      <c r="M25" s="77"/>
      <c r="N25" s="72"/>
      <c r="O25" s="79" t="s">
        <v>452</v>
      </c>
      <c r="P25" s="81">
        <v>43481.53648148148</v>
      </c>
      <c r="Q25" s="79" t="s">
        <v>470</v>
      </c>
      <c r="R25" s="79"/>
      <c r="S25" s="79"/>
      <c r="T25" s="79" t="s">
        <v>764</v>
      </c>
      <c r="U25" s="79"/>
      <c r="V25" s="82" t="s">
        <v>922</v>
      </c>
      <c r="W25" s="81">
        <v>43481.53648148148</v>
      </c>
      <c r="X25" s="82" t="s">
        <v>1068</v>
      </c>
      <c r="Y25" s="79"/>
      <c r="Z25" s="79"/>
      <c r="AA25" s="85" t="s">
        <v>1291</v>
      </c>
      <c r="AB25" s="79"/>
      <c r="AC25" s="79" t="b">
        <v>0</v>
      </c>
      <c r="AD25" s="79">
        <v>0</v>
      </c>
      <c r="AE25" s="85" t="s">
        <v>1500</v>
      </c>
      <c r="AF25" s="79" t="b">
        <v>0</v>
      </c>
      <c r="AG25" s="79" t="s">
        <v>1507</v>
      </c>
      <c r="AH25" s="79"/>
      <c r="AI25" s="85" t="s">
        <v>1500</v>
      </c>
      <c r="AJ25" s="79" t="b">
        <v>0</v>
      </c>
      <c r="AK25" s="79">
        <v>1</v>
      </c>
      <c r="AL25" s="85" t="s">
        <v>1290</v>
      </c>
      <c r="AM25" s="79" t="s">
        <v>1529</v>
      </c>
      <c r="AN25" s="79" t="b">
        <v>0</v>
      </c>
      <c r="AO25" s="85" t="s">
        <v>1290</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228</v>
      </c>
      <c r="B26" s="64" t="s">
        <v>419</v>
      </c>
      <c r="C26" s="65" t="s">
        <v>4475</v>
      </c>
      <c r="D26" s="66">
        <v>3</v>
      </c>
      <c r="E26" s="67" t="s">
        <v>132</v>
      </c>
      <c r="F26" s="68">
        <v>32</v>
      </c>
      <c r="G26" s="65"/>
      <c r="H26" s="69"/>
      <c r="I26" s="70"/>
      <c r="J26" s="70"/>
      <c r="K26" s="34" t="s">
        <v>65</v>
      </c>
      <c r="L26" s="77">
        <v>26</v>
      </c>
      <c r="M26" s="77"/>
      <c r="N26" s="72"/>
      <c r="O26" s="79" t="s">
        <v>452</v>
      </c>
      <c r="P26" s="81">
        <v>43481.53648148148</v>
      </c>
      <c r="Q26" s="79" t="s">
        <v>470</v>
      </c>
      <c r="R26" s="79"/>
      <c r="S26" s="79"/>
      <c r="T26" s="79" t="s">
        <v>764</v>
      </c>
      <c r="U26" s="79"/>
      <c r="V26" s="82" t="s">
        <v>922</v>
      </c>
      <c r="W26" s="81">
        <v>43481.53648148148</v>
      </c>
      <c r="X26" s="82" t="s">
        <v>1068</v>
      </c>
      <c r="Y26" s="79"/>
      <c r="Z26" s="79"/>
      <c r="AA26" s="85" t="s">
        <v>1291</v>
      </c>
      <c r="AB26" s="79"/>
      <c r="AC26" s="79" t="b">
        <v>0</v>
      </c>
      <c r="AD26" s="79">
        <v>0</v>
      </c>
      <c r="AE26" s="85" t="s">
        <v>1500</v>
      </c>
      <c r="AF26" s="79" t="b">
        <v>0</v>
      </c>
      <c r="AG26" s="79" t="s">
        <v>1507</v>
      </c>
      <c r="AH26" s="79"/>
      <c r="AI26" s="85" t="s">
        <v>1500</v>
      </c>
      <c r="AJ26" s="79" t="b">
        <v>0</v>
      </c>
      <c r="AK26" s="79">
        <v>1</v>
      </c>
      <c r="AL26" s="85" t="s">
        <v>1290</v>
      </c>
      <c r="AM26" s="79" t="s">
        <v>1529</v>
      </c>
      <c r="AN26" s="79" t="b">
        <v>0</v>
      </c>
      <c r="AO26" s="85" t="s">
        <v>1290</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10</v>
      </c>
      <c r="BK26" s="49">
        <v>100</v>
      </c>
      <c r="BL26" s="48">
        <v>10</v>
      </c>
    </row>
    <row r="27" spans="1:64" ht="15">
      <c r="A27" s="64" t="s">
        <v>229</v>
      </c>
      <c r="B27" s="64" t="s">
        <v>229</v>
      </c>
      <c r="C27" s="65" t="s">
        <v>4475</v>
      </c>
      <c r="D27" s="66">
        <v>3</v>
      </c>
      <c r="E27" s="67" t="s">
        <v>132</v>
      </c>
      <c r="F27" s="68">
        <v>32</v>
      </c>
      <c r="G27" s="65"/>
      <c r="H27" s="69"/>
      <c r="I27" s="70"/>
      <c r="J27" s="70"/>
      <c r="K27" s="34" t="s">
        <v>65</v>
      </c>
      <c r="L27" s="77">
        <v>27</v>
      </c>
      <c r="M27" s="77"/>
      <c r="N27" s="72"/>
      <c r="O27" s="79" t="s">
        <v>176</v>
      </c>
      <c r="P27" s="81">
        <v>43481.38861111111</v>
      </c>
      <c r="Q27" s="79" t="s">
        <v>471</v>
      </c>
      <c r="R27" s="79"/>
      <c r="S27" s="79"/>
      <c r="T27" s="79" t="s">
        <v>765</v>
      </c>
      <c r="U27" s="79"/>
      <c r="V27" s="82" t="s">
        <v>923</v>
      </c>
      <c r="W27" s="81">
        <v>43481.38861111111</v>
      </c>
      <c r="X27" s="82" t="s">
        <v>1069</v>
      </c>
      <c r="Y27" s="79"/>
      <c r="Z27" s="79"/>
      <c r="AA27" s="85" t="s">
        <v>1292</v>
      </c>
      <c r="AB27" s="79"/>
      <c r="AC27" s="79" t="b">
        <v>0</v>
      </c>
      <c r="AD27" s="79">
        <v>21</v>
      </c>
      <c r="AE27" s="85" t="s">
        <v>1500</v>
      </c>
      <c r="AF27" s="79" t="b">
        <v>0</v>
      </c>
      <c r="AG27" s="79" t="s">
        <v>1508</v>
      </c>
      <c r="AH27" s="79"/>
      <c r="AI27" s="85" t="s">
        <v>1500</v>
      </c>
      <c r="AJ27" s="79" t="b">
        <v>0</v>
      </c>
      <c r="AK27" s="79">
        <v>3</v>
      </c>
      <c r="AL27" s="85" t="s">
        <v>1500</v>
      </c>
      <c r="AM27" s="79" t="s">
        <v>1531</v>
      </c>
      <c r="AN27" s="79" t="b">
        <v>0</v>
      </c>
      <c r="AO27" s="85" t="s">
        <v>1292</v>
      </c>
      <c r="AP27" s="79" t="s">
        <v>1542</v>
      </c>
      <c r="AQ27" s="79">
        <v>0</v>
      </c>
      <c r="AR27" s="79">
        <v>0</v>
      </c>
      <c r="AS27" s="79"/>
      <c r="AT27" s="79"/>
      <c r="AU27" s="79"/>
      <c r="AV27" s="79"/>
      <c r="AW27" s="79"/>
      <c r="AX27" s="79"/>
      <c r="AY27" s="79"/>
      <c r="AZ27" s="79"/>
      <c r="BA27">
        <v>1</v>
      </c>
      <c r="BB27" s="78" t="str">
        <f>REPLACE(INDEX(GroupVertices[Group],MATCH(Edges[[#This Row],[Vertex 1]],GroupVertices[Vertex],0)),1,1,"")</f>
        <v>18</v>
      </c>
      <c r="BC27" s="78" t="str">
        <f>REPLACE(INDEX(GroupVertices[Group],MATCH(Edges[[#This Row],[Vertex 2]],GroupVertices[Vertex],0)),1,1,"")</f>
        <v>18</v>
      </c>
      <c r="BD27" s="48">
        <v>2</v>
      </c>
      <c r="BE27" s="49">
        <v>12.5</v>
      </c>
      <c r="BF27" s="48">
        <v>0</v>
      </c>
      <c r="BG27" s="49">
        <v>0</v>
      </c>
      <c r="BH27" s="48">
        <v>0</v>
      </c>
      <c r="BI27" s="49">
        <v>0</v>
      </c>
      <c r="BJ27" s="48">
        <v>14</v>
      </c>
      <c r="BK27" s="49">
        <v>87.5</v>
      </c>
      <c r="BL27" s="48">
        <v>16</v>
      </c>
    </row>
    <row r="28" spans="1:64" ht="15">
      <c r="A28" s="64" t="s">
        <v>230</v>
      </c>
      <c r="B28" s="64" t="s">
        <v>229</v>
      </c>
      <c r="C28" s="65" t="s">
        <v>4475</v>
      </c>
      <c r="D28" s="66">
        <v>3</v>
      </c>
      <c r="E28" s="67" t="s">
        <v>132</v>
      </c>
      <c r="F28" s="68">
        <v>32</v>
      </c>
      <c r="G28" s="65"/>
      <c r="H28" s="69"/>
      <c r="I28" s="70"/>
      <c r="J28" s="70"/>
      <c r="K28" s="34" t="s">
        <v>65</v>
      </c>
      <c r="L28" s="77">
        <v>28</v>
      </c>
      <c r="M28" s="77"/>
      <c r="N28" s="72"/>
      <c r="O28" s="79" t="s">
        <v>452</v>
      </c>
      <c r="P28" s="81">
        <v>43481.53655092593</v>
      </c>
      <c r="Q28" s="79" t="s">
        <v>472</v>
      </c>
      <c r="R28" s="79"/>
      <c r="S28" s="79"/>
      <c r="T28" s="79" t="s">
        <v>765</v>
      </c>
      <c r="U28" s="79"/>
      <c r="V28" s="82" t="s">
        <v>924</v>
      </c>
      <c r="W28" s="81">
        <v>43481.53655092593</v>
      </c>
      <c r="X28" s="82" t="s">
        <v>1070</v>
      </c>
      <c r="Y28" s="79"/>
      <c r="Z28" s="79"/>
      <c r="AA28" s="85" t="s">
        <v>1293</v>
      </c>
      <c r="AB28" s="79"/>
      <c r="AC28" s="79" t="b">
        <v>0</v>
      </c>
      <c r="AD28" s="79">
        <v>0</v>
      </c>
      <c r="AE28" s="85" t="s">
        <v>1500</v>
      </c>
      <c r="AF28" s="79" t="b">
        <v>0</v>
      </c>
      <c r="AG28" s="79" t="s">
        <v>1508</v>
      </c>
      <c r="AH28" s="79"/>
      <c r="AI28" s="85" t="s">
        <v>1500</v>
      </c>
      <c r="AJ28" s="79" t="b">
        <v>0</v>
      </c>
      <c r="AK28" s="79">
        <v>3</v>
      </c>
      <c r="AL28" s="85" t="s">
        <v>1292</v>
      </c>
      <c r="AM28" s="79" t="s">
        <v>1533</v>
      </c>
      <c r="AN28" s="79" t="b">
        <v>0</v>
      </c>
      <c r="AO28" s="85" t="s">
        <v>1292</v>
      </c>
      <c r="AP28" s="79" t="s">
        <v>176</v>
      </c>
      <c r="AQ28" s="79">
        <v>0</v>
      </c>
      <c r="AR28" s="79">
        <v>0</v>
      </c>
      <c r="AS28" s="79"/>
      <c r="AT28" s="79"/>
      <c r="AU28" s="79"/>
      <c r="AV28" s="79"/>
      <c r="AW28" s="79"/>
      <c r="AX28" s="79"/>
      <c r="AY28" s="79"/>
      <c r="AZ28" s="79"/>
      <c r="BA28">
        <v>1</v>
      </c>
      <c r="BB28" s="78" t="str">
        <f>REPLACE(INDEX(GroupVertices[Group],MATCH(Edges[[#This Row],[Vertex 1]],GroupVertices[Vertex],0)),1,1,"")</f>
        <v>18</v>
      </c>
      <c r="BC28" s="78" t="str">
        <f>REPLACE(INDEX(GroupVertices[Group],MATCH(Edges[[#This Row],[Vertex 2]],GroupVertices[Vertex],0)),1,1,"")</f>
        <v>18</v>
      </c>
      <c r="BD28" s="48">
        <v>2</v>
      </c>
      <c r="BE28" s="49">
        <v>11.11111111111111</v>
      </c>
      <c r="BF28" s="48">
        <v>0</v>
      </c>
      <c r="BG28" s="49">
        <v>0</v>
      </c>
      <c r="BH28" s="48">
        <v>0</v>
      </c>
      <c r="BI28" s="49">
        <v>0</v>
      </c>
      <c r="BJ28" s="48">
        <v>16</v>
      </c>
      <c r="BK28" s="49">
        <v>88.88888888888889</v>
      </c>
      <c r="BL28" s="48">
        <v>18</v>
      </c>
    </row>
    <row r="29" spans="1:64" ht="15">
      <c r="A29" s="64" t="s">
        <v>231</v>
      </c>
      <c r="B29" s="64" t="s">
        <v>231</v>
      </c>
      <c r="C29" s="65" t="s">
        <v>4475</v>
      </c>
      <c r="D29" s="66">
        <v>3</v>
      </c>
      <c r="E29" s="67" t="s">
        <v>132</v>
      </c>
      <c r="F29" s="68">
        <v>32</v>
      </c>
      <c r="G29" s="65"/>
      <c r="H29" s="69"/>
      <c r="I29" s="70"/>
      <c r="J29" s="70"/>
      <c r="K29" s="34" t="s">
        <v>65</v>
      </c>
      <c r="L29" s="77">
        <v>29</v>
      </c>
      <c r="M29" s="77"/>
      <c r="N29" s="72"/>
      <c r="O29" s="79" t="s">
        <v>176</v>
      </c>
      <c r="P29" s="81">
        <v>43481.485914351855</v>
      </c>
      <c r="Q29" s="79" t="s">
        <v>473</v>
      </c>
      <c r="R29" s="79"/>
      <c r="S29" s="79"/>
      <c r="T29" s="79" t="s">
        <v>766</v>
      </c>
      <c r="U29" s="79"/>
      <c r="V29" s="82" t="s">
        <v>925</v>
      </c>
      <c r="W29" s="81">
        <v>43481.485914351855</v>
      </c>
      <c r="X29" s="82" t="s">
        <v>1071</v>
      </c>
      <c r="Y29" s="79"/>
      <c r="Z29" s="79"/>
      <c r="AA29" s="85" t="s">
        <v>1294</v>
      </c>
      <c r="AB29" s="79"/>
      <c r="AC29" s="79" t="b">
        <v>0</v>
      </c>
      <c r="AD29" s="79">
        <v>12</v>
      </c>
      <c r="AE29" s="85" t="s">
        <v>1500</v>
      </c>
      <c r="AF29" s="79" t="b">
        <v>0</v>
      </c>
      <c r="AG29" s="79" t="s">
        <v>1508</v>
      </c>
      <c r="AH29" s="79"/>
      <c r="AI29" s="85" t="s">
        <v>1500</v>
      </c>
      <c r="AJ29" s="79" t="b">
        <v>0</v>
      </c>
      <c r="AK29" s="79">
        <v>1</v>
      </c>
      <c r="AL29" s="85" t="s">
        <v>1500</v>
      </c>
      <c r="AM29" s="79" t="s">
        <v>1531</v>
      </c>
      <c r="AN29" s="79" t="b">
        <v>0</v>
      </c>
      <c r="AO29" s="85" t="s">
        <v>1294</v>
      </c>
      <c r="AP29" s="79" t="s">
        <v>1542</v>
      </c>
      <c r="AQ29" s="79">
        <v>0</v>
      </c>
      <c r="AR29" s="79">
        <v>0</v>
      </c>
      <c r="AS29" s="79" t="s">
        <v>1544</v>
      </c>
      <c r="AT29" s="79" t="s">
        <v>1548</v>
      </c>
      <c r="AU29" s="79" t="s">
        <v>1550</v>
      </c>
      <c r="AV29" s="79" t="s">
        <v>1553</v>
      </c>
      <c r="AW29" s="79" t="s">
        <v>1558</v>
      </c>
      <c r="AX29" s="79" t="s">
        <v>1563</v>
      </c>
      <c r="AY29" s="79" t="s">
        <v>1567</v>
      </c>
      <c r="AZ29" s="82" t="s">
        <v>1569</v>
      </c>
      <c r="BA29">
        <v>1</v>
      </c>
      <c r="BB29" s="78" t="str">
        <f>REPLACE(INDEX(GroupVertices[Group],MATCH(Edges[[#This Row],[Vertex 1]],GroupVertices[Vertex],0)),1,1,"")</f>
        <v>18</v>
      </c>
      <c r="BC29" s="78" t="str">
        <f>REPLACE(INDEX(GroupVertices[Group],MATCH(Edges[[#This Row],[Vertex 2]],GroupVertices[Vertex],0)),1,1,"")</f>
        <v>18</v>
      </c>
      <c r="BD29" s="48">
        <v>0</v>
      </c>
      <c r="BE29" s="49">
        <v>0</v>
      </c>
      <c r="BF29" s="48">
        <v>0</v>
      </c>
      <c r="BG29" s="49">
        <v>0</v>
      </c>
      <c r="BH29" s="48">
        <v>0</v>
      </c>
      <c r="BI29" s="49">
        <v>0</v>
      </c>
      <c r="BJ29" s="48">
        <v>29</v>
      </c>
      <c r="BK29" s="49">
        <v>100</v>
      </c>
      <c r="BL29" s="48">
        <v>29</v>
      </c>
    </row>
    <row r="30" spans="1:64" ht="15">
      <c r="A30" s="64" t="s">
        <v>230</v>
      </c>
      <c r="B30" s="64" t="s">
        <v>231</v>
      </c>
      <c r="C30" s="65" t="s">
        <v>4475</v>
      </c>
      <c r="D30" s="66">
        <v>3</v>
      </c>
      <c r="E30" s="67" t="s">
        <v>132</v>
      </c>
      <c r="F30" s="68">
        <v>32</v>
      </c>
      <c r="G30" s="65"/>
      <c r="H30" s="69"/>
      <c r="I30" s="70"/>
      <c r="J30" s="70"/>
      <c r="K30" s="34" t="s">
        <v>65</v>
      </c>
      <c r="L30" s="77">
        <v>30</v>
      </c>
      <c r="M30" s="77"/>
      <c r="N30" s="72"/>
      <c r="O30" s="79" t="s">
        <v>452</v>
      </c>
      <c r="P30" s="81">
        <v>43481.53665509259</v>
      </c>
      <c r="Q30" s="79" t="s">
        <v>474</v>
      </c>
      <c r="R30" s="79"/>
      <c r="S30" s="79"/>
      <c r="T30" s="79"/>
      <c r="U30" s="79"/>
      <c r="V30" s="82" t="s">
        <v>924</v>
      </c>
      <c r="W30" s="81">
        <v>43481.53665509259</v>
      </c>
      <c r="X30" s="82" t="s">
        <v>1072</v>
      </c>
      <c r="Y30" s="79"/>
      <c r="Z30" s="79"/>
      <c r="AA30" s="85" t="s">
        <v>1295</v>
      </c>
      <c r="AB30" s="79"/>
      <c r="AC30" s="79" t="b">
        <v>0</v>
      </c>
      <c r="AD30" s="79">
        <v>0</v>
      </c>
      <c r="AE30" s="85" t="s">
        <v>1500</v>
      </c>
      <c r="AF30" s="79" t="b">
        <v>0</v>
      </c>
      <c r="AG30" s="79" t="s">
        <v>1508</v>
      </c>
      <c r="AH30" s="79"/>
      <c r="AI30" s="85" t="s">
        <v>1500</v>
      </c>
      <c r="AJ30" s="79" t="b">
        <v>0</v>
      </c>
      <c r="AK30" s="79">
        <v>1</v>
      </c>
      <c r="AL30" s="85" t="s">
        <v>1294</v>
      </c>
      <c r="AM30" s="79" t="s">
        <v>1533</v>
      </c>
      <c r="AN30" s="79" t="b">
        <v>0</v>
      </c>
      <c r="AO30" s="85" t="s">
        <v>1294</v>
      </c>
      <c r="AP30" s="79" t="s">
        <v>176</v>
      </c>
      <c r="AQ30" s="79">
        <v>0</v>
      </c>
      <c r="AR30" s="79">
        <v>0</v>
      </c>
      <c r="AS30" s="79"/>
      <c r="AT30" s="79"/>
      <c r="AU30" s="79"/>
      <c r="AV30" s="79"/>
      <c r="AW30" s="79"/>
      <c r="AX30" s="79"/>
      <c r="AY30" s="79"/>
      <c r="AZ30" s="79"/>
      <c r="BA30">
        <v>1</v>
      </c>
      <c r="BB30" s="78" t="str">
        <f>REPLACE(INDEX(GroupVertices[Group],MATCH(Edges[[#This Row],[Vertex 1]],GroupVertices[Vertex],0)),1,1,"")</f>
        <v>18</v>
      </c>
      <c r="BC30" s="78" t="str">
        <f>REPLACE(INDEX(GroupVertices[Group],MATCH(Edges[[#This Row],[Vertex 2]],GroupVertices[Vertex],0)),1,1,"")</f>
        <v>18</v>
      </c>
      <c r="BD30" s="48">
        <v>0</v>
      </c>
      <c r="BE30" s="49">
        <v>0</v>
      </c>
      <c r="BF30" s="48">
        <v>0</v>
      </c>
      <c r="BG30" s="49">
        <v>0</v>
      </c>
      <c r="BH30" s="48">
        <v>0</v>
      </c>
      <c r="BI30" s="49">
        <v>0</v>
      </c>
      <c r="BJ30" s="48">
        <v>25</v>
      </c>
      <c r="BK30" s="49">
        <v>100</v>
      </c>
      <c r="BL30" s="48">
        <v>25</v>
      </c>
    </row>
    <row r="31" spans="1:64" ht="15">
      <c r="A31" s="64" t="s">
        <v>232</v>
      </c>
      <c r="B31" s="64" t="s">
        <v>232</v>
      </c>
      <c r="C31" s="65" t="s">
        <v>4476</v>
      </c>
      <c r="D31" s="66">
        <v>3</v>
      </c>
      <c r="E31" s="67" t="s">
        <v>136</v>
      </c>
      <c r="F31" s="68">
        <v>19</v>
      </c>
      <c r="G31" s="65"/>
      <c r="H31" s="69"/>
      <c r="I31" s="70"/>
      <c r="J31" s="70"/>
      <c r="K31" s="34" t="s">
        <v>65</v>
      </c>
      <c r="L31" s="77">
        <v>31</v>
      </c>
      <c r="M31" s="77"/>
      <c r="N31" s="72"/>
      <c r="O31" s="79" t="s">
        <v>176</v>
      </c>
      <c r="P31" s="81">
        <v>43481.52820601852</v>
      </c>
      <c r="Q31" s="79" t="s">
        <v>475</v>
      </c>
      <c r="R31" s="79"/>
      <c r="S31" s="79"/>
      <c r="T31" s="79" t="s">
        <v>767</v>
      </c>
      <c r="U31" s="79"/>
      <c r="V31" s="82" t="s">
        <v>926</v>
      </c>
      <c r="W31" s="81">
        <v>43481.52820601852</v>
      </c>
      <c r="X31" s="82" t="s">
        <v>1073</v>
      </c>
      <c r="Y31" s="79"/>
      <c r="Z31" s="79"/>
      <c r="AA31" s="85" t="s">
        <v>1296</v>
      </c>
      <c r="AB31" s="79"/>
      <c r="AC31" s="79" t="b">
        <v>0</v>
      </c>
      <c r="AD31" s="79">
        <v>0</v>
      </c>
      <c r="AE31" s="85" t="s">
        <v>1500</v>
      </c>
      <c r="AF31" s="79" t="b">
        <v>0</v>
      </c>
      <c r="AG31" s="79" t="s">
        <v>1510</v>
      </c>
      <c r="AH31" s="79"/>
      <c r="AI31" s="85" t="s">
        <v>1500</v>
      </c>
      <c r="AJ31" s="79" t="b">
        <v>0</v>
      </c>
      <c r="AK31" s="79">
        <v>0</v>
      </c>
      <c r="AL31" s="85" t="s">
        <v>1500</v>
      </c>
      <c r="AM31" s="79" t="s">
        <v>1529</v>
      </c>
      <c r="AN31" s="79" t="b">
        <v>0</v>
      </c>
      <c r="AO31" s="85" t="s">
        <v>1296</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16</v>
      </c>
      <c r="BK31" s="49">
        <v>100</v>
      </c>
      <c r="BL31" s="48">
        <v>16</v>
      </c>
    </row>
    <row r="32" spans="1:64" ht="15">
      <c r="A32" s="64" t="s">
        <v>232</v>
      </c>
      <c r="B32" s="64" t="s">
        <v>232</v>
      </c>
      <c r="C32" s="65" t="s">
        <v>4476</v>
      </c>
      <c r="D32" s="66">
        <v>3</v>
      </c>
      <c r="E32" s="67" t="s">
        <v>136</v>
      </c>
      <c r="F32" s="68">
        <v>19</v>
      </c>
      <c r="G32" s="65"/>
      <c r="H32" s="69"/>
      <c r="I32" s="70"/>
      <c r="J32" s="70"/>
      <c r="K32" s="34" t="s">
        <v>65</v>
      </c>
      <c r="L32" s="77">
        <v>32</v>
      </c>
      <c r="M32" s="77"/>
      <c r="N32" s="72"/>
      <c r="O32" s="79" t="s">
        <v>176</v>
      </c>
      <c r="P32" s="81">
        <v>43481.537210648145</v>
      </c>
      <c r="Q32" s="79" t="s">
        <v>476</v>
      </c>
      <c r="R32" s="79"/>
      <c r="S32" s="79"/>
      <c r="T32" s="79" t="s">
        <v>756</v>
      </c>
      <c r="U32" s="82" t="s">
        <v>848</v>
      </c>
      <c r="V32" s="82" t="s">
        <v>848</v>
      </c>
      <c r="W32" s="81">
        <v>43481.537210648145</v>
      </c>
      <c r="X32" s="82" t="s">
        <v>1074</v>
      </c>
      <c r="Y32" s="79"/>
      <c r="Z32" s="79"/>
      <c r="AA32" s="85" t="s">
        <v>1297</v>
      </c>
      <c r="AB32" s="79"/>
      <c r="AC32" s="79" t="b">
        <v>0</v>
      </c>
      <c r="AD32" s="79">
        <v>0</v>
      </c>
      <c r="AE32" s="85" t="s">
        <v>1500</v>
      </c>
      <c r="AF32" s="79" t="b">
        <v>0</v>
      </c>
      <c r="AG32" s="79" t="s">
        <v>1510</v>
      </c>
      <c r="AH32" s="79"/>
      <c r="AI32" s="85" t="s">
        <v>1500</v>
      </c>
      <c r="AJ32" s="79" t="b">
        <v>0</v>
      </c>
      <c r="AK32" s="79">
        <v>0</v>
      </c>
      <c r="AL32" s="85" t="s">
        <v>1500</v>
      </c>
      <c r="AM32" s="79" t="s">
        <v>1529</v>
      </c>
      <c r="AN32" s="79" t="b">
        <v>0</v>
      </c>
      <c r="AO32" s="85" t="s">
        <v>1297</v>
      </c>
      <c r="AP32" s="79" t="s">
        <v>176</v>
      </c>
      <c r="AQ32" s="79">
        <v>0</v>
      </c>
      <c r="AR32" s="79">
        <v>0</v>
      </c>
      <c r="AS32" s="79"/>
      <c r="AT32" s="79"/>
      <c r="AU32" s="79"/>
      <c r="AV32" s="79"/>
      <c r="AW32" s="79"/>
      <c r="AX32" s="79"/>
      <c r="AY32" s="79"/>
      <c r="AZ32" s="79"/>
      <c r="BA32">
        <v>2</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4</v>
      </c>
      <c r="BK32" s="49">
        <v>100</v>
      </c>
      <c r="BL32" s="48">
        <v>4</v>
      </c>
    </row>
    <row r="33" spans="1:64" ht="15">
      <c r="A33" s="64" t="s">
        <v>233</v>
      </c>
      <c r="B33" s="64" t="s">
        <v>338</v>
      </c>
      <c r="C33" s="65" t="s">
        <v>4475</v>
      </c>
      <c r="D33" s="66">
        <v>3</v>
      </c>
      <c r="E33" s="67" t="s">
        <v>132</v>
      </c>
      <c r="F33" s="68">
        <v>32</v>
      </c>
      <c r="G33" s="65"/>
      <c r="H33" s="69"/>
      <c r="I33" s="70"/>
      <c r="J33" s="70"/>
      <c r="K33" s="34" t="s">
        <v>65</v>
      </c>
      <c r="L33" s="77">
        <v>33</v>
      </c>
      <c r="M33" s="77"/>
      <c r="N33" s="72"/>
      <c r="O33" s="79" t="s">
        <v>452</v>
      </c>
      <c r="P33" s="81">
        <v>43481.53737268518</v>
      </c>
      <c r="Q33" s="79" t="s">
        <v>477</v>
      </c>
      <c r="R33" s="79"/>
      <c r="S33" s="79"/>
      <c r="T33" s="79" t="s">
        <v>768</v>
      </c>
      <c r="U33" s="79"/>
      <c r="V33" s="82" t="s">
        <v>927</v>
      </c>
      <c r="W33" s="81">
        <v>43481.53737268518</v>
      </c>
      <c r="X33" s="82" t="s">
        <v>1075</v>
      </c>
      <c r="Y33" s="79"/>
      <c r="Z33" s="79"/>
      <c r="AA33" s="85" t="s">
        <v>1298</v>
      </c>
      <c r="AB33" s="79"/>
      <c r="AC33" s="79" t="b">
        <v>0</v>
      </c>
      <c r="AD33" s="79">
        <v>0</v>
      </c>
      <c r="AE33" s="85" t="s">
        <v>1500</v>
      </c>
      <c r="AF33" s="79" t="b">
        <v>0</v>
      </c>
      <c r="AG33" s="79" t="s">
        <v>1511</v>
      </c>
      <c r="AH33" s="79"/>
      <c r="AI33" s="85" t="s">
        <v>1500</v>
      </c>
      <c r="AJ33" s="79" t="b">
        <v>0</v>
      </c>
      <c r="AK33" s="79">
        <v>8</v>
      </c>
      <c r="AL33" s="85" t="s">
        <v>1421</v>
      </c>
      <c r="AM33" s="79" t="s">
        <v>1529</v>
      </c>
      <c r="AN33" s="79" t="b">
        <v>0</v>
      </c>
      <c r="AO33" s="85" t="s">
        <v>1421</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v>0</v>
      </c>
      <c r="BE33" s="49">
        <v>0</v>
      </c>
      <c r="BF33" s="48">
        <v>0</v>
      </c>
      <c r="BG33" s="49">
        <v>0</v>
      </c>
      <c r="BH33" s="48">
        <v>0</v>
      </c>
      <c r="BI33" s="49">
        <v>0</v>
      </c>
      <c r="BJ33" s="48">
        <v>39</v>
      </c>
      <c r="BK33" s="49">
        <v>100</v>
      </c>
      <c r="BL33" s="48">
        <v>39</v>
      </c>
    </row>
    <row r="34" spans="1:64" ht="15">
      <c r="A34" s="64" t="s">
        <v>234</v>
      </c>
      <c r="B34" s="64" t="s">
        <v>234</v>
      </c>
      <c r="C34" s="65" t="s">
        <v>4475</v>
      </c>
      <c r="D34" s="66">
        <v>3</v>
      </c>
      <c r="E34" s="67" t="s">
        <v>132</v>
      </c>
      <c r="F34" s="68">
        <v>32</v>
      </c>
      <c r="G34" s="65"/>
      <c r="H34" s="69"/>
      <c r="I34" s="70"/>
      <c r="J34" s="70"/>
      <c r="K34" s="34" t="s">
        <v>65</v>
      </c>
      <c r="L34" s="77">
        <v>34</v>
      </c>
      <c r="M34" s="77"/>
      <c r="N34" s="72"/>
      <c r="O34" s="79" t="s">
        <v>176</v>
      </c>
      <c r="P34" s="81">
        <v>43481.53940972222</v>
      </c>
      <c r="Q34" s="79" t="s">
        <v>478</v>
      </c>
      <c r="R34" s="82" t="s">
        <v>652</v>
      </c>
      <c r="S34" s="79" t="s">
        <v>718</v>
      </c>
      <c r="T34" s="79" t="s">
        <v>769</v>
      </c>
      <c r="U34" s="79"/>
      <c r="V34" s="82" t="s">
        <v>928</v>
      </c>
      <c r="W34" s="81">
        <v>43481.53940972222</v>
      </c>
      <c r="X34" s="82" t="s">
        <v>1076</v>
      </c>
      <c r="Y34" s="79">
        <v>-37.82291387</v>
      </c>
      <c r="Z34" s="79">
        <v>144.98158848</v>
      </c>
      <c r="AA34" s="85" t="s">
        <v>1299</v>
      </c>
      <c r="AB34" s="79"/>
      <c r="AC34" s="79" t="b">
        <v>0</v>
      </c>
      <c r="AD34" s="79">
        <v>0</v>
      </c>
      <c r="AE34" s="85" t="s">
        <v>1500</v>
      </c>
      <c r="AF34" s="79" t="b">
        <v>0</v>
      </c>
      <c r="AG34" s="79" t="s">
        <v>1508</v>
      </c>
      <c r="AH34" s="79"/>
      <c r="AI34" s="85" t="s">
        <v>1500</v>
      </c>
      <c r="AJ34" s="79" t="b">
        <v>0</v>
      </c>
      <c r="AK34" s="79">
        <v>0</v>
      </c>
      <c r="AL34" s="85" t="s">
        <v>1500</v>
      </c>
      <c r="AM34" s="79" t="s">
        <v>1534</v>
      </c>
      <c r="AN34" s="79" t="b">
        <v>0</v>
      </c>
      <c r="AO34" s="85" t="s">
        <v>1299</v>
      </c>
      <c r="AP34" s="79" t="s">
        <v>176</v>
      </c>
      <c r="AQ34" s="79">
        <v>0</v>
      </c>
      <c r="AR34" s="79">
        <v>0</v>
      </c>
      <c r="AS34" s="79" t="s">
        <v>1544</v>
      </c>
      <c r="AT34" s="79" t="s">
        <v>1548</v>
      </c>
      <c r="AU34" s="79" t="s">
        <v>1550</v>
      </c>
      <c r="AV34" s="79" t="s">
        <v>1553</v>
      </c>
      <c r="AW34" s="79" t="s">
        <v>1558</v>
      </c>
      <c r="AX34" s="79" t="s">
        <v>1563</v>
      </c>
      <c r="AY34" s="79" t="s">
        <v>1567</v>
      </c>
      <c r="AZ34" s="82" t="s">
        <v>1569</v>
      </c>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21</v>
      </c>
      <c r="BK34" s="49">
        <v>100</v>
      </c>
      <c r="BL34" s="48">
        <v>21</v>
      </c>
    </row>
    <row r="35" spans="1:64" ht="15">
      <c r="A35" s="64" t="s">
        <v>235</v>
      </c>
      <c r="B35" s="64" t="s">
        <v>420</v>
      </c>
      <c r="C35" s="65" t="s">
        <v>4475</v>
      </c>
      <c r="D35" s="66">
        <v>3</v>
      </c>
      <c r="E35" s="67" t="s">
        <v>132</v>
      </c>
      <c r="F35" s="68">
        <v>32</v>
      </c>
      <c r="G35" s="65"/>
      <c r="H35" s="69"/>
      <c r="I35" s="70"/>
      <c r="J35" s="70"/>
      <c r="K35" s="34" t="s">
        <v>65</v>
      </c>
      <c r="L35" s="77">
        <v>35</v>
      </c>
      <c r="M35" s="77"/>
      <c r="N35" s="72"/>
      <c r="O35" s="79" t="s">
        <v>452</v>
      </c>
      <c r="P35" s="81">
        <v>43481.493472222224</v>
      </c>
      <c r="Q35" s="79" t="s">
        <v>479</v>
      </c>
      <c r="R35" s="79"/>
      <c r="S35" s="79"/>
      <c r="T35" s="79" t="s">
        <v>770</v>
      </c>
      <c r="U35" s="82" t="s">
        <v>849</v>
      </c>
      <c r="V35" s="82" t="s">
        <v>849</v>
      </c>
      <c r="W35" s="81">
        <v>43481.493472222224</v>
      </c>
      <c r="X35" s="82" t="s">
        <v>1077</v>
      </c>
      <c r="Y35" s="79"/>
      <c r="Z35" s="79"/>
      <c r="AA35" s="85" t="s">
        <v>1300</v>
      </c>
      <c r="AB35" s="79"/>
      <c r="AC35" s="79" t="b">
        <v>0</v>
      </c>
      <c r="AD35" s="79">
        <v>13</v>
      </c>
      <c r="AE35" s="85" t="s">
        <v>1500</v>
      </c>
      <c r="AF35" s="79" t="b">
        <v>0</v>
      </c>
      <c r="AG35" s="79" t="s">
        <v>1508</v>
      </c>
      <c r="AH35" s="79"/>
      <c r="AI35" s="85" t="s">
        <v>1500</v>
      </c>
      <c r="AJ35" s="79" t="b">
        <v>0</v>
      </c>
      <c r="AK35" s="79">
        <v>2</v>
      </c>
      <c r="AL35" s="85" t="s">
        <v>1500</v>
      </c>
      <c r="AM35" s="79" t="s">
        <v>1531</v>
      </c>
      <c r="AN35" s="79" t="b">
        <v>0</v>
      </c>
      <c r="AO35" s="85" t="s">
        <v>1300</v>
      </c>
      <c r="AP35" s="79" t="s">
        <v>1542</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v>1</v>
      </c>
      <c r="BE35" s="49">
        <v>7.6923076923076925</v>
      </c>
      <c r="BF35" s="48">
        <v>0</v>
      </c>
      <c r="BG35" s="49">
        <v>0</v>
      </c>
      <c r="BH35" s="48">
        <v>0</v>
      </c>
      <c r="BI35" s="49">
        <v>0</v>
      </c>
      <c r="BJ35" s="48">
        <v>12</v>
      </c>
      <c r="BK35" s="49">
        <v>92.3076923076923</v>
      </c>
      <c r="BL35" s="48">
        <v>13</v>
      </c>
    </row>
    <row r="36" spans="1:64" ht="15">
      <c r="A36" s="64" t="s">
        <v>236</v>
      </c>
      <c r="B36" s="64" t="s">
        <v>235</v>
      </c>
      <c r="C36" s="65" t="s">
        <v>4475</v>
      </c>
      <c r="D36" s="66">
        <v>3</v>
      </c>
      <c r="E36" s="67" t="s">
        <v>132</v>
      </c>
      <c r="F36" s="68">
        <v>32</v>
      </c>
      <c r="G36" s="65"/>
      <c r="H36" s="69"/>
      <c r="I36" s="70"/>
      <c r="J36" s="70"/>
      <c r="K36" s="34" t="s">
        <v>65</v>
      </c>
      <c r="L36" s="77">
        <v>36</v>
      </c>
      <c r="M36" s="77"/>
      <c r="N36" s="72"/>
      <c r="O36" s="79" t="s">
        <v>452</v>
      </c>
      <c r="P36" s="81">
        <v>43481.54010416667</v>
      </c>
      <c r="Q36" s="79" t="s">
        <v>480</v>
      </c>
      <c r="R36" s="79"/>
      <c r="S36" s="79"/>
      <c r="T36" s="79" t="s">
        <v>770</v>
      </c>
      <c r="U36" s="79"/>
      <c r="V36" s="82" t="s">
        <v>929</v>
      </c>
      <c r="W36" s="81">
        <v>43481.54010416667</v>
      </c>
      <c r="X36" s="82" t="s">
        <v>1078</v>
      </c>
      <c r="Y36" s="79"/>
      <c r="Z36" s="79"/>
      <c r="AA36" s="85" t="s">
        <v>1301</v>
      </c>
      <c r="AB36" s="79"/>
      <c r="AC36" s="79" t="b">
        <v>0</v>
      </c>
      <c r="AD36" s="79">
        <v>0</v>
      </c>
      <c r="AE36" s="85" t="s">
        <v>1500</v>
      </c>
      <c r="AF36" s="79" t="b">
        <v>0</v>
      </c>
      <c r="AG36" s="79" t="s">
        <v>1508</v>
      </c>
      <c r="AH36" s="79"/>
      <c r="AI36" s="85" t="s">
        <v>1500</v>
      </c>
      <c r="AJ36" s="79" t="b">
        <v>0</v>
      </c>
      <c r="AK36" s="79">
        <v>2</v>
      </c>
      <c r="AL36" s="85" t="s">
        <v>1300</v>
      </c>
      <c r="AM36" s="79" t="s">
        <v>1529</v>
      </c>
      <c r="AN36" s="79" t="b">
        <v>0</v>
      </c>
      <c r="AO36" s="85" t="s">
        <v>1300</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c r="BE36" s="49"/>
      <c r="BF36" s="48"/>
      <c r="BG36" s="49"/>
      <c r="BH36" s="48"/>
      <c r="BI36" s="49"/>
      <c r="BJ36" s="48"/>
      <c r="BK36" s="49"/>
      <c r="BL36" s="48"/>
    </row>
    <row r="37" spans="1:64" ht="15">
      <c r="A37" s="64" t="s">
        <v>236</v>
      </c>
      <c r="B37" s="64" t="s">
        <v>420</v>
      </c>
      <c r="C37" s="65" t="s">
        <v>4475</v>
      </c>
      <c r="D37" s="66">
        <v>3</v>
      </c>
      <c r="E37" s="67" t="s">
        <v>132</v>
      </c>
      <c r="F37" s="68">
        <v>32</v>
      </c>
      <c r="G37" s="65"/>
      <c r="H37" s="69"/>
      <c r="I37" s="70"/>
      <c r="J37" s="70"/>
      <c r="K37" s="34" t="s">
        <v>65</v>
      </c>
      <c r="L37" s="77">
        <v>37</v>
      </c>
      <c r="M37" s="77"/>
      <c r="N37" s="72"/>
      <c r="O37" s="79" t="s">
        <v>452</v>
      </c>
      <c r="P37" s="81">
        <v>43481.54010416667</v>
      </c>
      <c r="Q37" s="79" t="s">
        <v>480</v>
      </c>
      <c r="R37" s="79"/>
      <c r="S37" s="79"/>
      <c r="T37" s="79" t="s">
        <v>770</v>
      </c>
      <c r="U37" s="79"/>
      <c r="V37" s="82" t="s">
        <v>929</v>
      </c>
      <c r="W37" s="81">
        <v>43481.54010416667</v>
      </c>
      <c r="X37" s="82" t="s">
        <v>1078</v>
      </c>
      <c r="Y37" s="79"/>
      <c r="Z37" s="79"/>
      <c r="AA37" s="85" t="s">
        <v>1301</v>
      </c>
      <c r="AB37" s="79"/>
      <c r="AC37" s="79" t="b">
        <v>0</v>
      </c>
      <c r="AD37" s="79">
        <v>0</v>
      </c>
      <c r="AE37" s="85" t="s">
        <v>1500</v>
      </c>
      <c r="AF37" s="79" t="b">
        <v>0</v>
      </c>
      <c r="AG37" s="79" t="s">
        <v>1508</v>
      </c>
      <c r="AH37" s="79"/>
      <c r="AI37" s="85" t="s">
        <v>1500</v>
      </c>
      <c r="AJ37" s="79" t="b">
        <v>0</v>
      </c>
      <c r="AK37" s="79">
        <v>2</v>
      </c>
      <c r="AL37" s="85" t="s">
        <v>1300</v>
      </c>
      <c r="AM37" s="79" t="s">
        <v>1529</v>
      </c>
      <c r="AN37" s="79" t="b">
        <v>0</v>
      </c>
      <c r="AO37" s="85" t="s">
        <v>1300</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1</v>
      </c>
      <c r="BE37" s="49">
        <v>6.666666666666667</v>
      </c>
      <c r="BF37" s="48">
        <v>0</v>
      </c>
      <c r="BG37" s="49">
        <v>0</v>
      </c>
      <c r="BH37" s="48">
        <v>0</v>
      </c>
      <c r="BI37" s="49">
        <v>0</v>
      </c>
      <c r="BJ37" s="48">
        <v>14</v>
      </c>
      <c r="BK37" s="49">
        <v>93.33333333333333</v>
      </c>
      <c r="BL37" s="48">
        <v>15</v>
      </c>
    </row>
    <row r="38" spans="1:64" ht="15">
      <c r="A38" s="64" t="s">
        <v>237</v>
      </c>
      <c r="B38" s="64" t="s">
        <v>393</v>
      </c>
      <c r="C38" s="65" t="s">
        <v>4475</v>
      </c>
      <c r="D38" s="66">
        <v>3</v>
      </c>
      <c r="E38" s="67" t="s">
        <v>132</v>
      </c>
      <c r="F38" s="68">
        <v>32</v>
      </c>
      <c r="G38" s="65"/>
      <c r="H38" s="69"/>
      <c r="I38" s="70"/>
      <c r="J38" s="70"/>
      <c r="K38" s="34" t="s">
        <v>65</v>
      </c>
      <c r="L38" s="77">
        <v>38</v>
      </c>
      <c r="M38" s="77"/>
      <c r="N38" s="72"/>
      <c r="O38" s="79" t="s">
        <v>452</v>
      </c>
      <c r="P38" s="81">
        <v>43481.54025462963</v>
      </c>
      <c r="Q38" s="79" t="s">
        <v>481</v>
      </c>
      <c r="R38" s="79"/>
      <c r="S38" s="79"/>
      <c r="T38" s="79" t="s">
        <v>771</v>
      </c>
      <c r="U38" s="79"/>
      <c r="V38" s="82" t="s">
        <v>930</v>
      </c>
      <c r="W38" s="81">
        <v>43481.54025462963</v>
      </c>
      <c r="X38" s="82" t="s">
        <v>1079</v>
      </c>
      <c r="Y38" s="79"/>
      <c r="Z38" s="79"/>
      <c r="AA38" s="85" t="s">
        <v>1302</v>
      </c>
      <c r="AB38" s="79"/>
      <c r="AC38" s="79" t="b">
        <v>0</v>
      </c>
      <c r="AD38" s="79">
        <v>0</v>
      </c>
      <c r="AE38" s="85" t="s">
        <v>1500</v>
      </c>
      <c r="AF38" s="79" t="b">
        <v>0</v>
      </c>
      <c r="AG38" s="79" t="s">
        <v>1508</v>
      </c>
      <c r="AH38" s="79"/>
      <c r="AI38" s="85" t="s">
        <v>1500</v>
      </c>
      <c r="AJ38" s="79" t="b">
        <v>0</v>
      </c>
      <c r="AK38" s="79">
        <v>13</v>
      </c>
      <c r="AL38" s="85" t="s">
        <v>1482</v>
      </c>
      <c r="AM38" s="79" t="s">
        <v>1529</v>
      </c>
      <c r="AN38" s="79" t="b">
        <v>0</v>
      </c>
      <c r="AO38" s="85" t="s">
        <v>1482</v>
      </c>
      <c r="AP38" s="79" t="s">
        <v>176</v>
      </c>
      <c r="AQ38" s="79">
        <v>0</v>
      </c>
      <c r="AR38" s="79">
        <v>0</v>
      </c>
      <c r="AS38" s="79"/>
      <c r="AT38" s="79"/>
      <c r="AU38" s="79"/>
      <c r="AV38" s="79"/>
      <c r="AW38" s="79"/>
      <c r="AX38" s="79"/>
      <c r="AY38" s="79"/>
      <c r="AZ38" s="79"/>
      <c r="BA38">
        <v>1</v>
      </c>
      <c r="BB38" s="78" t="str">
        <f>REPLACE(INDEX(GroupVertices[Group],MATCH(Edges[[#This Row],[Vertex 1]],GroupVertices[Vertex],0)),1,1,"")</f>
        <v>11</v>
      </c>
      <c r="BC38" s="78" t="str">
        <f>REPLACE(INDEX(GroupVertices[Group],MATCH(Edges[[#This Row],[Vertex 2]],GroupVertices[Vertex],0)),1,1,"")</f>
        <v>11</v>
      </c>
      <c r="BD38" s="48">
        <v>0</v>
      </c>
      <c r="BE38" s="49">
        <v>0</v>
      </c>
      <c r="BF38" s="48">
        <v>0</v>
      </c>
      <c r="BG38" s="49">
        <v>0</v>
      </c>
      <c r="BH38" s="48">
        <v>0</v>
      </c>
      <c r="BI38" s="49">
        <v>0</v>
      </c>
      <c r="BJ38" s="48">
        <v>14</v>
      </c>
      <c r="BK38" s="49">
        <v>100</v>
      </c>
      <c r="BL38" s="48">
        <v>14</v>
      </c>
    </row>
    <row r="39" spans="1:64" ht="15">
      <c r="A39" s="64" t="s">
        <v>238</v>
      </c>
      <c r="B39" s="64" t="s">
        <v>417</v>
      </c>
      <c r="C39" s="65" t="s">
        <v>4475</v>
      </c>
      <c r="D39" s="66">
        <v>3</v>
      </c>
      <c r="E39" s="67" t="s">
        <v>132</v>
      </c>
      <c r="F39" s="68">
        <v>32</v>
      </c>
      <c r="G39" s="65"/>
      <c r="H39" s="69"/>
      <c r="I39" s="70"/>
      <c r="J39" s="70"/>
      <c r="K39" s="34" t="s">
        <v>65</v>
      </c>
      <c r="L39" s="77">
        <v>39</v>
      </c>
      <c r="M39" s="77"/>
      <c r="N39" s="72"/>
      <c r="O39" s="79" t="s">
        <v>452</v>
      </c>
      <c r="P39" s="81">
        <v>43481.54195601852</v>
      </c>
      <c r="Q39" s="79" t="s">
        <v>482</v>
      </c>
      <c r="R39" s="79"/>
      <c r="S39" s="79"/>
      <c r="T39" s="79" t="s">
        <v>756</v>
      </c>
      <c r="U39" s="82" t="s">
        <v>850</v>
      </c>
      <c r="V39" s="82" t="s">
        <v>850</v>
      </c>
      <c r="W39" s="81">
        <v>43481.54195601852</v>
      </c>
      <c r="X39" s="82" t="s">
        <v>1080</v>
      </c>
      <c r="Y39" s="79"/>
      <c r="Z39" s="79"/>
      <c r="AA39" s="85" t="s">
        <v>1303</v>
      </c>
      <c r="AB39" s="79"/>
      <c r="AC39" s="79" t="b">
        <v>0</v>
      </c>
      <c r="AD39" s="79">
        <v>3</v>
      </c>
      <c r="AE39" s="85" t="s">
        <v>1500</v>
      </c>
      <c r="AF39" s="79" t="b">
        <v>0</v>
      </c>
      <c r="AG39" s="79" t="s">
        <v>1508</v>
      </c>
      <c r="AH39" s="79"/>
      <c r="AI39" s="85" t="s">
        <v>1500</v>
      </c>
      <c r="AJ39" s="79" t="b">
        <v>0</v>
      </c>
      <c r="AK39" s="79">
        <v>1</v>
      </c>
      <c r="AL39" s="85" t="s">
        <v>1500</v>
      </c>
      <c r="AM39" s="79" t="s">
        <v>1535</v>
      </c>
      <c r="AN39" s="79" t="b">
        <v>0</v>
      </c>
      <c r="AO39" s="85" t="s">
        <v>1303</v>
      </c>
      <c r="AP39" s="79" t="s">
        <v>176</v>
      </c>
      <c r="AQ39" s="79">
        <v>0</v>
      </c>
      <c r="AR39" s="79">
        <v>0</v>
      </c>
      <c r="AS39" s="79" t="s">
        <v>1544</v>
      </c>
      <c r="AT39" s="79" t="s">
        <v>1548</v>
      </c>
      <c r="AU39" s="79" t="s">
        <v>1550</v>
      </c>
      <c r="AV39" s="79" t="s">
        <v>1553</v>
      </c>
      <c r="AW39" s="79" t="s">
        <v>1558</v>
      </c>
      <c r="AX39" s="79" t="s">
        <v>1563</v>
      </c>
      <c r="AY39" s="79" t="s">
        <v>1567</v>
      </c>
      <c r="AZ39" s="82" t="s">
        <v>1569</v>
      </c>
      <c r="BA39">
        <v>1</v>
      </c>
      <c r="BB39" s="78" t="str">
        <f>REPLACE(INDEX(GroupVertices[Group],MATCH(Edges[[#This Row],[Vertex 1]],GroupVertices[Vertex],0)),1,1,"")</f>
        <v>4</v>
      </c>
      <c r="BC39" s="78" t="str">
        <f>REPLACE(INDEX(GroupVertices[Group],MATCH(Edges[[#This Row],[Vertex 2]],GroupVertices[Vertex],0)),1,1,"")</f>
        <v>4</v>
      </c>
      <c r="BD39" s="48">
        <v>4</v>
      </c>
      <c r="BE39" s="49">
        <v>12.903225806451612</v>
      </c>
      <c r="BF39" s="48">
        <v>1</v>
      </c>
      <c r="BG39" s="49">
        <v>3.225806451612903</v>
      </c>
      <c r="BH39" s="48">
        <v>0</v>
      </c>
      <c r="BI39" s="49">
        <v>0</v>
      </c>
      <c r="BJ39" s="48">
        <v>26</v>
      </c>
      <c r="BK39" s="49">
        <v>83.87096774193549</v>
      </c>
      <c r="BL39" s="48">
        <v>31</v>
      </c>
    </row>
    <row r="40" spans="1:64" ht="15">
      <c r="A40" s="64" t="s">
        <v>239</v>
      </c>
      <c r="B40" s="64" t="s">
        <v>417</v>
      </c>
      <c r="C40" s="65" t="s">
        <v>4475</v>
      </c>
      <c r="D40" s="66">
        <v>3</v>
      </c>
      <c r="E40" s="67" t="s">
        <v>132</v>
      </c>
      <c r="F40" s="68">
        <v>32</v>
      </c>
      <c r="G40" s="65"/>
      <c r="H40" s="69"/>
      <c r="I40" s="70"/>
      <c r="J40" s="70"/>
      <c r="K40" s="34" t="s">
        <v>65</v>
      </c>
      <c r="L40" s="77">
        <v>40</v>
      </c>
      <c r="M40" s="77"/>
      <c r="N40" s="72"/>
      <c r="O40" s="79" t="s">
        <v>452</v>
      </c>
      <c r="P40" s="81">
        <v>43481.542233796295</v>
      </c>
      <c r="Q40" s="79" t="s">
        <v>483</v>
      </c>
      <c r="R40" s="79"/>
      <c r="S40" s="79"/>
      <c r="T40" s="79" t="s">
        <v>756</v>
      </c>
      <c r="U40" s="79"/>
      <c r="V40" s="82" t="s">
        <v>931</v>
      </c>
      <c r="W40" s="81">
        <v>43481.542233796295</v>
      </c>
      <c r="X40" s="82" t="s">
        <v>1081</v>
      </c>
      <c r="Y40" s="79"/>
      <c r="Z40" s="79"/>
      <c r="AA40" s="85" t="s">
        <v>1304</v>
      </c>
      <c r="AB40" s="79"/>
      <c r="AC40" s="79" t="b">
        <v>0</v>
      </c>
      <c r="AD40" s="79">
        <v>0</v>
      </c>
      <c r="AE40" s="85" t="s">
        <v>1500</v>
      </c>
      <c r="AF40" s="79" t="b">
        <v>0</v>
      </c>
      <c r="AG40" s="79" t="s">
        <v>1508</v>
      </c>
      <c r="AH40" s="79"/>
      <c r="AI40" s="85" t="s">
        <v>1500</v>
      </c>
      <c r="AJ40" s="79" t="b">
        <v>0</v>
      </c>
      <c r="AK40" s="79">
        <v>0</v>
      </c>
      <c r="AL40" s="85" t="s">
        <v>1500</v>
      </c>
      <c r="AM40" s="79" t="s">
        <v>1529</v>
      </c>
      <c r="AN40" s="79" t="b">
        <v>0</v>
      </c>
      <c r="AO40" s="85" t="s">
        <v>1304</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239</v>
      </c>
      <c r="B41" s="64" t="s">
        <v>421</v>
      </c>
      <c r="C41" s="65" t="s">
        <v>4475</v>
      </c>
      <c r="D41" s="66">
        <v>3</v>
      </c>
      <c r="E41" s="67" t="s">
        <v>132</v>
      </c>
      <c r="F41" s="68">
        <v>32</v>
      </c>
      <c r="G41" s="65"/>
      <c r="H41" s="69"/>
      <c r="I41" s="70"/>
      <c r="J41" s="70"/>
      <c r="K41" s="34" t="s">
        <v>65</v>
      </c>
      <c r="L41" s="77">
        <v>41</v>
      </c>
      <c r="M41" s="77"/>
      <c r="N41" s="72"/>
      <c r="O41" s="79" t="s">
        <v>452</v>
      </c>
      <c r="P41" s="81">
        <v>43481.542233796295</v>
      </c>
      <c r="Q41" s="79" t="s">
        <v>483</v>
      </c>
      <c r="R41" s="79"/>
      <c r="S41" s="79"/>
      <c r="T41" s="79" t="s">
        <v>756</v>
      </c>
      <c r="U41" s="79"/>
      <c r="V41" s="82" t="s">
        <v>931</v>
      </c>
      <c r="W41" s="81">
        <v>43481.542233796295</v>
      </c>
      <c r="X41" s="82" t="s">
        <v>1081</v>
      </c>
      <c r="Y41" s="79"/>
      <c r="Z41" s="79"/>
      <c r="AA41" s="85" t="s">
        <v>1304</v>
      </c>
      <c r="AB41" s="79"/>
      <c r="AC41" s="79" t="b">
        <v>0</v>
      </c>
      <c r="AD41" s="79">
        <v>0</v>
      </c>
      <c r="AE41" s="85" t="s">
        <v>1500</v>
      </c>
      <c r="AF41" s="79" t="b">
        <v>0</v>
      </c>
      <c r="AG41" s="79" t="s">
        <v>1508</v>
      </c>
      <c r="AH41" s="79"/>
      <c r="AI41" s="85" t="s">
        <v>1500</v>
      </c>
      <c r="AJ41" s="79" t="b">
        <v>0</v>
      </c>
      <c r="AK41" s="79">
        <v>0</v>
      </c>
      <c r="AL41" s="85" t="s">
        <v>1500</v>
      </c>
      <c r="AM41" s="79" t="s">
        <v>1529</v>
      </c>
      <c r="AN41" s="79" t="b">
        <v>0</v>
      </c>
      <c r="AO41" s="85" t="s">
        <v>1304</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239</v>
      </c>
      <c r="B42" s="64" t="s">
        <v>422</v>
      </c>
      <c r="C42" s="65" t="s">
        <v>4475</v>
      </c>
      <c r="D42" s="66">
        <v>3</v>
      </c>
      <c r="E42" s="67" t="s">
        <v>132</v>
      </c>
      <c r="F42" s="68">
        <v>32</v>
      </c>
      <c r="G42" s="65"/>
      <c r="H42" s="69"/>
      <c r="I42" s="70"/>
      <c r="J42" s="70"/>
      <c r="K42" s="34" t="s">
        <v>65</v>
      </c>
      <c r="L42" s="77">
        <v>42</v>
      </c>
      <c r="M42" s="77"/>
      <c r="N42" s="72"/>
      <c r="O42" s="79" t="s">
        <v>452</v>
      </c>
      <c r="P42" s="81">
        <v>43481.542233796295</v>
      </c>
      <c r="Q42" s="79" t="s">
        <v>483</v>
      </c>
      <c r="R42" s="79"/>
      <c r="S42" s="79"/>
      <c r="T42" s="79" t="s">
        <v>756</v>
      </c>
      <c r="U42" s="79"/>
      <c r="V42" s="82" t="s">
        <v>931</v>
      </c>
      <c r="W42" s="81">
        <v>43481.542233796295</v>
      </c>
      <c r="X42" s="82" t="s">
        <v>1081</v>
      </c>
      <c r="Y42" s="79"/>
      <c r="Z42" s="79"/>
      <c r="AA42" s="85" t="s">
        <v>1304</v>
      </c>
      <c r="AB42" s="79"/>
      <c r="AC42" s="79" t="b">
        <v>0</v>
      </c>
      <c r="AD42" s="79">
        <v>0</v>
      </c>
      <c r="AE42" s="85" t="s">
        <v>1500</v>
      </c>
      <c r="AF42" s="79" t="b">
        <v>0</v>
      </c>
      <c r="AG42" s="79" t="s">
        <v>1508</v>
      </c>
      <c r="AH42" s="79"/>
      <c r="AI42" s="85" t="s">
        <v>1500</v>
      </c>
      <c r="AJ42" s="79" t="b">
        <v>0</v>
      </c>
      <c r="AK42" s="79">
        <v>0</v>
      </c>
      <c r="AL42" s="85" t="s">
        <v>1500</v>
      </c>
      <c r="AM42" s="79" t="s">
        <v>1529</v>
      </c>
      <c r="AN42" s="79" t="b">
        <v>0</v>
      </c>
      <c r="AO42" s="85" t="s">
        <v>1304</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13</v>
      </c>
      <c r="BK42" s="49">
        <v>100</v>
      </c>
      <c r="BL42" s="48">
        <v>13</v>
      </c>
    </row>
    <row r="43" spans="1:64" ht="15">
      <c r="A43" s="64" t="s">
        <v>240</v>
      </c>
      <c r="B43" s="64" t="s">
        <v>423</v>
      </c>
      <c r="C43" s="65" t="s">
        <v>4475</v>
      </c>
      <c r="D43" s="66">
        <v>3</v>
      </c>
      <c r="E43" s="67" t="s">
        <v>132</v>
      </c>
      <c r="F43" s="68">
        <v>32</v>
      </c>
      <c r="G43" s="65"/>
      <c r="H43" s="69"/>
      <c r="I43" s="70"/>
      <c r="J43" s="70"/>
      <c r="K43" s="34" t="s">
        <v>65</v>
      </c>
      <c r="L43" s="77">
        <v>43</v>
      </c>
      <c r="M43" s="77"/>
      <c r="N43" s="72"/>
      <c r="O43" s="79" t="s">
        <v>452</v>
      </c>
      <c r="P43" s="81">
        <v>43481.543032407404</v>
      </c>
      <c r="Q43" s="79" t="s">
        <v>484</v>
      </c>
      <c r="R43" s="79"/>
      <c r="S43" s="79"/>
      <c r="T43" s="79" t="s">
        <v>756</v>
      </c>
      <c r="U43" s="82" t="s">
        <v>851</v>
      </c>
      <c r="V43" s="82" t="s">
        <v>851</v>
      </c>
      <c r="W43" s="81">
        <v>43481.543032407404</v>
      </c>
      <c r="X43" s="82" t="s">
        <v>1082</v>
      </c>
      <c r="Y43" s="79"/>
      <c r="Z43" s="79"/>
      <c r="AA43" s="85" t="s">
        <v>1305</v>
      </c>
      <c r="AB43" s="79"/>
      <c r="AC43" s="79" t="b">
        <v>0</v>
      </c>
      <c r="AD43" s="79">
        <v>2</v>
      </c>
      <c r="AE43" s="85" t="s">
        <v>1500</v>
      </c>
      <c r="AF43" s="79" t="b">
        <v>0</v>
      </c>
      <c r="AG43" s="79" t="s">
        <v>1508</v>
      </c>
      <c r="AH43" s="79"/>
      <c r="AI43" s="85" t="s">
        <v>1500</v>
      </c>
      <c r="AJ43" s="79" t="b">
        <v>0</v>
      </c>
      <c r="AK43" s="79">
        <v>0</v>
      </c>
      <c r="AL43" s="85" t="s">
        <v>1500</v>
      </c>
      <c r="AM43" s="79" t="s">
        <v>1529</v>
      </c>
      <c r="AN43" s="79" t="b">
        <v>0</v>
      </c>
      <c r="AO43" s="85" t="s">
        <v>1305</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5</v>
      </c>
      <c r="BK43" s="49">
        <v>100</v>
      </c>
      <c r="BL43" s="48">
        <v>5</v>
      </c>
    </row>
    <row r="44" spans="1:64" ht="15">
      <c r="A44" s="64" t="s">
        <v>241</v>
      </c>
      <c r="B44" s="64" t="s">
        <v>241</v>
      </c>
      <c r="C44" s="65" t="s">
        <v>4475</v>
      </c>
      <c r="D44" s="66">
        <v>3</v>
      </c>
      <c r="E44" s="67" t="s">
        <v>132</v>
      </c>
      <c r="F44" s="68">
        <v>32</v>
      </c>
      <c r="G44" s="65"/>
      <c r="H44" s="69"/>
      <c r="I44" s="70"/>
      <c r="J44" s="70"/>
      <c r="K44" s="34" t="s">
        <v>65</v>
      </c>
      <c r="L44" s="77">
        <v>44</v>
      </c>
      <c r="M44" s="77"/>
      <c r="N44" s="72"/>
      <c r="O44" s="79" t="s">
        <v>176</v>
      </c>
      <c r="P44" s="81">
        <v>43481.54474537037</v>
      </c>
      <c r="Q44" s="79" t="s">
        <v>485</v>
      </c>
      <c r="R44" s="79"/>
      <c r="S44" s="79"/>
      <c r="T44" s="79" t="s">
        <v>756</v>
      </c>
      <c r="U44" s="82" t="s">
        <v>852</v>
      </c>
      <c r="V44" s="82" t="s">
        <v>852</v>
      </c>
      <c r="W44" s="81">
        <v>43481.54474537037</v>
      </c>
      <c r="X44" s="82" t="s">
        <v>1083</v>
      </c>
      <c r="Y44" s="79"/>
      <c r="Z44" s="79"/>
      <c r="AA44" s="85" t="s">
        <v>1306</v>
      </c>
      <c r="AB44" s="79"/>
      <c r="AC44" s="79" t="b">
        <v>0</v>
      </c>
      <c r="AD44" s="79">
        <v>2</v>
      </c>
      <c r="AE44" s="85" t="s">
        <v>1500</v>
      </c>
      <c r="AF44" s="79" t="b">
        <v>0</v>
      </c>
      <c r="AG44" s="79" t="s">
        <v>1509</v>
      </c>
      <c r="AH44" s="79"/>
      <c r="AI44" s="85" t="s">
        <v>1500</v>
      </c>
      <c r="AJ44" s="79" t="b">
        <v>0</v>
      </c>
      <c r="AK44" s="79">
        <v>0</v>
      </c>
      <c r="AL44" s="85" t="s">
        <v>1500</v>
      </c>
      <c r="AM44" s="79" t="s">
        <v>1531</v>
      </c>
      <c r="AN44" s="79" t="b">
        <v>0</v>
      </c>
      <c r="AO44" s="85" t="s">
        <v>1306</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v>
      </c>
      <c r="BK44" s="49">
        <v>100</v>
      </c>
      <c r="BL44" s="48">
        <v>1</v>
      </c>
    </row>
    <row r="45" spans="1:64" ht="15">
      <c r="A45" s="64" t="s">
        <v>242</v>
      </c>
      <c r="B45" s="64" t="s">
        <v>319</v>
      </c>
      <c r="C45" s="65" t="s">
        <v>4475</v>
      </c>
      <c r="D45" s="66">
        <v>3</v>
      </c>
      <c r="E45" s="67" t="s">
        <v>132</v>
      </c>
      <c r="F45" s="68">
        <v>32</v>
      </c>
      <c r="G45" s="65"/>
      <c r="H45" s="69"/>
      <c r="I45" s="70"/>
      <c r="J45" s="70"/>
      <c r="K45" s="34" t="s">
        <v>65</v>
      </c>
      <c r="L45" s="77">
        <v>45</v>
      </c>
      <c r="M45" s="77"/>
      <c r="N45" s="72"/>
      <c r="O45" s="79" t="s">
        <v>452</v>
      </c>
      <c r="P45" s="81">
        <v>43481.54508101852</v>
      </c>
      <c r="Q45" s="79" t="s">
        <v>462</v>
      </c>
      <c r="R45" s="79"/>
      <c r="S45" s="79"/>
      <c r="T45" s="79"/>
      <c r="U45" s="79"/>
      <c r="V45" s="82" t="s">
        <v>932</v>
      </c>
      <c r="W45" s="81">
        <v>43481.54508101852</v>
      </c>
      <c r="X45" s="82" t="s">
        <v>1084</v>
      </c>
      <c r="Y45" s="79"/>
      <c r="Z45" s="79"/>
      <c r="AA45" s="85" t="s">
        <v>1307</v>
      </c>
      <c r="AB45" s="79"/>
      <c r="AC45" s="79" t="b">
        <v>0</v>
      </c>
      <c r="AD45" s="79">
        <v>0</v>
      </c>
      <c r="AE45" s="85" t="s">
        <v>1500</v>
      </c>
      <c r="AF45" s="79" t="b">
        <v>0</v>
      </c>
      <c r="AG45" s="79" t="s">
        <v>1507</v>
      </c>
      <c r="AH45" s="79"/>
      <c r="AI45" s="85" t="s">
        <v>1500</v>
      </c>
      <c r="AJ45" s="79" t="b">
        <v>0</v>
      </c>
      <c r="AK45" s="79">
        <v>24</v>
      </c>
      <c r="AL45" s="85" t="s">
        <v>1395</v>
      </c>
      <c r="AM45" s="79" t="s">
        <v>1533</v>
      </c>
      <c r="AN45" s="79" t="b">
        <v>0</v>
      </c>
      <c r="AO45" s="85" t="s">
        <v>1395</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0</v>
      </c>
      <c r="BE45" s="49">
        <v>0</v>
      </c>
      <c r="BF45" s="48">
        <v>1</v>
      </c>
      <c r="BG45" s="49">
        <v>4</v>
      </c>
      <c r="BH45" s="48">
        <v>0</v>
      </c>
      <c r="BI45" s="49">
        <v>0</v>
      </c>
      <c r="BJ45" s="48">
        <v>24</v>
      </c>
      <c r="BK45" s="49">
        <v>96</v>
      </c>
      <c r="BL45" s="48">
        <v>25</v>
      </c>
    </row>
    <row r="46" spans="1:64" ht="15">
      <c r="A46" s="64" t="s">
        <v>243</v>
      </c>
      <c r="B46" s="64" t="s">
        <v>243</v>
      </c>
      <c r="C46" s="65" t="s">
        <v>4475</v>
      </c>
      <c r="D46" s="66">
        <v>3</v>
      </c>
      <c r="E46" s="67" t="s">
        <v>132</v>
      </c>
      <c r="F46" s="68">
        <v>32</v>
      </c>
      <c r="G46" s="65"/>
      <c r="H46" s="69"/>
      <c r="I46" s="70"/>
      <c r="J46" s="70"/>
      <c r="K46" s="34" t="s">
        <v>65</v>
      </c>
      <c r="L46" s="77">
        <v>46</v>
      </c>
      <c r="M46" s="77"/>
      <c r="N46" s="72"/>
      <c r="O46" s="79" t="s">
        <v>176</v>
      </c>
      <c r="P46" s="81">
        <v>43481.545902777776</v>
      </c>
      <c r="Q46" s="79" t="s">
        <v>486</v>
      </c>
      <c r="R46" s="79"/>
      <c r="S46" s="79"/>
      <c r="T46" s="79" t="s">
        <v>772</v>
      </c>
      <c r="U46" s="79"/>
      <c r="V46" s="82" t="s">
        <v>933</v>
      </c>
      <c r="W46" s="81">
        <v>43481.545902777776</v>
      </c>
      <c r="X46" s="82" t="s">
        <v>1085</v>
      </c>
      <c r="Y46" s="79"/>
      <c r="Z46" s="79"/>
      <c r="AA46" s="85" t="s">
        <v>1308</v>
      </c>
      <c r="AB46" s="79"/>
      <c r="AC46" s="79" t="b">
        <v>0</v>
      </c>
      <c r="AD46" s="79">
        <v>0</v>
      </c>
      <c r="AE46" s="85" t="s">
        <v>1500</v>
      </c>
      <c r="AF46" s="79" t="b">
        <v>0</v>
      </c>
      <c r="AG46" s="79" t="s">
        <v>1508</v>
      </c>
      <c r="AH46" s="79"/>
      <c r="AI46" s="85" t="s">
        <v>1500</v>
      </c>
      <c r="AJ46" s="79" t="b">
        <v>0</v>
      </c>
      <c r="AK46" s="79">
        <v>0</v>
      </c>
      <c r="AL46" s="85" t="s">
        <v>1500</v>
      </c>
      <c r="AM46" s="79" t="s">
        <v>1531</v>
      </c>
      <c r="AN46" s="79" t="b">
        <v>0</v>
      </c>
      <c r="AO46" s="85" t="s">
        <v>1308</v>
      </c>
      <c r="AP46" s="79" t="s">
        <v>176</v>
      </c>
      <c r="AQ46" s="79">
        <v>0</v>
      </c>
      <c r="AR46" s="79">
        <v>0</v>
      </c>
      <c r="AS46" s="79" t="s">
        <v>1545</v>
      </c>
      <c r="AT46" s="79" t="s">
        <v>1548</v>
      </c>
      <c r="AU46" s="79" t="s">
        <v>1550</v>
      </c>
      <c r="AV46" s="79" t="s">
        <v>1554</v>
      </c>
      <c r="AW46" s="79" t="s">
        <v>1559</v>
      </c>
      <c r="AX46" s="79" t="s">
        <v>1564</v>
      </c>
      <c r="AY46" s="79" t="s">
        <v>1567</v>
      </c>
      <c r="AZ46" s="82" t="s">
        <v>1570</v>
      </c>
      <c r="BA46">
        <v>1</v>
      </c>
      <c r="BB46" s="78" t="str">
        <f>REPLACE(INDEX(GroupVertices[Group],MATCH(Edges[[#This Row],[Vertex 1]],GroupVertices[Vertex],0)),1,1,"")</f>
        <v>1</v>
      </c>
      <c r="BC46" s="78" t="str">
        <f>REPLACE(INDEX(GroupVertices[Group],MATCH(Edges[[#This Row],[Vertex 2]],GroupVertices[Vertex],0)),1,1,"")</f>
        <v>1</v>
      </c>
      <c r="BD46" s="48">
        <v>0</v>
      </c>
      <c r="BE46" s="49">
        <v>0</v>
      </c>
      <c r="BF46" s="48">
        <v>1</v>
      </c>
      <c r="BG46" s="49">
        <v>5</v>
      </c>
      <c r="BH46" s="48">
        <v>0</v>
      </c>
      <c r="BI46" s="49">
        <v>0</v>
      </c>
      <c r="BJ46" s="48">
        <v>19</v>
      </c>
      <c r="BK46" s="49">
        <v>95</v>
      </c>
      <c r="BL46" s="48">
        <v>20</v>
      </c>
    </row>
    <row r="47" spans="1:64" ht="15">
      <c r="A47" s="64" t="s">
        <v>244</v>
      </c>
      <c r="B47" s="64" t="s">
        <v>244</v>
      </c>
      <c r="C47" s="65" t="s">
        <v>4475</v>
      </c>
      <c r="D47" s="66">
        <v>3</v>
      </c>
      <c r="E47" s="67" t="s">
        <v>132</v>
      </c>
      <c r="F47" s="68">
        <v>32</v>
      </c>
      <c r="G47" s="65"/>
      <c r="H47" s="69"/>
      <c r="I47" s="70"/>
      <c r="J47" s="70"/>
      <c r="K47" s="34" t="s">
        <v>65</v>
      </c>
      <c r="L47" s="77">
        <v>47</v>
      </c>
      <c r="M47" s="77"/>
      <c r="N47" s="72"/>
      <c r="O47" s="79" t="s">
        <v>176</v>
      </c>
      <c r="P47" s="81">
        <v>43481.5471412037</v>
      </c>
      <c r="Q47" s="79" t="s">
        <v>487</v>
      </c>
      <c r="R47" s="82" t="s">
        <v>653</v>
      </c>
      <c r="S47" s="79" t="s">
        <v>719</v>
      </c>
      <c r="T47" s="79" t="s">
        <v>773</v>
      </c>
      <c r="U47" s="82" t="s">
        <v>853</v>
      </c>
      <c r="V47" s="82" t="s">
        <v>853</v>
      </c>
      <c r="W47" s="81">
        <v>43481.5471412037</v>
      </c>
      <c r="X47" s="82" t="s">
        <v>1086</v>
      </c>
      <c r="Y47" s="79"/>
      <c r="Z47" s="79"/>
      <c r="AA47" s="85" t="s">
        <v>1309</v>
      </c>
      <c r="AB47" s="79"/>
      <c r="AC47" s="79" t="b">
        <v>0</v>
      </c>
      <c r="AD47" s="79">
        <v>0</v>
      </c>
      <c r="AE47" s="85" t="s">
        <v>1500</v>
      </c>
      <c r="AF47" s="79" t="b">
        <v>0</v>
      </c>
      <c r="AG47" s="79" t="s">
        <v>1507</v>
      </c>
      <c r="AH47" s="79"/>
      <c r="AI47" s="85" t="s">
        <v>1500</v>
      </c>
      <c r="AJ47" s="79" t="b">
        <v>0</v>
      </c>
      <c r="AK47" s="79">
        <v>0</v>
      </c>
      <c r="AL47" s="85" t="s">
        <v>1500</v>
      </c>
      <c r="AM47" s="79" t="s">
        <v>1529</v>
      </c>
      <c r="AN47" s="79" t="b">
        <v>0</v>
      </c>
      <c r="AO47" s="85" t="s">
        <v>1309</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12</v>
      </c>
      <c r="BK47" s="49">
        <v>100</v>
      </c>
      <c r="BL47" s="48">
        <v>12</v>
      </c>
    </row>
    <row r="48" spans="1:64" ht="15">
      <c r="A48" s="64" t="s">
        <v>245</v>
      </c>
      <c r="B48" s="64" t="s">
        <v>319</v>
      </c>
      <c r="C48" s="65" t="s">
        <v>4475</v>
      </c>
      <c r="D48" s="66">
        <v>3</v>
      </c>
      <c r="E48" s="67" t="s">
        <v>132</v>
      </c>
      <c r="F48" s="68">
        <v>32</v>
      </c>
      <c r="G48" s="65"/>
      <c r="H48" s="69"/>
      <c r="I48" s="70"/>
      <c r="J48" s="70"/>
      <c r="K48" s="34" t="s">
        <v>65</v>
      </c>
      <c r="L48" s="77">
        <v>48</v>
      </c>
      <c r="M48" s="77"/>
      <c r="N48" s="72"/>
      <c r="O48" s="79" t="s">
        <v>452</v>
      </c>
      <c r="P48" s="81">
        <v>43481.54756944445</v>
      </c>
      <c r="Q48" s="79" t="s">
        <v>462</v>
      </c>
      <c r="R48" s="79"/>
      <c r="S48" s="79"/>
      <c r="T48" s="79"/>
      <c r="U48" s="79"/>
      <c r="V48" s="82" t="s">
        <v>934</v>
      </c>
      <c r="W48" s="81">
        <v>43481.54756944445</v>
      </c>
      <c r="X48" s="82" t="s">
        <v>1087</v>
      </c>
      <c r="Y48" s="79"/>
      <c r="Z48" s="79"/>
      <c r="AA48" s="85" t="s">
        <v>1310</v>
      </c>
      <c r="AB48" s="79"/>
      <c r="AC48" s="79" t="b">
        <v>0</v>
      </c>
      <c r="AD48" s="79">
        <v>0</v>
      </c>
      <c r="AE48" s="85" t="s">
        <v>1500</v>
      </c>
      <c r="AF48" s="79" t="b">
        <v>0</v>
      </c>
      <c r="AG48" s="79" t="s">
        <v>1507</v>
      </c>
      <c r="AH48" s="79"/>
      <c r="AI48" s="85" t="s">
        <v>1500</v>
      </c>
      <c r="AJ48" s="79" t="b">
        <v>0</v>
      </c>
      <c r="AK48" s="79">
        <v>24</v>
      </c>
      <c r="AL48" s="85" t="s">
        <v>1395</v>
      </c>
      <c r="AM48" s="79" t="s">
        <v>1529</v>
      </c>
      <c r="AN48" s="79" t="b">
        <v>0</v>
      </c>
      <c r="AO48" s="85" t="s">
        <v>1395</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0</v>
      </c>
      <c r="BE48" s="49">
        <v>0</v>
      </c>
      <c r="BF48" s="48">
        <v>1</v>
      </c>
      <c r="BG48" s="49">
        <v>4</v>
      </c>
      <c r="BH48" s="48">
        <v>0</v>
      </c>
      <c r="BI48" s="49">
        <v>0</v>
      </c>
      <c r="BJ48" s="48">
        <v>24</v>
      </c>
      <c r="BK48" s="49">
        <v>96</v>
      </c>
      <c r="BL48" s="48">
        <v>25</v>
      </c>
    </row>
    <row r="49" spans="1:64" ht="15">
      <c r="A49" s="64" t="s">
        <v>246</v>
      </c>
      <c r="B49" s="64" t="s">
        <v>246</v>
      </c>
      <c r="C49" s="65" t="s">
        <v>4475</v>
      </c>
      <c r="D49" s="66">
        <v>3</v>
      </c>
      <c r="E49" s="67" t="s">
        <v>132</v>
      </c>
      <c r="F49" s="68">
        <v>32</v>
      </c>
      <c r="G49" s="65"/>
      <c r="H49" s="69"/>
      <c r="I49" s="70"/>
      <c r="J49" s="70"/>
      <c r="K49" s="34" t="s">
        <v>65</v>
      </c>
      <c r="L49" s="77">
        <v>49</v>
      </c>
      <c r="M49" s="77"/>
      <c r="N49" s="72"/>
      <c r="O49" s="79" t="s">
        <v>176</v>
      </c>
      <c r="P49" s="81">
        <v>43481.547685185185</v>
      </c>
      <c r="Q49" s="79" t="s">
        <v>488</v>
      </c>
      <c r="R49" s="79"/>
      <c r="S49" s="79"/>
      <c r="T49" s="79" t="s">
        <v>756</v>
      </c>
      <c r="U49" s="79"/>
      <c r="V49" s="82" t="s">
        <v>935</v>
      </c>
      <c r="W49" s="81">
        <v>43481.547685185185</v>
      </c>
      <c r="X49" s="82" t="s">
        <v>1088</v>
      </c>
      <c r="Y49" s="79"/>
      <c r="Z49" s="79"/>
      <c r="AA49" s="85" t="s">
        <v>1311</v>
      </c>
      <c r="AB49" s="79"/>
      <c r="AC49" s="79" t="b">
        <v>0</v>
      </c>
      <c r="AD49" s="79">
        <v>0</v>
      </c>
      <c r="AE49" s="85" t="s">
        <v>1500</v>
      </c>
      <c r="AF49" s="79" t="b">
        <v>0</v>
      </c>
      <c r="AG49" s="79" t="s">
        <v>1507</v>
      </c>
      <c r="AH49" s="79"/>
      <c r="AI49" s="85" t="s">
        <v>1500</v>
      </c>
      <c r="AJ49" s="79" t="b">
        <v>0</v>
      </c>
      <c r="AK49" s="79">
        <v>0</v>
      </c>
      <c r="AL49" s="85" t="s">
        <v>1500</v>
      </c>
      <c r="AM49" s="79" t="s">
        <v>1531</v>
      </c>
      <c r="AN49" s="79" t="b">
        <v>0</v>
      </c>
      <c r="AO49" s="85" t="s">
        <v>1311</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14</v>
      </c>
      <c r="BK49" s="49">
        <v>100</v>
      </c>
      <c r="BL49" s="48">
        <v>14</v>
      </c>
    </row>
    <row r="50" spans="1:64" ht="15">
      <c r="A50" s="64" t="s">
        <v>213</v>
      </c>
      <c r="B50" s="64" t="s">
        <v>424</v>
      </c>
      <c r="C50" s="65" t="s">
        <v>4475</v>
      </c>
      <c r="D50" s="66">
        <v>3</v>
      </c>
      <c r="E50" s="67" t="s">
        <v>132</v>
      </c>
      <c r="F50" s="68">
        <v>32</v>
      </c>
      <c r="G50" s="65"/>
      <c r="H50" s="69"/>
      <c r="I50" s="70"/>
      <c r="J50" s="70"/>
      <c r="K50" s="34" t="s">
        <v>65</v>
      </c>
      <c r="L50" s="77">
        <v>50</v>
      </c>
      <c r="M50" s="77"/>
      <c r="N50" s="72"/>
      <c r="O50" s="79" t="s">
        <v>452</v>
      </c>
      <c r="P50" s="81">
        <v>43481.428877314815</v>
      </c>
      <c r="Q50" s="79" t="s">
        <v>455</v>
      </c>
      <c r="R50" s="79"/>
      <c r="S50" s="79"/>
      <c r="T50" s="79" t="s">
        <v>757</v>
      </c>
      <c r="U50" s="79"/>
      <c r="V50" s="82" t="s">
        <v>907</v>
      </c>
      <c r="W50" s="81">
        <v>43481.428877314815</v>
      </c>
      <c r="X50" s="82" t="s">
        <v>1053</v>
      </c>
      <c r="Y50" s="79"/>
      <c r="Z50" s="79"/>
      <c r="AA50" s="85" t="s">
        <v>1276</v>
      </c>
      <c r="AB50" s="79"/>
      <c r="AC50" s="79" t="b">
        <v>0</v>
      </c>
      <c r="AD50" s="79">
        <v>2</v>
      </c>
      <c r="AE50" s="85" t="s">
        <v>1500</v>
      </c>
      <c r="AF50" s="79" t="b">
        <v>0</v>
      </c>
      <c r="AG50" s="79" t="s">
        <v>1507</v>
      </c>
      <c r="AH50" s="79"/>
      <c r="AI50" s="85" t="s">
        <v>1500</v>
      </c>
      <c r="AJ50" s="79" t="b">
        <v>0</v>
      </c>
      <c r="AK50" s="79">
        <v>1</v>
      </c>
      <c r="AL50" s="85" t="s">
        <v>1500</v>
      </c>
      <c r="AM50" s="79" t="s">
        <v>1529</v>
      </c>
      <c r="AN50" s="79" t="b">
        <v>0</v>
      </c>
      <c r="AO50" s="85" t="s">
        <v>1276</v>
      </c>
      <c r="AP50" s="79" t="s">
        <v>1542</v>
      </c>
      <c r="AQ50" s="79">
        <v>0</v>
      </c>
      <c r="AR50" s="79">
        <v>0</v>
      </c>
      <c r="AS50" s="79"/>
      <c r="AT50" s="79"/>
      <c r="AU50" s="79"/>
      <c r="AV50" s="79"/>
      <c r="AW50" s="79"/>
      <c r="AX50" s="79"/>
      <c r="AY50" s="79"/>
      <c r="AZ50" s="79"/>
      <c r="BA50">
        <v>1</v>
      </c>
      <c r="BB50" s="78" t="str">
        <f>REPLACE(INDEX(GroupVertices[Group],MATCH(Edges[[#This Row],[Vertex 1]],GroupVertices[Vertex],0)),1,1,"")</f>
        <v>13</v>
      </c>
      <c r="BC50" s="78" t="str">
        <f>REPLACE(INDEX(GroupVertices[Group],MATCH(Edges[[#This Row],[Vertex 2]],GroupVertices[Vertex],0)),1,1,"")</f>
        <v>13</v>
      </c>
      <c r="BD50" s="48"/>
      <c r="BE50" s="49"/>
      <c r="BF50" s="48"/>
      <c r="BG50" s="49"/>
      <c r="BH50" s="48"/>
      <c r="BI50" s="49"/>
      <c r="BJ50" s="48"/>
      <c r="BK50" s="49"/>
      <c r="BL50" s="48"/>
    </row>
    <row r="51" spans="1:64" ht="15">
      <c r="A51" s="64" t="s">
        <v>247</v>
      </c>
      <c r="B51" s="64" t="s">
        <v>424</v>
      </c>
      <c r="C51" s="65" t="s">
        <v>4475</v>
      </c>
      <c r="D51" s="66">
        <v>3</v>
      </c>
      <c r="E51" s="67" t="s">
        <v>132</v>
      </c>
      <c r="F51" s="68">
        <v>32</v>
      </c>
      <c r="G51" s="65"/>
      <c r="H51" s="69"/>
      <c r="I51" s="70"/>
      <c r="J51" s="70"/>
      <c r="K51" s="34" t="s">
        <v>65</v>
      </c>
      <c r="L51" s="77">
        <v>51</v>
      </c>
      <c r="M51" s="77"/>
      <c r="N51" s="72"/>
      <c r="O51" s="79" t="s">
        <v>452</v>
      </c>
      <c r="P51" s="81">
        <v>43481.548368055555</v>
      </c>
      <c r="Q51" s="79" t="s">
        <v>489</v>
      </c>
      <c r="R51" s="79"/>
      <c r="S51" s="79"/>
      <c r="T51" s="79" t="s">
        <v>774</v>
      </c>
      <c r="U51" s="79"/>
      <c r="V51" s="82" t="s">
        <v>936</v>
      </c>
      <c r="W51" s="81">
        <v>43481.548368055555</v>
      </c>
      <c r="X51" s="82" t="s">
        <v>1089</v>
      </c>
      <c r="Y51" s="79"/>
      <c r="Z51" s="79"/>
      <c r="AA51" s="85" t="s">
        <v>1312</v>
      </c>
      <c r="AB51" s="79"/>
      <c r="AC51" s="79" t="b">
        <v>0</v>
      </c>
      <c r="AD51" s="79">
        <v>0</v>
      </c>
      <c r="AE51" s="85" t="s">
        <v>1500</v>
      </c>
      <c r="AF51" s="79" t="b">
        <v>0</v>
      </c>
      <c r="AG51" s="79" t="s">
        <v>1507</v>
      </c>
      <c r="AH51" s="79"/>
      <c r="AI51" s="85" t="s">
        <v>1500</v>
      </c>
      <c r="AJ51" s="79" t="b">
        <v>0</v>
      </c>
      <c r="AK51" s="79">
        <v>1</v>
      </c>
      <c r="AL51" s="85" t="s">
        <v>1276</v>
      </c>
      <c r="AM51" s="79" t="s">
        <v>1529</v>
      </c>
      <c r="AN51" s="79" t="b">
        <v>0</v>
      </c>
      <c r="AO51" s="85" t="s">
        <v>1276</v>
      </c>
      <c r="AP51" s="79" t="s">
        <v>176</v>
      </c>
      <c r="AQ51" s="79">
        <v>0</v>
      </c>
      <c r="AR51" s="79">
        <v>0</v>
      </c>
      <c r="AS51" s="79"/>
      <c r="AT51" s="79"/>
      <c r="AU51" s="79"/>
      <c r="AV51" s="79"/>
      <c r="AW51" s="79"/>
      <c r="AX51" s="79"/>
      <c r="AY51" s="79"/>
      <c r="AZ51" s="79"/>
      <c r="BA51">
        <v>1</v>
      </c>
      <c r="BB51" s="78" t="str">
        <f>REPLACE(INDEX(GroupVertices[Group],MATCH(Edges[[#This Row],[Vertex 1]],GroupVertices[Vertex],0)),1,1,"")</f>
        <v>13</v>
      </c>
      <c r="BC51" s="78" t="str">
        <f>REPLACE(INDEX(GroupVertices[Group],MATCH(Edges[[#This Row],[Vertex 2]],GroupVertices[Vertex],0)),1,1,"")</f>
        <v>13</v>
      </c>
      <c r="BD51" s="48"/>
      <c r="BE51" s="49"/>
      <c r="BF51" s="48"/>
      <c r="BG51" s="49"/>
      <c r="BH51" s="48"/>
      <c r="BI51" s="49"/>
      <c r="BJ51" s="48"/>
      <c r="BK51" s="49"/>
      <c r="BL51" s="48"/>
    </row>
    <row r="52" spans="1:64" ht="15">
      <c r="A52" s="64" t="s">
        <v>213</v>
      </c>
      <c r="B52" s="64" t="s">
        <v>247</v>
      </c>
      <c r="C52" s="65" t="s">
        <v>4475</v>
      </c>
      <c r="D52" s="66">
        <v>3</v>
      </c>
      <c r="E52" s="67" t="s">
        <v>132</v>
      </c>
      <c r="F52" s="68">
        <v>32</v>
      </c>
      <c r="G52" s="65"/>
      <c r="H52" s="69"/>
      <c r="I52" s="70"/>
      <c r="J52" s="70"/>
      <c r="K52" s="34" t="s">
        <v>66</v>
      </c>
      <c r="L52" s="77">
        <v>52</v>
      </c>
      <c r="M52" s="77"/>
      <c r="N52" s="72"/>
      <c r="O52" s="79" t="s">
        <v>452</v>
      </c>
      <c r="P52" s="81">
        <v>43481.428877314815</v>
      </c>
      <c r="Q52" s="79" t="s">
        <v>455</v>
      </c>
      <c r="R52" s="79"/>
      <c r="S52" s="79"/>
      <c r="T52" s="79" t="s">
        <v>757</v>
      </c>
      <c r="U52" s="79"/>
      <c r="V52" s="82" t="s">
        <v>907</v>
      </c>
      <c r="W52" s="81">
        <v>43481.428877314815</v>
      </c>
      <c r="X52" s="82" t="s">
        <v>1053</v>
      </c>
      <c r="Y52" s="79"/>
      <c r="Z52" s="79"/>
      <c r="AA52" s="85" t="s">
        <v>1276</v>
      </c>
      <c r="AB52" s="79"/>
      <c r="AC52" s="79" t="b">
        <v>0</v>
      </c>
      <c r="AD52" s="79">
        <v>2</v>
      </c>
      <c r="AE52" s="85" t="s">
        <v>1500</v>
      </c>
      <c r="AF52" s="79" t="b">
        <v>0</v>
      </c>
      <c r="AG52" s="79" t="s">
        <v>1507</v>
      </c>
      <c r="AH52" s="79"/>
      <c r="AI52" s="85" t="s">
        <v>1500</v>
      </c>
      <c r="AJ52" s="79" t="b">
        <v>0</v>
      </c>
      <c r="AK52" s="79">
        <v>1</v>
      </c>
      <c r="AL52" s="85" t="s">
        <v>1500</v>
      </c>
      <c r="AM52" s="79" t="s">
        <v>1529</v>
      </c>
      <c r="AN52" s="79" t="b">
        <v>0</v>
      </c>
      <c r="AO52" s="85" t="s">
        <v>1276</v>
      </c>
      <c r="AP52" s="79" t="s">
        <v>1542</v>
      </c>
      <c r="AQ52" s="79">
        <v>0</v>
      </c>
      <c r="AR52" s="79">
        <v>0</v>
      </c>
      <c r="AS52" s="79"/>
      <c r="AT52" s="79"/>
      <c r="AU52" s="79"/>
      <c r="AV52" s="79"/>
      <c r="AW52" s="79"/>
      <c r="AX52" s="79"/>
      <c r="AY52" s="79"/>
      <c r="AZ52" s="79"/>
      <c r="BA52">
        <v>1</v>
      </c>
      <c r="BB52" s="78" t="str">
        <f>REPLACE(INDEX(GroupVertices[Group],MATCH(Edges[[#This Row],[Vertex 1]],GroupVertices[Vertex],0)),1,1,"")</f>
        <v>13</v>
      </c>
      <c r="BC52" s="78" t="str">
        <f>REPLACE(INDEX(GroupVertices[Group],MATCH(Edges[[#This Row],[Vertex 2]],GroupVertices[Vertex],0)),1,1,"")</f>
        <v>13</v>
      </c>
      <c r="BD52" s="48">
        <v>1</v>
      </c>
      <c r="BE52" s="49">
        <v>2.5</v>
      </c>
      <c r="BF52" s="48">
        <v>0</v>
      </c>
      <c r="BG52" s="49">
        <v>0</v>
      </c>
      <c r="BH52" s="48">
        <v>0</v>
      </c>
      <c r="BI52" s="49">
        <v>0</v>
      </c>
      <c r="BJ52" s="48">
        <v>39</v>
      </c>
      <c r="BK52" s="49">
        <v>97.5</v>
      </c>
      <c r="BL52" s="48">
        <v>40</v>
      </c>
    </row>
    <row r="53" spans="1:64" ht="15">
      <c r="A53" s="64" t="s">
        <v>247</v>
      </c>
      <c r="B53" s="64" t="s">
        <v>213</v>
      </c>
      <c r="C53" s="65" t="s">
        <v>4475</v>
      </c>
      <c r="D53" s="66">
        <v>3</v>
      </c>
      <c r="E53" s="67" t="s">
        <v>132</v>
      </c>
      <c r="F53" s="68">
        <v>32</v>
      </c>
      <c r="G53" s="65"/>
      <c r="H53" s="69"/>
      <c r="I53" s="70"/>
      <c r="J53" s="70"/>
      <c r="K53" s="34" t="s">
        <v>66</v>
      </c>
      <c r="L53" s="77">
        <v>53</v>
      </c>
      <c r="M53" s="77"/>
      <c r="N53" s="72"/>
      <c r="O53" s="79" t="s">
        <v>452</v>
      </c>
      <c r="P53" s="81">
        <v>43481.548368055555</v>
      </c>
      <c r="Q53" s="79" t="s">
        <v>489</v>
      </c>
      <c r="R53" s="79"/>
      <c r="S53" s="79"/>
      <c r="T53" s="79" t="s">
        <v>774</v>
      </c>
      <c r="U53" s="79"/>
      <c r="V53" s="82" t="s">
        <v>936</v>
      </c>
      <c r="W53" s="81">
        <v>43481.548368055555</v>
      </c>
      <c r="X53" s="82" t="s">
        <v>1089</v>
      </c>
      <c r="Y53" s="79"/>
      <c r="Z53" s="79"/>
      <c r="AA53" s="85" t="s">
        <v>1312</v>
      </c>
      <c r="AB53" s="79"/>
      <c r="AC53" s="79" t="b">
        <v>0</v>
      </c>
      <c r="AD53" s="79">
        <v>0</v>
      </c>
      <c r="AE53" s="85" t="s">
        <v>1500</v>
      </c>
      <c r="AF53" s="79" t="b">
        <v>0</v>
      </c>
      <c r="AG53" s="79" t="s">
        <v>1507</v>
      </c>
      <c r="AH53" s="79"/>
      <c r="AI53" s="85" t="s">
        <v>1500</v>
      </c>
      <c r="AJ53" s="79" t="b">
        <v>0</v>
      </c>
      <c r="AK53" s="79">
        <v>1</v>
      </c>
      <c r="AL53" s="85" t="s">
        <v>1276</v>
      </c>
      <c r="AM53" s="79" t="s">
        <v>1529</v>
      </c>
      <c r="AN53" s="79" t="b">
        <v>0</v>
      </c>
      <c r="AO53" s="85" t="s">
        <v>1276</v>
      </c>
      <c r="AP53" s="79" t="s">
        <v>176</v>
      </c>
      <c r="AQ53" s="79">
        <v>0</v>
      </c>
      <c r="AR53" s="79">
        <v>0</v>
      </c>
      <c r="AS53" s="79"/>
      <c r="AT53" s="79"/>
      <c r="AU53" s="79"/>
      <c r="AV53" s="79"/>
      <c r="AW53" s="79"/>
      <c r="AX53" s="79"/>
      <c r="AY53" s="79"/>
      <c r="AZ53" s="79"/>
      <c r="BA53">
        <v>1</v>
      </c>
      <c r="BB53" s="78" t="str">
        <f>REPLACE(INDEX(GroupVertices[Group],MATCH(Edges[[#This Row],[Vertex 1]],GroupVertices[Vertex],0)),1,1,"")</f>
        <v>13</v>
      </c>
      <c r="BC53" s="78" t="str">
        <f>REPLACE(INDEX(GroupVertices[Group],MATCH(Edges[[#This Row],[Vertex 2]],GroupVertices[Vertex],0)),1,1,"")</f>
        <v>13</v>
      </c>
      <c r="BD53" s="48">
        <v>1</v>
      </c>
      <c r="BE53" s="49">
        <v>4.761904761904762</v>
      </c>
      <c r="BF53" s="48">
        <v>0</v>
      </c>
      <c r="BG53" s="49">
        <v>0</v>
      </c>
      <c r="BH53" s="48">
        <v>0</v>
      </c>
      <c r="BI53" s="49">
        <v>0</v>
      </c>
      <c r="BJ53" s="48">
        <v>20</v>
      </c>
      <c r="BK53" s="49">
        <v>95.23809523809524</v>
      </c>
      <c r="BL53" s="48">
        <v>21</v>
      </c>
    </row>
    <row r="54" spans="1:64" ht="15">
      <c r="A54" s="64" t="s">
        <v>248</v>
      </c>
      <c r="B54" s="64" t="s">
        <v>248</v>
      </c>
      <c r="C54" s="65" t="s">
        <v>4475</v>
      </c>
      <c r="D54" s="66">
        <v>3</v>
      </c>
      <c r="E54" s="67" t="s">
        <v>132</v>
      </c>
      <c r="F54" s="68">
        <v>32</v>
      </c>
      <c r="G54" s="65"/>
      <c r="H54" s="69"/>
      <c r="I54" s="70"/>
      <c r="J54" s="70"/>
      <c r="K54" s="34" t="s">
        <v>65</v>
      </c>
      <c r="L54" s="77">
        <v>54</v>
      </c>
      <c r="M54" s="77"/>
      <c r="N54" s="72"/>
      <c r="O54" s="79" t="s">
        <v>176</v>
      </c>
      <c r="P54" s="81">
        <v>43481.55006944444</v>
      </c>
      <c r="Q54" s="79" t="s">
        <v>490</v>
      </c>
      <c r="R54" s="79"/>
      <c r="S54" s="79"/>
      <c r="T54" s="79" t="s">
        <v>756</v>
      </c>
      <c r="U54" s="79"/>
      <c r="V54" s="82" t="s">
        <v>937</v>
      </c>
      <c r="W54" s="81">
        <v>43481.55006944444</v>
      </c>
      <c r="X54" s="82" t="s">
        <v>1090</v>
      </c>
      <c r="Y54" s="79"/>
      <c r="Z54" s="79"/>
      <c r="AA54" s="85" t="s">
        <v>1313</v>
      </c>
      <c r="AB54" s="79"/>
      <c r="AC54" s="79" t="b">
        <v>0</v>
      </c>
      <c r="AD54" s="79">
        <v>0</v>
      </c>
      <c r="AE54" s="85" t="s">
        <v>1500</v>
      </c>
      <c r="AF54" s="79" t="b">
        <v>0</v>
      </c>
      <c r="AG54" s="79" t="s">
        <v>1507</v>
      </c>
      <c r="AH54" s="79"/>
      <c r="AI54" s="85" t="s">
        <v>1500</v>
      </c>
      <c r="AJ54" s="79" t="b">
        <v>0</v>
      </c>
      <c r="AK54" s="79">
        <v>0</v>
      </c>
      <c r="AL54" s="85" t="s">
        <v>1500</v>
      </c>
      <c r="AM54" s="79" t="s">
        <v>1529</v>
      </c>
      <c r="AN54" s="79" t="b">
        <v>0</v>
      </c>
      <c r="AO54" s="85" t="s">
        <v>1313</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5</v>
      </c>
      <c r="BK54" s="49">
        <v>100</v>
      </c>
      <c r="BL54" s="48">
        <v>5</v>
      </c>
    </row>
    <row r="55" spans="1:64" ht="15">
      <c r="A55" s="64" t="s">
        <v>249</v>
      </c>
      <c r="B55" s="64" t="s">
        <v>249</v>
      </c>
      <c r="C55" s="65" t="s">
        <v>4475</v>
      </c>
      <c r="D55" s="66">
        <v>3</v>
      </c>
      <c r="E55" s="67" t="s">
        <v>132</v>
      </c>
      <c r="F55" s="68">
        <v>32</v>
      </c>
      <c r="G55" s="65"/>
      <c r="H55" s="69"/>
      <c r="I55" s="70"/>
      <c r="J55" s="70"/>
      <c r="K55" s="34" t="s">
        <v>65</v>
      </c>
      <c r="L55" s="77">
        <v>55</v>
      </c>
      <c r="M55" s="77"/>
      <c r="N55" s="72"/>
      <c r="O55" s="79" t="s">
        <v>176</v>
      </c>
      <c r="P55" s="81">
        <v>43481.43402777778</v>
      </c>
      <c r="Q55" s="79" t="s">
        <v>491</v>
      </c>
      <c r="R55" s="82" t="s">
        <v>654</v>
      </c>
      <c r="S55" s="79" t="s">
        <v>720</v>
      </c>
      <c r="T55" s="79" t="s">
        <v>756</v>
      </c>
      <c r="U55" s="79"/>
      <c r="V55" s="82" t="s">
        <v>938</v>
      </c>
      <c r="W55" s="81">
        <v>43481.43402777778</v>
      </c>
      <c r="X55" s="82" t="s">
        <v>1091</v>
      </c>
      <c r="Y55" s="79"/>
      <c r="Z55" s="79"/>
      <c r="AA55" s="85" t="s">
        <v>1314</v>
      </c>
      <c r="AB55" s="79"/>
      <c r="AC55" s="79" t="b">
        <v>0</v>
      </c>
      <c r="AD55" s="79">
        <v>74</v>
      </c>
      <c r="AE55" s="85" t="s">
        <v>1500</v>
      </c>
      <c r="AF55" s="79" t="b">
        <v>0</v>
      </c>
      <c r="AG55" s="79" t="s">
        <v>1512</v>
      </c>
      <c r="AH55" s="79"/>
      <c r="AI55" s="85" t="s">
        <v>1500</v>
      </c>
      <c r="AJ55" s="79" t="b">
        <v>0</v>
      </c>
      <c r="AK55" s="79">
        <v>8</v>
      </c>
      <c r="AL55" s="85" t="s">
        <v>1500</v>
      </c>
      <c r="AM55" s="79" t="s">
        <v>1532</v>
      </c>
      <c r="AN55" s="79" t="b">
        <v>0</v>
      </c>
      <c r="AO55" s="85" t="s">
        <v>1314</v>
      </c>
      <c r="AP55" s="79" t="s">
        <v>1542</v>
      </c>
      <c r="AQ55" s="79">
        <v>0</v>
      </c>
      <c r="AR55" s="79">
        <v>0</v>
      </c>
      <c r="AS55" s="79"/>
      <c r="AT55" s="79"/>
      <c r="AU55" s="79"/>
      <c r="AV55" s="79"/>
      <c r="AW55" s="79"/>
      <c r="AX55" s="79"/>
      <c r="AY55" s="79"/>
      <c r="AZ55" s="79"/>
      <c r="BA55">
        <v>1</v>
      </c>
      <c r="BB55" s="78" t="str">
        <f>REPLACE(INDEX(GroupVertices[Group],MATCH(Edges[[#This Row],[Vertex 1]],GroupVertices[Vertex],0)),1,1,"")</f>
        <v>42</v>
      </c>
      <c r="BC55" s="78" t="str">
        <f>REPLACE(INDEX(GroupVertices[Group],MATCH(Edges[[#This Row],[Vertex 2]],GroupVertices[Vertex],0)),1,1,"")</f>
        <v>42</v>
      </c>
      <c r="BD55" s="48">
        <v>0</v>
      </c>
      <c r="BE55" s="49">
        <v>0</v>
      </c>
      <c r="BF55" s="48">
        <v>0</v>
      </c>
      <c r="BG55" s="49">
        <v>0</v>
      </c>
      <c r="BH55" s="48">
        <v>0</v>
      </c>
      <c r="BI55" s="49">
        <v>0</v>
      </c>
      <c r="BJ55" s="48">
        <v>6</v>
      </c>
      <c r="BK55" s="49">
        <v>100</v>
      </c>
      <c r="BL55" s="48">
        <v>6</v>
      </c>
    </row>
    <row r="56" spans="1:64" ht="15">
      <c r="A56" s="64" t="s">
        <v>250</v>
      </c>
      <c r="B56" s="64" t="s">
        <v>249</v>
      </c>
      <c r="C56" s="65" t="s">
        <v>4475</v>
      </c>
      <c r="D56" s="66">
        <v>3</v>
      </c>
      <c r="E56" s="67" t="s">
        <v>132</v>
      </c>
      <c r="F56" s="68">
        <v>32</v>
      </c>
      <c r="G56" s="65"/>
      <c r="H56" s="69"/>
      <c r="I56" s="70"/>
      <c r="J56" s="70"/>
      <c r="K56" s="34" t="s">
        <v>65</v>
      </c>
      <c r="L56" s="77">
        <v>56</v>
      </c>
      <c r="M56" s="77"/>
      <c r="N56" s="72"/>
      <c r="O56" s="79" t="s">
        <v>452</v>
      </c>
      <c r="P56" s="81">
        <v>43481.55119212963</v>
      </c>
      <c r="Q56" s="79" t="s">
        <v>492</v>
      </c>
      <c r="R56" s="82" t="s">
        <v>654</v>
      </c>
      <c r="S56" s="79" t="s">
        <v>720</v>
      </c>
      <c r="T56" s="79" t="s">
        <v>756</v>
      </c>
      <c r="U56" s="79"/>
      <c r="V56" s="82" t="s">
        <v>939</v>
      </c>
      <c r="W56" s="81">
        <v>43481.55119212963</v>
      </c>
      <c r="X56" s="82" t="s">
        <v>1092</v>
      </c>
      <c r="Y56" s="79"/>
      <c r="Z56" s="79"/>
      <c r="AA56" s="85" t="s">
        <v>1315</v>
      </c>
      <c r="AB56" s="79"/>
      <c r="AC56" s="79" t="b">
        <v>0</v>
      </c>
      <c r="AD56" s="79">
        <v>0</v>
      </c>
      <c r="AE56" s="85" t="s">
        <v>1500</v>
      </c>
      <c r="AF56" s="79" t="b">
        <v>0</v>
      </c>
      <c r="AG56" s="79" t="s">
        <v>1512</v>
      </c>
      <c r="AH56" s="79"/>
      <c r="AI56" s="85" t="s">
        <v>1500</v>
      </c>
      <c r="AJ56" s="79" t="b">
        <v>0</v>
      </c>
      <c r="AK56" s="79">
        <v>8</v>
      </c>
      <c r="AL56" s="85" t="s">
        <v>1314</v>
      </c>
      <c r="AM56" s="79" t="s">
        <v>1529</v>
      </c>
      <c r="AN56" s="79" t="b">
        <v>0</v>
      </c>
      <c r="AO56" s="85" t="s">
        <v>1314</v>
      </c>
      <c r="AP56" s="79" t="s">
        <v>176</v>
      </c>
      <c r="AQ56" s="79">
        <v>0</v>
      </c>
      <c r="AR56" s="79">
        <v>0</v>
      </c>
      <c r="AS56" s="79"/>
      <c r="AT56" s="79"/>
      <c r="AU56" s="79"/>
      <c r="AV56" s="79"/>
      <c r="AW56" s="79"/>
      <c r="AX56" s="79"/>
      <c r="AY56" s="79"/>
      <c r="AZ56" s="79"/>
      <c r="BA56">
        <v>1</v>
      </c>
      <c r="BB56" s="78" t="str">
        <f>REPLACE(INDEX(GroupVertices[Group],MATCH(Edges[[#This Row],[Vertex 1]],GroupVertices[Vertex],0)),1,1,"")</f>
        <v>42</v>
      </c>
      <c r="BC56" s="78" t="str">
        <f>REPLACE(INDEX(GroupVertices[Group],MATCH(Edges[[#This Row],[Vertex 2]],GroupVertices[Vertex],0)),1,1,"")</f>
        <v>42</v>
      </c>
      <c r="BD56" s="48">
        <v>0</v>
      </c>
      <c r="BE56" s="49">
        <v>0</v>
      </c>
      <c r="BF56" s="48">
        <v>0</v>
      </c>
      <c r="BG56" s="49">
        <v>0</v>
      </c>
      <c r="BH56" s="48">
        <v>0</v>
      </c>
      <c r="BI56" s="49">
        <v>0</v>
      </c>
      <c r="BJ56" s="48">
        <v>8</v>
      </c>
      <c r="BK56" s="49">
        <v>100</v>
      </c>
      <c r="BL56" s="48">
        <v>8</v>
      </c>
    </row>
    <row r="57" spans="1:64" ht="15">
      <c r="A57" s="64" t="s">
        <v>251</v>
      </c>
      <c r="B57" s="64" t="s">
        <v>251</v>
      </c>
      <c r="C57" s="65" t="s">
        <v>4475</v>
      </c>
      <c r="D57" s="66">
        <v>3</v>
      </c>
      <c r="E57" s="67" t="s">
        <v>132</v>
      </c>
      <c r="F57" s="68">
        <v>32</v>
      </c>
      <c r="G57" s="65"/>
      <c r="H57" s="69"/>
      <c r="I57" s="70"/>
      <c r="J57" s="70"/>
      <c r="K57" s="34" t="s">
        <v>65</v>
      </c>
      <c r="L57" s="77">
        <v>57</v>
      </c>
      <c r="M57" s="77"/>
      <c r="N57" s="72"/>
      <c r="O57" s="79" t="s">
        <v>176</v>
      </c>
      <c r="P57" s="81">
        <v>43481.552569444444</v>
      </c>
      <c r="Q57" s="79" t="s">
        <v>493</v>
      </c>
      <c r="R57" s="79"/>
      <c r="S57" s="79"/>
      <c r="T57" s="79" t="s">
        <v>775</v>
      </c>
      <c r="U57" s="82" t="s">
        <v>854</v>
      </c>
      <c r="V57" s="82" t="s">
        <v>854</v>
      </c>
      <c r="W57" s="81">
        <v>43481.552569444444</v>
      </c>
      <c r="X57" s="82" t="s">
        <v>1093</v>
      </c>
      <c r="Y57" s="79"/>
      <c r="Z57" s="79"/>
      <c r="AA57" s="85" t="s">
        <v>1316</v>
      </c>
      <c r="AB57" s="79"/>
      <c r="AC57" s="79" t="b">
        <v>0</v>
      </c>
      <c r="AD57" s="79">
        <v>5</v>
      </c>
      <c r="AE57" s="85" t="s">
        <v>1500</v>
      </c>
      <c r="AF57" s="79" t="b">
        <v>0</v>
      </c>
      <c r="AG57" s="79" t="s">
        <v>1513</v>
      </c>
      <c r="AH57" s="79"/>
      <c r="AI57" s="85" t="s">
        <v>1500</v>
      </c>
      <c r="AJ57" s="79" t="b">
        <v>0</v>
      </c>
      <c r="AK57" s="79">
        <v>0</v>
      </c>
      <c r="AL57" s="85" t="s">
        <v>1500</v>
      </c>
      <c r="AM57" s="79" t="s">
        <v>1536</v>
      </c>
      <c r="AN57" s="79" t="b">
        <v>0</v>
      </c>
      <c r="AO57" s="85" t="s">
        <v>1316</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46</v>
      </c>
      <c r="BK57" s="49">
        <v>100</v>
      </c>
      <c r="BL57" s="48">
        <v>46</v>
      </c>
    </row>
    <row r="58" spans="1:64" ht="15">
      <c r="A58" s="64" t="s">
        <v>252</v>
      </c>
      <c r="B58" s="64" t="s">
        <v>268</v>
      </c>
      <c r="C58" s="65" t="s">
        <v>4475</v>
      </c>
      <c r="D58" s="66">
        <v>3</v>
      </c>
      <c r="E58" s="67" t="s">
        <v>132</v>
      </c>
      <c r="F58" s="68">
        <v>32</v>
      </c>
      <c r="G58" s="65"/>
      <c r="H58" s="69"/>
      <c r="I58" s="70"/>
      <c r="J58" s="70"/>
      <c r="K58" s="34" t="s">
        <v>65</v>
      </c>
      <c r="L58" s="77">
        <v>58</v>
      </c>
      <c r="M58" s="77"/>
      <c r="N58" s="72"/>
      <c r="O58" s="79" t="s">
        <v>452</v>
      </c>
      <c r="P58" s="81">
        <v>43481.55275462963</v>
      </c>
      <c r="Q58" s="79" t="s">
        <v>494</v>
      </c>
      <c r="R58" s="79"/>
      <c r="S58" s="79"/>
      <c r="T58" s="79" t="s">
        <v>756</v>
      </c>
      <c r="U58" s="79"/>
      <c r="V58" s="82" t="s">
        <v>940</v>
      </c>
      <c r="W58" s="81">
        <v>43481.55275462963</v>
      </c>
      <c r="X58" s="82" t="s">
        <v>1094</v>
      </c>
      <c r="Y58" s="79"/>
      <c r="Z58" s="79"/>
      <c r="AA58" s="85" t="s">
        <v>1317</v>
      </c>
      <c r="AB58" s="79"/>
      <c r="AC58" s="79" t="b">
        <v>0</v>
      </c>
      <c r="AD58" s="79">
        <v>0</v>
      </c>
      <c r="AE58" s="85" t="s">
        <v>1500</v>
      </c>
      <c r="AF58" s="79" t="b">
        <v>0</v>
      </c>
      <c r="AG58" s="79" t="s">
        <v>1514</v>
      </c>
      <c r="AH58" s="79"/>
      <c r="AI58" s="85" t="s">
        <v>1500</v>
      </c>
      <c r="AJ58" s="79" t="b">
        <v>0</v>
      </c>
      <c r="AK58" s="79">
        <v>4</v>
      </c>
      <c r="AL58" s="85" t="s">
        <v>1337</v>
      </c>
      <c r="AM58" s="79" t="s">
        <v>1533</v>
      </c>
      <c r="AN58" s="79" t="b">
        <v>0</v>
      </c>
      <c r="AO58" s="85" t="s">
        <v>1337</v>
      </c>
      <c r="AP58" s="79" t="s">
        <v>176</v>
      </c>
      <c r="AQ58" s="79">
        <v>0</v>
      </c>
      <c r="AR58" s="79">
        <v>0</v>
      </c>
      <c r="AS58" s="79"/>
      <c r="AT58" s="79"/>
      <c r="AU58" s="79"/>
      <c r="AV58" s="79"/>
      <c r="AW58" s="79"/>
      <c r="AX58" s="79"/>
      <c r="AY58" s="79"/>
      <c r="AZ58" s="79"/>
      <c r="BA58">
        <v>1</v>
      </c>
      <c r="BB58" s="78" t="str">
        <f>REPLACE(INDEX(GroupVertices[Group],MATCH(Edges[[#This Row],[Vertex 1]],GroupVertices[Vertex],0)),1,1,"")</f>
        <v>17</v>
      </c>
      <c r="BC58" s="78" t="str">
        <f>REPLACE(INDEX(GroupVertices[Group],MATCH(Edges[[#This Row],[Vertex 2]],GroupVertices[Vertex],0)),1,1,"")</f>
        <v>17</v>
      </c>
      <c r="BD58" s="48">
        <v>0</v>
      </c>
      <c r="BE58" s="49">
        <v>0</v>
      </c>
      <c r="BF58" s="48">
        <v>0</v>
      </c>
      <c r="BG58" s="49">
        <v>0</v>
      </c>
      <c r="BH58" s="48">
        <v>0</v>
      </c>
      <c r="BI58" s="49">
        <v>0</v>
      </c>
      <c r="BJ58" s="48">
        <v>20</v>
      </c>
      <c r="BK58" s="49">
        <v>100</v>
      </c>
      <c r="BL58" s="48">
        <v>20</v>
      </c>
    </row>
    <row r="59" spans="1:64" ht="15">
      <c r="A59" s="64" t="s">
        <v>253</v>
      </c>
      <c r="B59" s="64" t="s">
        <v>370</v>
      </c>
      <c r="C59" s="65" t="s">
        <v>4475</v>
      </c>
      <c r="D59" s="66">
        <v>3</v>
      </c>
      <c r="E59" s="67" t="s">
        <v>132</v>
      </c>
      <c r="F59" s="68">
        <v>32</v>
      </c>
      <c r="G59" s="65"/>
      <c r="H59" s="69"/>
      <c r="I59" s="70"/>
      <c r="J59" s="70"/>
      <c r="K59" s="34" t="s">
        <v>65</v>
      </c>
      <c r="L59" s="77">
        <v>59</v>
      </c>
      <c r="M59" s="77"/>
      <c r="N59" s="72"/>
      <c r="O59" s="79" t="s">
        <v>452</v>
      </c>
      <c r="P59" s="81">
        <v>43481.55556712963</v>
      </c>
      <c r="Q59" s="79" t="s">
        <v>495</v>
      </c>
      <c r="R59" s="79"/>
      <c r="S59" s="79"/>
      <c r="T59" s="79" t="s">
        <v>776</v>
      </c>
      <c r="U59" s="79"/>
      <c r="V59" s="82" t="s">
        <v>941</v>
      </c>
      <c r="W59" s="81">
        <v>43481.55556712963</v>
      </c>
      <c r="X59" s="82" t="s">
        <v>1095</v>
      </c>
      <c r="Y59" s="79"/>
      <c r="Z59" s="79"/>
      <c r="AA59" s="85" t="s">
        <v>1318</v>
      </c>
      <c r="AB59" s="79"/>
      <c r="AC59" s="79" t="b">
        <v>0</v>
      </c>
      <c r="AD59" s="79">
        <v>0</v>
      </c>
      <c r="AE59" s="85" t="s">
        <v>1500</v>
      </c>
      <c r="AF59" s="79" t="b">
        <v>0</v>
      </c>
      <c r="AG59" s="79" t="s">
        <v>1514</v>
      </c>
      <c r="AH59" s="79"/>
      <c r="AI59" s="85" t="s">
        <v>1500</v>
      </c>
      <c r="AJ59" s="79" t="b">
        <v>0</v>
      </c>
      <c r="AK59" s="79">
        <v>1</v>
      </c>
      <c r="AL59" s="85" t="s">
        <v>1459</v>
      </c>
      <c r="AM59" s="79" t="s">
        <v>1531</v>
      </c>
      <c r="AN59" s="79" t="b">
        <v>0</v>
      </c>
      <c r="AO59" s="85" t="s">
        <v>1459</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0</v>
      </c>
      <c r="BE59" s="49">
        <v>0</v>
      </c>
      <c r="BF59" s="48">
        <v>0</v>
      </c>
      <c r="BG59" s="49">
        <v>0</v>
      </c>
      <c r="BH59" s="48">
        <v>0</v>
      </c>
      <c r="BI59" s="49">
        <v>0</v>
      </c>
      <c r="BJ59" s="48">
        <v>17</v>
      </c>
      <c r="BK59" s="49">
        <v>100</v>
      </c>
      <c r="BL59" s="48">
        <v>17</v>
      </c>
    </row>
    <row r="60" spans="1:64" ht="15">
      <c r="A60" s="64" t="s">
        <v>254</v>
      </c>
      <c r="B60" s="64" t="s">
        <v>254</v>
      </c>
      <c r="C60" s="65" t="s">
        <v>4476</v>
      </c>
      <c r="D60" s="66">
        <v>3</v>
      </c>
      <c r="E60" s="67" t="s">
        <v>136</v>
      </c>
      <c r="F60" s="68">
        <v>19</v>
      </c>
      <c r="G60" s="65"/>
      <c r="H60" s="69"/>
      <c r="I60" s="70"/>
      <c r="J60" s="70"/>
      <c r="K60" s="34" t="s">
        <v>65</v>
      </c>
      <c r="L60" s="77">
        <v>60</v>
      </c>
      <c r="M60" s="77"/>
      <c r="N60" s="72"/>
      <c r="O60" s="79" t="s">
        <v>176</v>
      </c>
      <c r="P60" s="81">
        <v>43481.55788194444</v>
      </c>
      <c r="Q60" s="79" t="s">
        <v>496</v>
      </c>
      <c r="R60" s="79"/>
      <c r="S60" s="79"/>
      <c r="T60" s="79" t="s">
        <v>777</v>
      </c>
      <c r="U60" s="82" t="s">
        <v>855</v>
      </c>
      <c r="V60" s="82" t="s">
        <v>855</v>
      </c>
      <c r="W60" s="81">
        <v>43481.55788194444</v>
      </c>
      <c r="X60" s="82" t="s">
        <v>1096</v>
      </c>
      <c r="Y60" s="79"/>
      <c r="Z60" s="79"/>
      <c r="AA60" s="85" t="s">
        <v>1319</v>
      </c>
      <c r="AB60" s="79"/>
      <c r="AC60" s="79" t="b">
        <v>0</v>
      </c>
      <c r="AD60" s="79">
        <v>0</v>
      </c>
      <c r="AE60" s="85" t="s">
        <v>1500</v>
      </c>
      <c r="AF60" s="79" t="b">
        <v>0</v>
      </c>
      <c r="AG60" s="79" t="s">
        <v>1507</v>
      </c>
      <c r="AH60" s="79"/>
      <c r="AI60" s="85" t="s">
        <v>1500</v>
      </c>
      <c r="AJ60" s="79" t="b">
        <v>0</v>
      </c>
      <c r="AK60" s="79">
        <v>0</v>
      </c>
      <c r="AL60" s="85" t="s">
        <v>1500</v>
      </c>
      <c r="AM60" s="79" t="s">
        <v>1533</v>
      </c>
      <c r="AN60" s="79" t="b">
        <v>0</v>
      </c>
      <c r="AO60" s="85" t="s">
        <v>1319</v>
      </c>
      <c r="AP60" s="79" t="s">
        <v>176</v>
      </c>
      <c r="AQ60" s="79">
        <v>0</v>
      </c>
      <c r="AR60" s="79">
        <v>0</v>
      </c>
      <c r="AS60" s="79"/>
      <c r="AT60" s="79"/>
      <c r="AU60" s="79"/>
      <c r="AV60" s="79"/>
      <c r="AW60" s="79"/>
      <c r="AX60" s="79"/>
      <c r="AY60" s="79"/>
      <c r="AZ60" s="79"/>
      <c r="BA60">
        <v>2</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27</v>
      </c>
      <c r="BK60" s="49">
        <v>100</v>
      </c>
      <c r="BL60" s="48">
        <v>27</v>
      </c>
    </row>
    <row r="61" spans="1:64" ht="15">
      <c r="A61" s="64" t="s">
        <v>254</v>
      </c>
      <c r="B61" s="64" t="s">
        <v>254</v>
      </c>
      <c r="C61" s="65" t="s">
        <v>4476</v>
      </c>
      <c r="D61" s="66">
        <v>3</v>
      </c>
      <c r="E61" s="67" t="s">
        <v>136</v>
      </c>
      <c r="F61" s="68">
        <v>19</v>
      </c>
      <c r="G61" s="65"/>
      <c r="H61" s="69"/>
      <c r="I61" s="70"/>
      <c r="J61" s="70"/>
      <c r="K61" s="34" t="s">
        <v>65</v>
      </c>
      <c r="L61" s="77">
        <v>61</v>
      </c>
      <c r="M61" s="77"/>
      <c r="N61" s="72"/>
      <c r="O61" s="79" t="s">
        <v>176</v>
      </c>
      <c r="P61" s="81">
        <v>43481.55814814815</v>
      </c>
      <c r="Q61" s="79" t="s">
        <v>497</v>
      </c>
      <c r="R61" s="79"/>
      <c r="S61" s="79"/>
      <c r="T61" s="79" t="s">
        <v>777</v>
      </c>
      <c r="U61" s="82" t="s">
        <v>856</v>
      </c>
      <c r="V61" s="82" t="s">
        <v>856</v>
      </c>
      <c r="W61" s="81">
        <v>43481.55814814815</v>
      </c>
      <c r="X61" s="82" t="s">
        <v>1097</v>
      </c>
      <c r="Y61" s="79"/>
      <c r="Z61" s="79"/>
      <c r="AA61" s="85" t="s">
        <v>1320</v>
      </c>
      <c r="AB61" s="79"/>
      <c r="AC61" s="79" t="b">
        <v>0</v>
      </c>
      <c r="AD61" s="79">
        <v>0</v>
      </c>
      <c r="AE61" s="85" t="s">
        <v>1500</v>
      </c>
      <c r="AF61" s="79" t="b">
        <v>0</v>
      </c>
      <c r="AG61" s="79" t="s">
        <v>1507</v>
      </c>
      <c r="AH61" s="79"/>
      <c r="AI61" s="85" t="s">
        <v>1500</v>
      </c>
      <c r="AJ61" s="79" t="b">
        <v>0</v>
      </c>
      <c r="AK61" s="79">
        <v>0</v>
      </c>
      <c r="AL61" s="85" t="s">
        <v>1500</v>
      </c>
      <c r="AM61" s="79" t="s">
        <v>1533</v>
      </c>
      <c r="AN61" s="79" t="b">
        <v>0</v>
      </c>
      <c r="AO61" s="85" t="s">
        <v>1320</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26</v>
      </c>
      <c r="BK61" s="49">
        <v>100</v>
      </c>
      <c r="BL61" s="48">
        <v>26</v>
      </c>
    </row>
    <row r="62" spans="1:64" ht="15">
      <c r="A62" s="64" t="s">
        <v>255</v>
      </c>
      <c r="B62" s="64" t="s">
        <v>425</v>
      </c>
      <c r="C62" s="65" t="s">
        <v>4475</v>
      </c>
      <c r="D62" s="66">
        <v>3</v>
      </c>
      <c r="E62" s="67" t="s">
        <v>132</v>
      </c>
      <c r="F62" s="68">
        <v>32</v>
      </c>
      <c r="G62" s="65"/>
      <c r="H62" s="69"/>
      <c r="I62" s="70"/>
      <c r="J62" s="70"/>
      <c r="K62" s="34" t="s">
        <v>65</v>
      </c>
      <c r="L62" s="77">
        <v>62</v>
      </c>
      <c r="M62" s="77"/>
      <c r="N62" s="72"/>
      <c r="O62" s="79" t="s">
        <v>452</v>
      </c>
      <c r="P62" s="81">
        <v>43481.55971064815</v>
      </c>
      <c r="Q62" s="79" t="s">
        <v>498</v>
      </c>
      <c r="R62" s="82" t="s">
        <v>655</v>
      </c>
      <c r="S62" s="79" t="s">
        <v>715</v>
      </c>
      <c r="T62" s="79" t="s">
        <v>756</v>
      </c>
      <c r="U62" s="79"/>
      <c r="V62" s="82" t="s">
        <v>942</v>
      </c>
      <c r="W62" s="81">
        <v>43481.55971064815</v>
      </c>
      <c r="X62" s="82" t="s">
        <v>1098</v>
      </c>
      <c r="Y62" s="79"/>
      <c r="Z62" s="79"/>
      <c r="AA62" s="85" t="s">
        <v>1321</v>
      </c>
      <c r="AB62" s="79"/>
      <c r="AC62" s="79" t="b">
        <v>0</v>
      </c>
      <c r="AD62" s="79">
        <v>0</v>
      </c>
      <c r="AE62" s="85" t="s">
        <v>1501</v>
      </c>
      <c r="AF62" s="79" t="b">
        <v>1</v>
      </c>
      <c r="AG62" s="79" t="s">
        <v>1508</v>
      </c>
      <c r="AH62" s="79"/>
      <c r="AI62" s="85" t="s">
        <v>1525</v>
      </c>
      <c r="AJ62" s="79" t="b">
        <v>0</v>
      </c>
      <c r="AK62" s="79">
        <v>0</v>
      </c>
      <c r="AL62" s="85" t="s">
        <v>1500</v>
      </c>
      <c r="AM62" s="79" t="s">
        <v>1533</v>
      </c>
      <c r="AN62" s="79" t="b">
        <v>0</v>
      </c>
      <c r="AO62" s="85" t="s">
        <v>1321</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255</v>
      </c>
      <c r="B63" s="64" t="s">
        <v>420</v>
      </c>
      <c r="C63" s="65" t="s">
        <v>4475</v>
      </c>
      <c r="D63" s="66">
        <v>3</v>
      </c>
      <c r="E63" s="67" t="s">
        <v>132</v>
      </c>
      <c r="F63" s="68">
        <v>32</v>
      </c>
      <c r="G63" s="65"/>
      <c r="H63" s="69"/>
      <c r="I63" s="70"/>
      <c r="J63" s="70"/>
      <c r="K63" s="34" t="s">
        <v>65</v>
      </c>
      <c r="L63" s="77">
        <v>63</v>
      </c>
      <c r="M63" s="77"/>
      <c r="N63" s="72"/>
      <c r="O63" s="79" t="s">
        <v>452</v>
      </c>
      <c r="P63" s="81">
        <v>43481.55971064815</v>
      </c>
      <c r="Q63" s="79" t="s">
        <v>498</v>
      </c>
      <c r="R63" s="82" t="s">
        <v>655</v>
      </c>
      <c r="S63" s="79" t="s">
        <v>715</v>
      </c>
      <c r="T63" s="79" t="s">
        <v>756</v>
      </c>
      <c r="U63" s="79"/>
      <c r="V63" s="82" t="s">
        <v>942</v>
      </c>
      <c r="W63" s="81">
        <v>43481.55971064815</v>
      </c>
      <c r="X63" s="82" t="s">
        <v>1098</v>
      </c>
      <c r="Y63" s="79"/>
      <c r="Z63" s="79"/>
      <c r="AA63" s="85" t="s">
        <v>1321</v>
      </c>
      <c r="AB63" s="79"/>
      <c r="AC63" s="79" t="b">
        <v>0</v>
      </c>
      <c r="AD63" s="79">
        <v>0</v>
      </c>
      <c r="AE63" s="85" t="s">
        <v>1501</v>
      </c>
      <c r="AF63" s="79" t="b">
        <v>1</v>
      </c>
      <c r="AG63" s="79" t="s">
        <v>1508</v>
      </c>
      <c r="AH63" s="79"/>
      <c r="AI63" s="85" t="s">
        <v>1525</v>
      </c>
      <c r="AJ63" s="79" t="b">
        <v>0</v>
      </c>
      <c r="AK63" s="79">
        <v>0</v>
      </c>
      <c r="AL63" s="85" t="s">
        <v>1500</v>
      </c>
      <c r="AM63" s="79" t="s">
        <v>1533</v>
      </c>
      <c r="AN63" s="79" t="b">
        <v>0</v>
      </c>
      <c r="AO63" s="85" t="s">
        <v>1321</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255</v>
      </c>
      <c r="B64" s="64" t="s">
        <v>426</v>
      </c>
      <c r="C64" s="65" t="s">
        <v>4475</v>
      </c>
      <c r="D64" s="66">
        <v>3</v>
      </c>
      <c r="E64" s="67" t="s">
        <v>132</v>
      </c>
      <c r="F64" s="68">
        <v>32</v>
      </c>
      <c r="G64" s="65"/>
      <c r="H64" s="69"/>
      <c r="I64" s="70"/>
      <c r="J64" s="70"/>
      <c r="K64" s="34" t="s">
        <v>65</v>
      </c>
      <c r="L64" s="77">
        <v>64</v>
      </c>
      <c r="M64" s="77"/>
      <c r="N64" s="72"/>
      <c r="O64" s="79" t="s">
        <v>453</v>
      </c>
      <c r="P64" s="81">
        <v>43481.55971064815</v>
      </c>
      <c r="Q64" s="79" t="s">
        <v>498</v>
      </c>
      <c r="R64" s="82" t="s">
        <v>655</v>
      </c>
      <c r="S64" s="79" t="s">
        <v>715</v>
      </c>
      <c r="T64" s="79" t="s">
        <v>756</v>
      </c>
      <c r="U64" s="79"/>
      <c r="V64" s="82" t="s">
        <v>942</v>
      </c>
      <c r="W64" s="81">
        <v>43481.55971064815</v>
      </c>
      <c r="X64" s="82" t="s">
        <v>1098</v>
      </c>
      <c r="Y64" s="79"/>
      <c r="Z64" s="79"/>
      <c r="AA64" s="85" t="s">
        <v>1321</v>
      </c>
      <c r="AB64" s="79"/>
      <c r="AC64" s="79" t="b">
        <v>0</v>
      </c>
      <c r="AD64" s="79">
        <v>0</v>
      </c>
      <c r="AE64" s="85" t="s">
        <v>1501</v>
      </c>
      <c r="AF64" s="79" t="b">
        <v>1</v>
      </c>
      <c r="AG64" s="79" t="s">
        <v>1508</v>
      </c>
      <c r="AH64" s="79"/>
      <c r="AI64" s="85" t="s">
        <v>1525</v>
      </c>
      <c r="AJ64" s="79" t="b">
        <v>0</v>
      </c>
      <c r="AK64" s="79">
        <v>0</v>
      </c>
      <c r="AL64" s="85" t="s">
        <v>1500</v>
      </c>
      <c r="AM64" s="79" t="s">
        <v>1533</v>
      </c>
      <c r="AN64" s="79" t="b">
        <v>0</v>
      </c>
      <c r="AO64" s="85" t="s">
        <v>1321</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1</v>
      </c>
      <c r="BE64" s="49">
        <v>3.5714285714285716</v>
      </c>
      <c r="BF64" s="48">
        <v>0</v>
      </c>
      <c r="BG64" s="49">
        <v>0</v>
      </c>
      <c r="BH64" s="48">
        <v>0</v>
      </c>
      <c r="BI64" s="49">
        <v>0</v>
      </c>
      <c r="BJ64" s="48">
        <v>27</v>
      </c>
      <c r="BK64" s="49">
        <v>96.42857142857143</v>
      </c>
      <c r="BL64" s="48">
        <v>28</v>
      </c>
    </row>
    <row r="65" spans="1:64" ht="15">
      <c r="A65" s="64" t="s">
        <v>256</v>
      </c>
      <c r="B65" s="64" t="s">
        <v>308</v>
      </c>
      <c r="C65" s="65" t="s">
        <v>4475</v>
      </c>
      <c r="D65" s="66">
        <v>3</v>
      </c>
      <c r="E65" s="67" t="s">
        <v>132</v>
      </c>
      <c r="F65" s="68">
        <v>32</v>
      </c>
      <c r="G65" s="65"/>
      <c r="H65" s="69"/>
      <c r="I65" s="70"/>
      <c r="J65" s="70"/>
      <c r="K65" s="34" t="s">
        <v>65</v>
      </c>
      <c r="L65" s="77">
        <v>65</v>
      </c>
      <c r="M65" s="77"/>
      <c r="N65" s="72"/>
      <c r="O65" s="79" t="s">
        <v>452</v>
      </c>
      <c r="P65" s="81">
        <v>43481.563576388886</v>
      </c>
      <c r="Q65" s="79" t="s">
        <v>499</v>
      </c>
      <c r="R65" s="82" t="s">
        <v>656</v>
      </c>
      <c r="S65" s="79" t="s">
        <v>721</v>
      </c>
      <c r="T65" s="79" t="s">
        <v>778</v>
      </c>
      <c r="U65" s="79"/>
      <c r="V65" s="82" t="s">
        <v>943</v>
      </c>
      <c r="W65" s="81">
        <v>43481.563576388886</v>
      </c>
      <c r="X65" s="82" t="s">
        <v>1099</v>
      </c>
      <c r="Y65" s="79"/>
      <c r="Z65" s="79"/>
      <c r="AA65" s="85" t="s">
        <v>1322</v>
      </c>
      <c r="AB65" s="79"/>
      <c r="AC65" s="79" t="b">
        <v>0</v>
      </c>
      <c r="AD65" s="79">
        <v>0</v>
      </c>
      <c r="AE65" s="85" t="s">
        <v>1500</v>
      </c>
      <c r="AF65" s="79" t="b">
        <v>0</v>
      </c>
      <c r="AG65" s="79" t="s">
        <v>1508</v>
      </c>
      <c r="AH65" s="79"/>
      <c r="AI65" s="85" t="s">
        <v>1500</v>
      </c>
      <c r="AJ65" s="79" t="b">
        <v>0</v>
      </c>
      <c r="AK65" s="79">
        <v>4</v>
      </c>
      <c r="AL65" s="85" t="s">
        <v>1383</v>
      </c>
      <c r="AM65" s="79" t="s">
        <v>1531</v>
      </c>
      <c r="AN65" s="79" t="b">
        <v>0</v>
      </c>
      <c r="AO65" s="85" t="s">
        <v>1383</v>
      </c>
      <c r="AP65" s="79" t="s">
        <v>176</v>
      </c>
      <c r="AQ65" s="79">
        <v>0</v>
      </c>
      <c r="AR65" s="79">
        <v>0</v>
      </c>
      <c r="AS65" s="79"/>
      <c r="AT65" s="79"/>
      <c r="AU65" s="79"/>
      <c r="AV65" s="79"/>
      <c r="AW65" s="79"/>
      <c r="AX65" s="79"/>
      <c r="AY65" s="79"/>
      <c r="AZ65" s="79"/>
      <c r="BA65">
        <v>1</v>
      </c>
      <c r="BB65" s="78" t="str">
        <f>REPLACE(INDEX(GroupVertices[Group],MATCH(Edges[[#This Row],[Vertex 1]],GroupVertices[Vertex],0)),1,1,"")</f>
        <v>12</v>
      </c>
      <c r="BC65" s="78" t="str">
        <f>REPLACE(INDEX(GroupVertices[Group],MATCH(Edges[[#This Row],[Vertex 2]],GroupVertices[Vertex],0)),1,1,"")</f>
        <v>12</v>
      </c>
      <c r="BD65" s="48">
        <v>0</v>
      </c>
      <c r="BE65" s="49">
        <v>0</v>
      </c>
      <c r="BF65" s="48">
        <v>1</v>
      </c>
      <c r="BG65" s="49">
        <v>9.090909090909092</v>
      </c>
      <c r="BH65" s="48">
        <v>0</v>
      </c>
      <c r="BI65" s="49">
        <v>0</v>
      </c>
      <c r="BJ65" s="48">
        <v>10</v>
      </c>
      <c r="BK65" s="49">
        <v>90.9090909090909</v>
      </c>
      <c r="BL65" s="48">
        <v>11</v>
      </c>
    </row>
    <row r="66" spans="1:64" ht="15">
      <c r="A66" s="64" t="s">
        <v>257</v>
      </c>
      <c r="B66" s="64" t="s">
        <v>257</v>
      </c>
      <c r="C66" s="65" t="s">
        <v>4475</v>
      </c>
      <c r="D66" s="66">
        <v>3</v>
      </c>
      <c r="E66" s="67" t="s">
        <v>132</v>
      </c>
      <c r="F66" s="68">
        <v>32</v>
      </c>
      <c r="G66" s="65"/>
      <c r="H66" s="69"/>
      <c r="I66" s="70"/>
      <c r="J66" s="70"/>
      <c r="K66" s="34" t="s">
        <v>65</v>
      </c>
      <c r="L66" s="77">
        <v>66</v>
      </c>
      <c r="M66" s="77"/>
      <c r="N66" s="72"/>
      <c r="O66" s="79" t="s">
        <v>176</v>
      </c>
      <c r="P66" s="81">
        <v>43481.56553240741</v>
      </c>
      <c r="Q66" s="79" t="s">
        <v>500</v>
      </c>
      <c r="R66" s="79"/>
      <c r="S66" s="79"/>
      <c r="T66" s="79" t="s">
        <v>779</v>
      </c>
      <c r="U66" s="79"/>
      <c r="V66" s="82" t="s">
        <v>944</v>
      </c>
      <c r="W66" s="81">
        <v>43481.56553240741</v>
      </c>
      <c r="X66" s="82" t="s">
        <v>1100</v>
      </c>
      <c r="Y66" s="79"/>
      <c r="Z66" s="79"/>
      <c r="AA66" s="85" t="s">
        <v>1323</v>
      </c>
      <c r="AB66" s="79"/>
      <c r="AC66" s="79" t="b">
        <v>0</v>
      </c>
      <c r="AD66" s="79">
        <v>0</v>
      </c>
      <c r="AE66" s="85" t="s">
        <v>1500</v>
      </c>
      <c r="AF66" s="79" t="b">
        <v>0</v>
      </c>
      <c r="AG66" s="79" t="s">
        <v>1507</v>
      </c>
      <c r="AH66" s="79"/>
      <c r="AI66" s="85" t="s">
        <v>1500</v>
      </c>
      <c r="AJ66" s="79" t="b">
        <v>0</v>
      </c>
      <c r="AK66" s="79">
        <v>0</v>
      </c>
      <c r="AL66" s="85" t="s">
        <v>1500</v>
      </c>
      <c r="AM66" s="79" t="s">
        <v>1537</v>
      </c>
      <c r="AN66" s="79" t="b">
        <v>0</v>
      </c>
      <c r="AO66" s="85" t="s">
        <v>1323</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21</v>
      </c>
      <c r="BK66" s="49">
        <v>100</v>
      </c>
      <c r="BL66" s="48">
        <v>21</v>
      </c>
    </row>
    <row r="67" spans="1:64" ht="15">
      <c r="A67" s="64" t="s">
        <v>258</v>
      </c>
      <c r="B67" s="64" t="s">
        <v>338</v>
      </c>
      <c r="C67" s="65" t="s">
        <v>4475</v>
      </c>
      <c r="D67" s="66">
        <v>3</v>
      </c>
      <c r="E67" s="67" t="s">
        <v>132</v>
      </c>
      <c r="F67" s="68">
        <v>32</v>
      </c>
      <c r="G67" s="65"/>
      <c r="H67" s="69"/>
      <c r="I67" s="70"/>
      <c r="J67" s="70"/>
      <c r="K67" s="34" t="s">
        <v>65</v>
      </c>
      <c r="L67" s="77">
        <v>67</v>
      </c>
      <c r="M67" s="77"/>
      <c r="N67" s="72"/>
      <c r="O67" s="79" t="s">
        <v>452</v>
      </c>
      <c r="P67" s="81">
        <v>43481.56616898148</v>
      </c>
      <c r="Q67" s="79" t="s">
        <v>477</v>
      </c>
      <c r="R67" s="79"/>
      <c r="S67" s="79"/>
      <c r="T67" s="79" t="s">
        <v>768</v>
      </c>
      <c r="U67" s="79"/>
      <c r="V67" s="82" t="s">
        <v>945</v>
      </c>
      <c r="W67" s="81">
        <v>43481.56616898148</v>
      </c>
      <c r="X67" s="82" t="s">
        <v>1101</v>
      </c>
      <c r="Y67" s="79"/>
      <c r="Z67" s="79"/>
      <c r="AA67" s="85" t="s">
        <v>1324</v>
      </c>
      <c r="AB67" s="79"/>
      <c r="AC67" s="79" t="b">
        <v>0</v>
      </c>
      <c r="AD67" s="79">
        <v>0</v>
      </c>
      <c r="AE67" s="85" t="s">
        <v>1500</v>
      </c>
      <c r="AF67" s="79" t="b">
        <v>0</v>
      </c>
      <c r="AG67" s="79" t="s">
        <v>1511</v>
      </c>
      <c r="AH67" s="79"/>
      <c r="AI67" s="85" t="s">
        <v>1500</v>
      </c>
      <c r="AJ67" s="79" t="b">
        <v>0</v>
      </c>
      <c r="AK67" s="79">
        <v>8</v>
      </c>
      <c r="AL67" s="85" t="s">
        <v>1421</v>
      </c>
      <c r="AM67" s="79" t="s">
        <v>1529</v>
      </c>
      <c r="AN67" s="79" t="b">
        <v>0</v>
      </c>
      <c r="AO67" s="85" t="s">
        <v>1421</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v>0</v>
      </c>
      <c r="BE67" s="49">
        <v>0</v>
      </c>
      <c r="BF67" s="48">
        <v>0</v>
      </c>
      <c r="BG67" s="49">
        <v>0</v>
      </c>
      <c r="BH67" s="48">
        <v>0</v>
      </c>
      <c r="BI67" s="49">
        <v>0</v>
      </c>
      <c r="BJ67" s="48">
        <v>39</v>
      </c>
      <c r="BK67" s="49">
        <v>100</v>
      </c>
      <c r="BL67" s="48">
        <v>39</v>
      </c>
    </row>
    <row r="68" spans="1:64" ht="15">
      <c r="A68" s="64" t="s">
        <v>259</v>
      </c>
      <c r="B68" s="64" t="s">
        <v>259</v>
      </c>
      <c r="C68" s="65" t="s">
        <v>4475</v>
      </c>
      <c r="D68" s="66">
        <v>3</v>
      </c>
      <c r="E68" s="67" t="s">
        <v>132</v>
      </c>
      <c r="F68" s="68">
        <v>32</v>
      </c>
      <c r="G68" s="65"/>
      <c r="H68" s="69"/>
      <c r="I68" s="70"/>
      <c r="J68" s="70"/>
      <c r="K68" s="34" t="s">
        <v>65</v>
      </c>
      <c r="L68" s="77">
        <v>68</v>
      </c>
      <c r="M68" s="77"/>
      <c r="N68" s="72"/>
      <c r="O68" s="79" t="s">
        <v>176</v>
      </c>
      <c r="P68" s="81">
        <v>43481.56765046297</v>
      </c>
      <c r="Q68" s="79" t="s">
        <v>501</v>
      </c>
      <c r="R68" s="79"/>
      <c r="S68" s="79"/>
      <c r="T68" s="79" t="s">
        <v>756</v>
      </c>
      <c r="U68" s="79"/>
      <c r="V68" s="82" t="s">
        <v>946</v>
      </c>
      <c r="W68" s="81">
        <v>43481.56765046297</v>
      </c>
      <c r="X68" s="82" t="s">
        <v>1102</v>
      </c>
      <c r="Y68" s="79"/>
      <c r="Z68" s="79"/>
      <c r="AA68" s="85" t="s">
        <v>1325</v>
      </c>
      <c r="AB68" s="79"/>
      <c r="AC68" s="79" t="b">
        <v>0</v>
      </c>
      <c r="AD68" s="79">
        <v>1</v>
      </c>
      <c r="AE68" s="85" t="s">
        <v>1500</v>
      </c>
      <c r="AF68" s="79" t="b">
        <v>0</v>
      </c>
      <c r="AG68" s="79" t="s">
        <v>1513</v>
      </c>
      <c r="AH68" s="79"/>
      <c r="AI68" s="85" t="s">
        <v>1500</v>
      </c>
      <c r="AJ68" s="79" t="b">
        <v>0</v>
      </c>
      <c r="AK68" s="79">
        <v>0</v>
      </c>
      <c r="AL68" s="85" t="s">
        <v>1500</v>
      </c>
      <c r="AM68" s="79" t="s">
        <v>1529</v>
      </c>
      <c r="AN68" s="79" t="b">
        <v>0</v>
      </c>
      <c r="AO68" s="85" t="s">
        <v>1325</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4</v>
      </c>
      <c r="BK68" s="49">
        <v>100</v>
      </c>
      <c r="BL68" s="48">
        <v>4</v>
      </c>
    </row>
    <row r="69" spans="1:64" ht="15">
      <c r="A69" s="64" t="s">
        <v>260</v>
      </c>
      <c r="B69" s="64" t="s">
        <v>427</v>
      </c>
      <c r="C69" s="65" t="s">
        <v>4475</v>
      </c>
      <c r="D69" s="66">
        <v>3</v>
      </c>
      <c r="E69" s="67" t="s">
        <v>132</v>
      </c>
      <c r="F69" s="68">
        <v>32</v>
      </c>
      <c r="G69" s="65"/>
      <c r="H69" s="69"/>
      <c r="I69" s="70"/>
      <c r="J69" s="70"/>
      <c r="K69" s="34" t="s">
        <v>65</v>
      </c>
      <c r="L69" s="77">
        <v>69</v>
      </c>
      <c r="M69" s="77"/>
      <c r="N69" s="72"/>
      <c r="O69" s="79" t="s">
        <v>452</v>
      </c>
      <c r="P69" s="81">
        <v>43481.55715277778</v>
      </c>
      <c r="Q69" s="79" t="s">
        <v>502</v>
      </c>
      <c r="R69" s="79"/>
      <c r="S69" s="79"/>
      <c r="T69" s="79" t="s">
        <v>756</v>
      </c>
      <c r="U69" s="79"/>
      <c r="V69" s="82" t="s">
        <v>947</v>
      </c>
      <c r="W69" s="81">
        <v>43481.55715277778</v>
      </c>
      <c r="X69" s="82" t="s">
        <v>1103</v>
      </c>
      <c r="Y69" s="79"/>
      <c r="Z69" s="79"/>
      <c r="AA69" s="85" t="s">
        <v>1326</v>
      </c>
      <c r="AB69" s="79"/>
      <c r="AC69" s="79" t="b">
        <v>0</v>
      </c>
      <c r="AD69" s="79">
        <v>0</v>
      </c>
      <c r="AE69" s="85" t="s">
        <v>1500</v>
      </c>
      <c r="AF69" s="79" t="b">
        <v>0</v>
      </c>
      <c r="AG69" s="79" t="s">
        <v>1508</v>
      </c>
      <c r="AH69" s="79"/>
      <c r="AI69" s="85" t="s">
        <v>1500</v>
      </c>
      <c r="AJ69" s="79" t="b">
        <v>0</v>
      </c>
      <c r="AK69" s="79">
        <v>0</v>
      </c>
      <c r="AL69" s="85" t="s">
        <v>1500</v>
      </c>
      <c r="AM69" s="79" t="s">
        <v>1532</v>
      </c>
      <c r="AN69" s="79" t="b">
        <v>0</v>
      </c>
      <c r="AO69" s="85" t="s">
        <v>1326</v>
      </c>
      <c r="AP69" s="79" t="s">
        <v>176</v>
      </c>
      <c r="AQ69" s="79">
        <v>0</v>
      </c>
      <c r="AR69" s="79">
        <v>0</v>
      </c>
      <c r="AS69" s="79"/>
      <c r="AT69" s="79"/>
      <c r="AU69" s="79"/>
      <c r="AV69" s="79"/>
      <c r="AW69" s="79"/>
      <c r="AX69" s="79"/>
      <c r="AY69" s="79"/>
      <c r="AZ69" s="79"/>
      <c r="BA69">
        <v>1</v>
      </c>
      <c r="BB69" s="78" t="str">
        <f>REPLACE(INDEX(GroupVertices[Group],MATCH(Edges[[#This Row],[Vertex 1]],GroupVertices[Vertex],0)),1,1,"")</f>
        <v>41</v>
      </c>
      <c r="BC69" s="78" t="str">
        <f>REPLACE(INDEX(GroupVertices[Group],MATCH(Edges[[#This Row],[Vertex 2]],GroupVertices[Vertex],0)),1,1,"")</f>
        <v>41</v>
      </c>
      <c r="BD69" s="48">
        <v>2</v>
      </c>
      <c r="BE69" s="49">
        <v>4.761904761904762</v>
      </c>
      <c r="BF69" s="48">
        <v>0</v>
      </c>
      <c r="BG69" s="49">
        <v>0</v>
      </c>
      <c r="BH69" s="48">
        <v>0</v>
      </c>
      <c r="BI69" s="49">
        <v>0</v>
      </c>
      <c r="BJ69" s="48">
        <v>40</v>
      </c>
      <c r="BK69" s="49">
        <v>95.23809523809524</v>
      </c>
      <c r="BL69" s="48">
        <v>42</v>
      </c>
    </row>
    <row r="70" spans="1:64" ht="15">
      <c r="A70" s="64" t="s">
        <v>260</v>
      </c>
      <c r="B70" s="64" t="s">
        <v>260</v>
      </c>
      <c r="C70" s="65" t="s">
        <v>4477</v>
      </c>
      <c r="D70" s="66">
        <v>3</v>
      </c>
      <c r="E70" s="67" t="s">
        <v>136</v>
      </c>
      <c r="F70" s="68">
        <v>6</v>
      </c>
      <c r="G70" s="65"/>
      <c r="H70" s="69"/>
      <c r="I70" s="70"/>
      <c r="J70" s="70"/>
      <c r="K70" s="34" t="s">
        <v>65</v>
      </c>
      <c r="L70" s="77">
        <v>70</v>
      </c>
      <c r="M70" s="77"/>
      <c r="N70" s="72"/>
      <c r="O70" s="79" t="s">
        <v>176</v>
      </c>
      <c r="P70" s="81">
        <v>43481.53563657407</v>
      </c>
      <c r="Q70" s="79" t="s">
        <v>503</v>
      </c>
      <c r="R70" s="79"/>
      <c r="S70" s="79"/>
      <c r="T70" s="79" t="s">
        <v>756</v>
      </c>
      <c r="U70" s="79"/>
      <c r="V70" s="82" t="s">
        <v>947</v>
      </c>
      <c r="W70" s="81">
        <v>43481.53563657407</v>
      </c>
      <c r="X70" s="82" t="s">
        <v>1104</v>
      </c>
      <c r="Y70" s="79"/>
      <c r="Z70" s="79"/>
      <c r="AA70" s="85" t="s">
        <v>1327</v>
      </c>
      <c r="AB70" s="79"/>
      <c r="AC70" s="79" t="b">
        <v>0</v>
      </c>
      <c r="AD70" s="79">
        <v>0</v>
      </c>
      <c r="AE70" s="85" t="s">
        <v>1500</v>
      </c>
      <c r="AF70" s="79" t="b">
        <v>0</v>
      </c>
      <c r="AG70" s="79" t="s">
        <v>1508</v>
      </c>
      <c r="AH70" s="79"/>
      <c r="AI70" s="85" t="s">
        <v>1500</v>
      </c>
      <c r="AJ70" s="79" t="b">
        <v>0</v>
      </c>
      <c r="AK70" s="79">
        <v>0</v>
      </c>
      <c r="AL70" s="85" t="s">
        <v>1500</v>
      </c>
      <c r="AM70" s="79" t="s">
        <v>1532</v>
      </c>
      <c r="AN70" s="79" t="b">
        <v>0</v>
      </c>
      <c r="AO70" s="85" t="s">
        <v>1327</v>
      </c>
      <c r="AP70" s="79" t="s">
        <v>176</v>
      </c>
      <c r="AQ70" s="79">
        <v>0</v>
      </c>
      <c r="AR70" s="79">
        <v>0</v>
      </c>
      <c r="AS70" s="79"/>
      <c r="AT70" s="79"/>
      <c r="AU70" s="79"/>
      <c r="AV70" s="79"/>
      <c r="AW70" s="79"/>
      <c r="AX70" s="79"/>
      <c r="AY70" s="79"/>
      <c r="AZ70" s="79"/>
      <c r="BA70">
        <v>3</v>
      </c>
      <c r="BB70" s="78" t="str">
        <f>REPLACE(INDEX(GroupVertices[Group],MATCH(Edges[[#This Row],[Vertex 1]],GroupVertices[Vertex],0)),1,1,"")</f>
        <v>41</v>
      </c>
      <c r="BC70" s="78" t="str">
        <f>REPLACE(INDEX(GroupVertices[Group],MATCH(Edges[[#This Row],[Vertex 2]],GroupVertices[Vertex],0)),1,1,"")</f>
        <v>41</v>
      </c>
      <c r="BD70" s="48">
        <v>0</v>
      </c>
      <c r="BE70" s="49">
        <v>0</v>
      </c>
      <c r="BF70" s="48">
        <v>0</v>
      </c>
      <c r="BG70" s="49">
        <v>0</v>
      </c>
      <c r="BH70" s="48">
        <v>0</v>
      </c>
      <c r="BI70" s="49">
        <v>0</v>
      </c>
      <c r="BJ70" s="48">
        <v>26</v>
      </c>
      <c r="BK70" s="49">
        <v>100</v>
      </c>
      <c r="BL70" s="48">
        <v>26</v>
      </c>
    </row>
    <row r="71" spans="1:64" ht="15">
      <c r="A71" s="64" t="s">
        <v>260</v>
      </c>
      <c r="B71" s="64" t="s">
        <v>260</v>
      </c>
      <c r="C71" s="65" t="s">
        <v>4477</v>
      </c>
      <c r="D71" s="66">
        <v>3</v>
      </c>
      <c r="E71" s="67" t="s">
        <v>136</v>
      </c>
      <c r="F71" s="68">
        <v>6</v>
      </c>
      <c r="G71" s="65"/>
      <c r="H71" s="69"/>
      <c r="I71" s="70"/>
      <c r="J71" s="70"/>
      <c r="K71" s="34" t="s">
        <v>65</v>
      </c>
      <c r="L71" s="77">
        <v>71</v>
      </c>
      <c r="M71" s="77"/>
      <c r="N71" s="72"/>
      <c r="O71" s="79" t="s">
        <v>176</v>
      </c>
      <c r="P71" s="81">
        <v>43481.56548611111</v>
      </c>
      <c r="Q71" s="79" t="s">
        <v>504</v>
      </c>
      <c r="R71" s="79"/>
      <c r="S71" s="79"/>
      <c r="T71" s="79" t="s">
        <v>756</v>
      </c>
      <c r="U71" s="79"/>
      <c r="V71" s="82" t="s">
        <v>947</v>
      </c>
      <c r="W71" s="81">
        <v>43481.56548611111</v>
      </c>
      <c r="X71" s="82" t="s">
        <v>1105</v>
      </c>
      <c r="Y71" s="79"/>
      <c r="Z71" s="79"/>
      <c r="AA71" s="85" t="s">
        <v>1328</v>
      </c>
      <c r="AB71" s="79"/>
      <c r="AC71" s="79" t="b">
        <v>0</v>
      </c>
      <c r="AD71" s="79">
        <v>0</v>
      </c>
      <c r="AE71" s="85" t="s">
        <v>1500</v>
      </c>
      <c r="AF71" s="79" t="b">
        <v>0</v>
      </c>
      <c r="AG71" s="79" t="s">
        <v>1508</v>
      </c>
      <c r="AH71" s="79"/>
      <c r="AI71" s="85" t="s">
        <v>1500</v>
      </c>
      <c r="AJ71" s="79" t="b">
        <v>0</v>
      </c>
      <c r="AK71" s="79">
        <v>0</v>
      </c>
      <c r="AL71" s="85" t="s">
        <v>1500</v>
      </c>
      <c r="AM71" s="79" t="s">
        <v>1532</v>
      </c>
      <c r="AN71" s="79" t="b">
        <v>0</v>
      </c>
      <c r="AO71" s="85" t="s">
        <v>1328</v>
      </c>
      <c r="AP71" s="79" t="s">
        <v>176</v>
      </c>
      <c r="AQ71" s="79">
        <v>0</v>
      </c>
      <c r="AR71" s="79">
        <v>0</v>
      </c>
      <c r="AS71" s="79"/>
      <c r="AT71" s="79"/>
      <c r="AU71" s="79"/>
      <c r="AV71" s="79"/>
      <c r="AW71" s="79"/>
      <c r="AX71" s="79"/>
      <c r="AY71" s="79"/>
      <c r="AZ71" s="79"/>
      <c r="BA71">
        <v>3</v>
      </c>
      <c r="BB71" s="78" t="str">
        <f>REPLACE(INDEX(GroupVertices[Group],MATCH(Edges[[#This Row],[Vertex 1]],GroupVertices[Vertex],0)),1,1,"")</f>
        <v>41</v>
      </c>
      <c r="BC71" s="78" t="str">
        <f>REPLACE(INDEX(GroupVertices[Group],MATCH(Edges[[#This Row],[Vertex 2]],GroupVertices[Vertex],0)),1,1,"")</f>
        <v>41</v>
      </c>
      <c r="BD71" s="48">
        <v>1</v>
      </c>
      <c r="BE71" s="49">
        <v>2.1739130434782608</v>
      </c>
      <c r="BF71" s="48">
        <v>2</v>
      </c>
      <c r="BG71" s="49">
        <v>4.3478260869565215</v>
      </c>
      <c r="BH71" s="48">
        <v>0</v>
      </c>
      <c r="BI71" s="49">
        <v>0</v>
      </c>
      <c r="BJ71" s="48">
        <v>43</v>
      </c>
      <c r="BK71" s="49">
        <v>93.47826086956522</v>
      </c>
      <c r="BL71" s="48">
        <v>46</v>
      </c>
    </row>
    <row r="72" spans="1:64" ht="15">
      <c r="A72" s="64" t="s">
        <v>260</v>
      </c>
      <c r="B72" s="64" t="s">
        <v>260</v>
      </c>
      <c r="C72" s="65" t="s">
        <v>4477</v>
      </c>
      <c r="D72" s="66">
        <v>3</v>
      </c>
      <c r="E72" s="67" t="s">
        <v>136</v>
      </c>
      <c r="F72" s="68">
        <v>6</v>
      </c>
      <c r="G72" s="65"/>
      <c r="H72" s="69"/>
      <c r="I72" s="70"/>
      <c r="J72" s="70"/>
      <c r="K72" s="34" t="s">
        <v>65</v>
      </c>
      <c r="L72" s="77">
        <v>72</v>
      </c>
      <c r="M72" s="77"/>
      <c r="N72" s="72"/>
      <c r="O72" s="79" t="s">
        <v>176</v>
      </c>
      <c r="P72" s="81">
        <v>43481.5691087963</v>
      </c>
      <c r="Q72" s="79" t="s">
        <v>505</v>
      </c>
      <c r="R72" s="79"/>
      <c r="S72" s="79"/>
      <c r="T72" s="79" t="s">
        <v>756</v>
      </c>
      <c r="U72" s="79"/>
      <c r="V72" s="82" t="s">
        <v>947</v>
      </c>
      <c r="W72" s="81">
        <v>43481.5691087963</v>
      </c>
      <c r="X72" s="82" t="s">
        <v>1106</v>
      </c>
      <c r="Y72" s="79"/>
      <c r="Z72" s="79"/>
      <c r="AA72" s="85" t="s">
        <v>1329</v>
      </c>
      <c r="AB72" s="79"/>
      <c r="AC72" s="79" t="b">
        <v>0</v>
      </c>
      <c r="AD72" s="79">
        <v>1</v>
      </c>
      <c r="AE72" s="85" t="s">
        <v>1500</v>
      </c>
      <c r="AF72" s="79" t="b">
        <v>0</v>
      </c>
      <c r="AG72" s="79" t="s">
        <v>1508</v>
      </c>
      <c r="AH72" s="79"/>
      <c r="AI72" s="85" t="s">
        <v>1500</v>
      </c>
      <c r="AJ72" s="79" t="b">
        <v>0</v>
      </c>
      <c r="AK72" s="79">
        <v>0</v>
      </c>
      <c r="AL72" s="85" t="s">
        <v>1500</v>
      </c>
      <c r="AM72" s="79" t="s">
        <v>1532</v>
      </c>
      <c r="AN72" s="79" t="b">
        <v>0</v>
      </c>
      <c r="AO72" s="85" t="s">
        <v>1329</v>
      </c>
      <c r="AP72" s="79" t="s">
        <v>176</v>
      </c>
      <c r="AQ72" s="79">
        <v>0</v>
      </c>
      <c r="AR72" s="79">
        <v>0</v>
      </c>
      <c r="AS72" s="79"/>
      <c r="AT72" s="79"/>
      <c r="AU72" s="79"/>
      <c r="AV72" s="79"/>
      <c r="AW72" s="79"/>
      <c r="AX72" s="79"/>
      <c r="AY72" s="79"/>
      <c r="AZ72" s="79"/>
      <c r="BA72">
        <v>3</v>
      </c>
      <c r="BB72" s="78" t="str">
        <f>REPLACE(INDEX(GroupVertices[Group],MATCH(Edges[[#This Row],[Vertex 1]],GroupVertices[Vertex],0)),1,1,"")</f>
        <v>41</v>
      </c>
      <c r="BC72" s="78" t="str">
        <f>REPLACE(INDEX(GroupVertices[Group],MATCH(Edges[[#This Row],[Vertex 2]],GroupVertices[Vertex],0)),1,1,"")</f>
        <v>41</v>
      </c>
      <c r="BD72" s="48">
        <v>3</v>
      </c>
      <c r="BE72" s="49">
        <v>11.538461538461538</v>
      </c>
      <c r="BF72" s="48">
        <v>1</v>
      </c>
      <c r="BG72" s="49">
        <v>3.8461538461538463</v>
      </c>
      <c r="BH72" s="48">
        <v>0</v>
      </c>
      <c r="BI72" s="49">
        <v>0</v>
      </c>
      <c r="BJ72" s="48">
        <v>22</v>
      </c>
      <c r="BK72" s="49">
        <v>84.61538461538461</v>
      </c>
      <c r="BL72" s="48">
        <v>26</v>
      </c>
    </row>
    <row r="73" spans="1:64" ht="15">
      <c r="A73" s="64" t="s">
        <v>261</v>
      </c>
      <c r="B73" s="64" t="s">
        <v>393</v>
      </c>
      <c r="C73" s="65" t="s">
        <v>4475</v>
      </c>
      <c r="D73" s="66">
        <v>3</v>
      </c>
      <c r="E73" s="67" t="s">
        <v>132</v>
      </c>
      <c r="F73" s="68">
        <v>32</v>
      </c>
      <c r="G73" s="65"/>
      <c r="H73" s="69"/>
      <c r="I73" s="70"/>
      <c r="J73" s="70"/>
      <c r="K73" s="34" t="s">
        <v>65</v>
      </c>
      <c r="L73" s="77">
        <v>73</v>
      </c>
      <c r="M73" s="77"/>
      <c r="N73" s="72"/>
      <c r="O73" s="79" t="s">
        <v>452</v>
      </c>
      <c r="P73" s="81">
        <v>43481.56974537037</v>
      </c>
      <c r="Q73" s="79" t="s">
        <v>481</v>
      </c>
      <c r="R73" s="79"/>
      <c r="S73" s="79"/>
      <c r="T73" s="79" t="s">
        <v>771</v>
      </c>
      <c r="U73" s="79"/>
      <c r="V73" s="82" t="s">
        <v>948</v>
      </c>
      <c r="W73" s="81">
        <v>43481.56974537037</v>
      </c>
      <c r="X73" s="82" t="s">
        <v>1107</v>
      </c>
      <c r="Y73" s="79"/>
      <c r="Z73" s="79"/>
      <c r="AA73" s="85" t="s">
        <v>1330</v>
      </c>
      <c r="AB73" s="79"/>
      <c r="AC73" s="79" t="b">
        <v>0</v>
      </c>
      <c r="AD73" s="79">
        <v>0</v>
      </c>
      <c r="AE73" s="85" t="s">
        <v>1500</v>
      </c>
      <c r="AF73" s="79" t="b">
        <v>0</v>
      </c>
      <c r="AG73" s="79" t="s">
        <v>1508</v>
      </c>
      <c r="AH73" s="79"/>
      <c r="AI73" s="85" t="s">
        <v>1500</v>
      </c>
      <c r="AJ73" s="79" t="b">
        <v>0</v>
      </c>
      <c r="AK73" s="79">
        <v>13</v>
      </c>
      <c r="AL73" s="85" t="s">
        <v>1482</v>
      </c>
      <c r="AM73" s="79" t="s">
        <v>1529</v>
      </c>
      <c r="AN73" s="79" t="b">
        <v>0</v>
      </c>
      <c r="AO73" s="85" t="s">
        <v>1482</v>
      </c>
      <c r="AP73" s="79" t="s">
        <v>176</v>
      </c>
      <c r="AQ73" s="79">
        <v>0</v>
      </c>
      <c r="AR73" s="79">
        <v>0</v>
      </c>
      <c r="AS73" s="79"/>
      <c r="AT73" s="79"/>
      <c r="AU73" s="79"/>
      <c r="AV73" s="79"/>
      <c r="AW73" s="79"/>
      <c r="AX73" s="79"/>
      <c r="AY73" s="79"/>
      <c r="AZ73" s="79"/>
      <c r="BA73">
        <v>1</v>
      </c>
      <c r="BB73" s="78" t="str">
        <f>REPLACE(INDEX(GroupVertices[Group],MATCH(Edges[[#This Row],[Vertex 1]],GroupVertices[Vertex],0)),1,1,"")</f>
        <v>11</v>
      </c>
      <c r="BC73" s="78" t="str">
        <f>REPLACE(INDEX(GroupVertices[Group],MATCH(Edges[[#This Row],[Vertex 2]],GroupVertices[Vertex],0)),1,1,"")</f>
        <v>11</v>
      </c>
      <c r="BD73" s="48">
        <v>0</v>
      </c>
      <c r="BE73" s="49">
        <v>0</v>
      </c>
      <c r="BF73" s="48">
        <v>0</v>
      </c>
      <c r="BG73" s="49">
        <v>0</v>
      </c>
      <c r="BH73" s="48">
        <v>0</v>
      </c>
      <c r="BI73" s="49">
        <v>0</v>
      </c>
      <c r="BJ73" s="48">
        <v>14</v>
      </c>
      <c r="BK73" s="49">
        <v>100</v>
      </c>
      <c r="BL73" s="48">
        <v>14</v>
      </c>
    </row>
    <row r="74" spans="1:64" ht="15">
      <c r="A74" s="64" t="s">
        <v>262</v>
      </c>
      <c r="B74" s="64" t="s">
        <v>338</v>
      </c>
      <c r="C74" s="65" t="s">
        <v>4475</v>
      </c>
      <c r="D74" s="66">
        <v>3</v>
      </c>
      <c r="E74" s="67" t="s">
        <v>132</v>
      </c>
      <c r="F74" s="68">
        <v>32</v>
      </c>
      <c r="G74" s="65"/>
      <c r="H74" s="69"/>
      <c r="I74" s="70"/>
      <c r="J74" s="70"/>
      <c r="K74" s="34" t="s">
        <v>65</v>
      </c>
      <c r="L74" s="77">
        <v>74</v>
      </c>
      <c r="M74" s="77"/>
      <c r="N74" s="72"/>
      <c r="O74" s="79" t="s">
        <v>452</v>
      </c>
      <c r="P74" s="81">
        <v>43481.57030092592</v>
      </c>
      <c r="Q74" s="79" t="s">
        <v>477</v>
      </c>
      <c r="R74" s="79"/>
      <c r="S74" s="79"/>
      <c r="T74" s="79" t="s">
        <v>768</v>
      </c>
      <c r="U74" s="79"/>
      <c r="V74" s="82" t="s">
        <v>949</v>
      </c>
      <c r="W74" s="81">
        <v>43481.57030092592</v>
      </c>
      <c r="X74" s="82" t="s">
        <v>1108</v>
      </c>
      <c r="Y74" s="79"/>
      <c r="Z74" s="79"/>
      <c r="AA74" s="85" t="s">
        <v>1331</v>
      </c>
      <c r="AB74" s="79"/>
      <c r="AC74" s="79" t="b">
        <v>0</v>
      </c>
      <c r="AD74" s="79">
        <v>0</v>
      </c>
      <c r="AE74" s="85" t="s">
        <v>1500</v>
      </c>
      <c r="AF74" s="79" t="b">
        <v>0</v>
      </c>
      <c r="AG74" s="79" t="s">
        <v>1511</v>
      </c>
      <c r="AH74" s="79"/>
      <c r="AI74" s="85" t="s">
        <v>1500</v>
      </c>
      <c r="AJ74" s="79" t="b">
        <v>0</v>
      </c>
      <c r="AK74" s="79">
        <v>8</v>
      </c>
      <c r="AL74" s="85" t="s">
        <v>1421</v>
      </c>
      <c r="AM74" s="79" t="s">
        <v>1529</v>
      </c>
      <c r="AN74" s="79" t="b">
        <v>0</v>
      </c>
      <c r="AO74" s="85" t="s">
        <v>1421</v>
      </c>
      <c r="AP74" s="79" t="s">
        <v>176</v>
      </c>
      <c r="AQ74" s="79">
        <v>0</v>
      </c>
      <c r="AR74" s="79">
        <v>0</v>
      </c>
      <c r="AS74" s="79"/>
      <c r="AT74" s="79"/>
      <c r="AU74" s="79"/>
      <c r="AV74" s="79"/>
      <c r="AW74" s="79"/>
      <c r="AX74" s="79"/>
      <c r="AY74" s="79"/>
      <c r="AZ74" s="79"/>
      <c r="BA74">
        <v>1</v>
      </c>
      <c r="BB74" s="78" t="str">
        <f>REPLACE(INDEX(GroupVertices[Group],MATCH(Edges[[#This Row],[Vertex 1]],GroupVertices[Vertex],0)),1,1,"")</f>
        <v>7</v>
      </c>
      <c r="BC74" s="78" t="str">
        <f>REPLACE(INDEX(GroupVertices[Group],MATCH(Edges[[#This Row],[Vertex 2]],GroupVertices[Vertex],0)),1,1,"")</f>
        <v>7</v>
      </c>
      <c r="BD74" s="48">
        <v>0</v>
      </c>
      <c r="BE74" s="49">
        <v>0</v>
      </c>
      <c r="BF74" s="48">
        <v>0</v>
      </c>
      <c r="BG74" s="49">
        <v>0</v>
      </c>
      <c r="BH74" s="48">
        <v>0</v>
      </c>
      <c r="BI74" s="49">
        <v>0</v>
      </c>
      <c r="BJ74" s="48">
        <v>39</v>
      </c>
      <c r="BK74" s="49">
        <v>100</v>
      </c>
      <c r="BL74" s="48">
        <v>39</v>
      </c>
    </row>
    <row r="75" spans="1:64" ht="15">
      <c r="A75" s="64" t="s">
        <v>263</v>
      </c>
      <c r="B75" s="64" t="s">
        <v>263</v>
      </c>
      <c r="C75" s="65" t="s">
        <v>4475</v>
      </c>
      <c r="D75" s="66">
        <v>3</v>
      </c>
      <c r="E75" s="67" t="s">
        <v>132</v>
      </c>
      <c r="F75" s="68">
        <v>32</v>
      </c>
      <c r="G75" s="65"/>
      <c r="H75" s="69"/>
      <c r="I75" s="70"/>
      <c r="J75" s="70"/>
      <c r="K75" s="34" t="s">
        <v>65</v>
      </c>
      <c r="L75" s="77">
        <v>75</v>
      </c>
      <c r="M75" s="77"/>
      <c r="N75" s="72"/>
      <c r="O75" s="79" t="s">
        <v>176</v>
      </c>
      <c r="P75" s="81">
        <v>43481.57061342592</v>
      </c>
      <c r="Q75" s="79" t="s">
        <v>506</v>
      </c>
      <c r="R75" s="79"/>
      <c r="S75" s="79"/>
      <c r="T75" s="79" t="s">
        <v>780</v>
      </c>
      <c r="U75" s="82" t="s">
        <v>857</v>
      </c>
      <c r="V75" s="82" t="s">
        <v>857</v>
      </c>
      <c r="W75" s="81">
        <v>43481.57061342592</v>
      </c>
      <c r="X75" s="82" t="s">
        <v>1109</v>
      </c>
      <c r="Y75" s="79"/>
      <c r="Z75" s="79"/>
      <c r="AA75" s="85" t="s">
        <v>1332</v>
      </c>
      <c r="AB75" s="79"/>
      <c r="AC75" s="79" t="b">
        <v>0</v>
      </c>
      <c r="AD75" s="79">
        <v>1</v>
      </c>
      <c r="AE75" s="85" t="s">
        <v>1500</v>
      </c>
      <c r="AF75" s="79" t="b">
        <v>0</v>
      </c>
      <c r="AG75" s="79" t="s">
        <v>1508</v>
      </c>
      <c r="AH75" s="79"/>
      <c r="AI75" s="85" t="s">
        <v>1500</v>
      </c>
      <c r="AJ75" s="79" t="b">
        <v>0</v>
      </c>
      <c r="AK75" s="79">
        <v>0</v>
      </c>
      <c r="AL75" s="85" t="s">
        <v>1500</v>
      </c>
      <c r="AM75" s="79" t="s">
        <v>1529</v>
      </c>
      <c r="AN75" s="79" t="b">
        <v>0</v>
      </c>
      <c r="AO75" s="85" t="s">
        <v>1332</v>
      </c>
      <c r="AP75" s="79" t="s">
        <v>176</v>
      </c>
      <c r="AQ75" s="79">
        <v>0</v>
      </c>
      <c r="AR75" s="79">
        <v>0</v>
      </c>
      <c r="AS75" s="79" t="s">
        <v>1546</v>
      </c>
      <c r="AT75" s="79" t="s">
        <v>1549</v>
      </c>
      <c r="AU75" s="79" t="s">
        <v>1551</v>
      </c>
      <c r="AV75" s="79" t="s">
        <v>1555</v>
      </c>
      <c r="AW75" s="79" t="s">
        <v>1560</v>
      </c>
      <c r="AX75" s="79" t="s">
        <v>1565</v>
      </c>
      <c r="AY75" s="79" t="s">
        <v>1567</v>
      </c>
      <c r="AZ75" s="82" t="s">
        <v>1571</v>
      </c>
      <c r="BA75">
        <v>1</v>
      </c>
      <c r="BB75" s="78" t="str">
        <f>REPLACE(INDEX(GroupVertices[Group],MATCH(Edges[[#This Row],[Vertex 1]],GroupVertices[Vertex],0)),1,1,"")</f>
        <v>1</v>
      </c>
      <c r="BC75" s="78" t="str">
        <f>REPLACE(INDEX(GroupVertices[Group],MATCH(Edges[[#This Row],[Vertex 2]],GroupVertices[Vertex],0)),1,1,"")</f>
        <v>1</v>
      </c>
      <c r="BD75" s="48">
        <v>1</v>
      </c>
      <c r="BE75" s="49">
        <v>8.333333333333334</v>
      </c>
      <c r="BF75" s="48">
        <v>0</v>
      </c>
      <c r="BG75" s="49">
        <v>0</v>
      </c>
      <c r="BH75" s="48">
        <v>0</v>
      </c>
      <c r="BI75" s="49">
        <v>0</v>
      </c>
      <c r="BJ75" s="48">
        <v>11</v>
      </c>
      <c r="BK75" s="49">
        <v>91.66666666666667</v>
      </c>
      <c r="BL75" s="48">
        <v>12</v>
      </c>
    </row>
    <row r="76" spans="1:64" ht="15">
      <c r="A76" s="64" t="s">
        <v>264</v>
      </c>
      <c r="B76" s="64" t="s">
        <v>423</v>
      </c>
      <c r="C76" s="65" t="s">
        <v>4475</v>
      </c>
      <c r="D76" s="66">
        <v>3</v>
      </c>
      <c r="E76" s="67" t="s">
        <v>132</v>
      </c>
      <c r="F76" s="68">
        <v>32</v>
      </c>
      <c r="G76" s="65"/>
      <c r="H76" s="69"/>
      <c r="I76" s="70"/>
      <c r="J76" s="70"/>
      <c r="K76" s="34" t="s">
        <v>65</v>
      </c>
      <c r="L76" s="77">
        <v>76</v>
      </c>
      <c r="M76" s="77"/>
      <c r="N76" s="72"/>
      <c r="O76" s="79" t="s">
        <v>452</v>
      </c>
      <c r="P76" s="81">
        <v>43481.572118055556</v>
      </c>
      <c r="Q76" s="79" t="s">
        <v>507</v>
      </c>
      <c r="R76" s="82" t="s">
        <v>657</v>
      </c>
      <c r="S76" s="79" t="s">
        <v>718</v>
      </c>
      <c r="T76" s="79" t="s">
        <v>781</v>
      </c>
      <c r="U76" s="79"/>
      <c r="V76" s="82" t="s">
        <v>950</v>
      </c>
      <c r="W76" s="81">
        <v>43481.572118055556</v>
      </c>
      <c r="X76" s="82" t="s">
        <v>1110</v>
      </c>
      <c r="Y76" s="79">
        <v>-37.8210713</v>
      </c>
      <c r="Z76" s="79">
        <v>144.97765174</v>
      </c>
      <c r="AA76" s="85" t="s">
        <v>1333</v>
      </c>
      <c r="AB76" s="79"/>
      <c r="AC76" s="79" t="b">
        <v>0</v>
      </c>
      <c r="AD76" s="79">
        <v>0</v>
      </c>
      <c r="AE76" s="85" t="s">
        <v>1500</v>
      </c>
      <c r="AF76" s="79" t="b">
        <v>0</v>
      </c>
      <c r="AG76" s="79" t="s">
        <v>1508</v>
      </c>
      <c r="AH76" s="79"/>
      <c r="AI76" s="85" t="s">
        <v>1500</v>
      </c>
      <c r="AJ76" s="79" t="b">
        <v>0</v>
      </c>
      <c r="AK76" s="79">
        <v>0</v>
      </c>
      <c r="AL76" s="85" t="s">
        <v>1500</v>
      </c>
      <c r="AM76" s="79" t="s">
        <v>1534</v>
      </c>
      <c r="AN76" s="79" t="b">
        <v>0</v>
      </c>
      <c r="AO76" s="85" t="s">
        <v>1333</v>
      </c>
      <c r="AP76" s="79" t="s">
        <v>176</v>
      </c>
      <c r="AQ76" s="79">
        <v>0</v>
      </c>
      <c r="AR76" s="79">
        <v>0</v>
      </c>
      <c r="AS76" s="79" t="s">
        <v>1544</v>
      </c>
      <c r="AT76" s="79" t="s">
        <v>1548</v>
      </c>
      <c r="AU76" s="79" t="s">
        <v>1550</v>
      </c>
      <c r="AV76" s="79" t="s">
        <v>1553</v>
      </c>
      <c r="AW76" s="79" t="s">
        <v>1558</v>
      </c>
      <c r="AX76" s="79" t="s">
        <v>1563</v>
      </c>
      <c r="AY76" s="79" t="s">
        <v>1567</v>
      </c>
      <c r="AZ76" s="82" t="s">
        <v>1569</v>
      </c>
      <c r="BA76">
        <v>1</v>
      </c>
      <c r="BB76" s="78" t="str">
        <f>REPLACE(INDEX(GroupVertices[Group],MATCH(Edges[[#This Row],[Vertex 1]],GroupVertices[Vertex],0)),1,1,"")</f>
        <v>3</v>
      </c>
      <c r="BC76" s="78" t="str">
        <f>REPLACE(INDEX(GroupVertices[Group],MATCH(Edges[[#This Row],[Vertex 2]],GroupVertices[Vertex],0)),1,1,"")</f>
        <v>3</v>
      </c>
      <c r="BD76" s="48">
        <v>1</v>
      </c>
      <c r="BE76" s="49">
        <v>4.166666666666667</v>
      </c>
      <c r="BF76" s="48">
        <v>0</v>
      </c>
      <c r="BG76" s="49">
        <v>0</v>
      </c>
      <c r="BH76" s="48">
        <v>0</v>
      </c>
      <c r="BI76" s="49">
        <v>0</v>
      </c>
      <c r="BJ76" s="48">
        <v>23</v>
      </c>
      <c r="BK76" s="49">
        <v>95.83333333333333</v>
      </c>
      <c r="BL76" s="48">
        <v>24</v>
      </c>
    </row>
    <row r="77" spans="1:64" ht="15">
      <c r="A77" s="64" t="s">
        <v>265</v>
      </c>
      <c r="B77" s="64" t="s">
        <v>423</v>
      </c>
      <c r="C77" s="65" t="s">
        <v>4475</v>
      </c>
      <c r="D77" s="66">
        <v>3</v>
      </c>
      <c r="E77" s="67" t="s">
        <v>132</v>
      </c>
      <c r="F77" s="68">
        <v>32</v>
      </c>
      <c r="G77" s="65"/>
      <c r="H77" s="69"/>
      <c r="I77" s="70"/>
      <c r="J77" s="70"/>
      <c r="K77" s="34" t="s">
        <v>65</v>
      </c>
      <c r="L77" s="77">
        <v>77</v>
      </c>
      <c r="M77" s="77"/>
      <c r="N77" s="72"/>
      <c r="O77" s="79" t="s">
        <v>452</v>
      </c>
      <c r="P77" s="81">
        <v>43481.57305555556</v>
      </c>
      <c r="Q77" s="79" t="s">
        <v>508</v>
      </c>
      <c r="R77" s="79"/>
      <c r="S77" s="79"/>
      <c r="T77" s="79" t="s">
        <v>782</v>
      </c>
      <c r="U77" s="82" t="s">
        <v>858</v>
      </c>
      <c r="V77" s="82" t="s">
        <v>858</v>
      </c>
      <c r="W77" s="81">
        <v>43481.57305555556</v>
      </c>
      <c r="X77" s="82" t="s">
        <v>1111</v>
      </c>
      <c r="Y77" s="79"/>
      <c r="Z77" s="79"/>
      <c r="AA77" s="85" t="s">
        <v>1334</v>
      </c>
      <c r="AB77" s="79"/>
      <c r="AC77" s="79" t="b">
        <v>0</v>
      </c>
      <c r="AD77" s="79">
        <v>2</v>
      </c>
      <c r="AE77" s="85" t="s">
        <v>1500</v>
      </c>
      <c r="AF77" s="79" t="b">
        <v>0</v>
      </c>
      <c r="AG77" s="79" t="s">
        <v>1508</v>
      </c>
      <c r="AH77" s="79"/>
      <c r="AI77" s="85" t="s">
        <v>1500</v>
      </c>
      <c r="AJ77" s="79" t="b">
        <v>0</v>
      </c>
      <c r="AK77" s="79">
        <v>0</v>
      </c>
      <c r="AL77" s="85" t="s">
        <v>1500</v>
      </c>
      <c r="AM77" s="79" t="s">
        <v>1531</v>
      </c>
      <c r="AN77" s="79" t="b">
        <v>0</v>
      </c>
      <c r="AO77" s="85" t="s">
        <v>1334</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6.25</v>
      </c>
      <c r="BF77" s="48">
        <v>0</v>
      </c>
      <c r="BG77" s="49">
        <v>0</v>
      </c>
      <c r="BH77" s="48">
        <v>0</v>
      </c>
      <c r="BI77" s="49">
        <v>0</v>
      </c>
      <c r="BJ77" s="48">
        <v>15</v>
      </c>
      <c r="BK77" s="49">
        <v>93.75</v>
      </c>
      <c r="BL77" s="48">
        <v>16</v>
      </c>
    </row>
    <row r="78" spans="1:64" ht="15">
      <c r="A78" s="64" t="s">
        <v>266</v>
      </c>
      <c r="B78" s="64" t="s">
        <v>266</v>
      </c>
      <c r="C78" s="65" t="s">
        <v>4475</v>
      </c>
      <c r="D78" s="66">
        <v>3</v>
      </c>
      <c r="E78" s="67" t="s">
        <v>132</v>
      </c>
      <c r="F78" s="68">
        <v>32</v>
      </c>
      <c r="G78" s="65"/>
      <c r="H78" s="69"/>
      <c r="I78" s="70"/>
      <c r="J78" s="70"/>
      <c r="K78" s="34" t="s">
        <v>65</v>
      </c>
      <c r="L78" s="77">
        <v>78</v>
      </c>
      <c r="M78" s="77"/>
      <c r="N78" s="72"/>
      <c r="O78" s="79" t="s">
        <v>176</v>
      </c>
      <c r="P78" s="81">
        <v>43480.65289351852</v>
      </c>
      <c r="Q78" s="79" t="s">
        <v>509</v>
      </c>
      <c r="R78" s="82" t="s">
        <v>658</v>
      </c>
      <c r="S78" s="79" t="s">
        <v>722</v>
      </c>
      <c r="T78" s="79" t="s">
        <v>756</v>
      </c>
      <c r="U78" s="79"/>
      <c r="V78" s="82" t="s">
        <v>951</v>
      </c>
      <c r="W78" s="81">
        <v>43480.65289351852</v>
      </c>
      <c r="X78" s="82" t="s">
        <v>1112</v>
      </c>
      <c r="Y78" s="79"/>
      <c r="Z78" s="79"/>
      <c r="AA78" s="85" t="s">
        <v>1335</v>
      </c>
      <c r="AB78" s="79"/>
      <c r="AC78" s="79" t="b">
        <v>0</v>
      </c>
      <c r="AD78" s="79">
        <v>6</v>
      </c>
      <c r="AE78" s="85" t="s">
        <v>1500</v>
      </c>
      <c r="AF78" s="79" t="b">
        <v>0</v>
      </c>
      <c r="AG78" s="79" t="s">
        <v>1514</v>
      </c>
      <c r="AH78" s="79"/>
      <c r="AI78" s="85" t="s">
        <v>1500</v>
      </c>
      <c r="AJ78" s="79" t="b">
        <v>0</v>
      </c>
      <c r="AK78" s="79">
        <v>6</v>
      </c>
      <c r="AL78" s="85" t="s">
        <v>1500</v>
      </c>
      <c r="AM78" s="79" t="s">
        <v>1533</v>
      </c>
      <c r="AN78" s="79" t="b">
        <v>0</v>
      </c>
      <c r="AO78" s="85" t="s">
        <v>1335</v>
      </c>
      <c r="AP78" s="79" t="s">
        <v>1542</v>
      </c>
      <c r="AQ78" s="79">
        <v>0</v>
      </c>
      <c r="AR78" s="79">
        <v>0</v>
      </c>
      <c r="AS78" s="79"/>
      <c r="AT78" s="79"/>
      <c r="AU78" s="79"/>
      <c r="AV78" s="79"/>
      <c r="AW78" s="79"/>
      <c r="AX78" s="79"/>
      <c r="AY78" s="79"/>
      <c r="AZ78" s="79"/>
      <c r="BA78">
        <v>1</v>
      </c>
      <c r="BB78" s="78" t="str">
        <f>REPLACE(INDEX(GroupVertices[Group],MATCH(Edges[[#This Row],[Vertex 1]],GroupVertices[Vertex],0)),1,1,"")</f>
        <v>40</v>
      </c>
      <c r="BC78" s="78" t="str">
        <f>REPLACE(INDEX(GroupVertices[Group],MATCH(Edges[[#This Row],[Vertex 2]],GroupVertices[Vertex],0)),1,1,"")</f>
        <v>40</v>
      </c>
      <c r="BD78" s="48">
        <v>0</v>
      </c>
      <c r="BE78" s="49">
        <v>0</v>
      </c>
      <c r="BF78" s="48">
        <v>0</v>
      </c>
      <c r="BG78" s="49">
        <v>0</v>
      </c>
      <c r="BH78" s="48">
        <v>0</v>
      </c>
      <c r="BI78" s="49">
        <v>0</v>
      </c>
      <c r="BJ78" s="48">
        <v>38</v>
      </c>
      <c r="BK78" s="49">
        <v>100</v>
      </c>
      <c r="BL78" s="48">
        <v>38</v>
      </c>
    </row>
    <row r="79" spans="1:64" ht="15">
      <c r="A79" s="64" t="s">
        <v>267</v>
      </c>
      <c r="B79" s="64" t="s">
        <v>266</v>
      </c>
      <c r="C79" s="65" t="s">
        <v>4475</v>
      </c>
      <c r="D79" s="66">
        <v>3</v>
      </c>
      <c r="E79" s="67" t="s">
        <v>132</v>
      </c>
      <c r="F79" s="68">
        <v>32</v>
      </c>
      <c r="G79" s="65"/>
      <c r="H79" s="69"/>
      <c r="I79" s="70"/>
      <c r="J79" s="70"/>
      <c r="K79" s="34" t="s">
        <v>65</v>
      </c>
      <c r="L79" s="77">
        <v>79</v>
      </c>
      <c r="M79" s="77"/>
      <c r="N79" s="72"/>
      <c r="O79" s="79" t="s">
        <v>452</v>
      </c>
      <c r="P79" s="81">
        <v>43481.57517361111</v>
      </c>
      <c r="Q79" s="79" t="s">
        <v>510</v>
      </c>
      <c r="R79" s="82" t="s">
        <v>658</v>
      </c>
      <c r="S79" s="79" t="s">
        <v>722</v>
      </c>
      <c r="T79" s="79" t="s">
        <v>756</v>
      </c>
      <c r="U79" s="79"/>
      <c r="V79" s="82" t="s">
        <v>952</v>
      </c>
      <c r="W79" s="81">
        <v>43481.57517361111</v>
      </c>
      <c r="X79" s="82" t="s">
        <v>1113</v>
      </c>
      <c r="Y79" s="79"/>
      <c r="Z79" s="79"/>
      <c r="AA79" s="85" t="s">
        <v>1336</v>
      </c>
      <c r="AB79" s="79"/>
      <c r="AC79" s="79" t="b">
        <v>0</v>
      </c>
      <c r="AD79" s="79">
        <v>0</v>
      </c>
      <c r="AE79" s="85" t="s">
        <v>1500</v>
      </c>
      <c r="AF79" s="79" t="b">
        <v>0</v>
      </c>
      <c r="AG79" s="79" t="s">
        <v>1514</v>
      </c>
      <c r="AH79" s="79"/>
      <c r="AI79" s="85" t="s">
        <v>1500</v>
      </c>
      <c r="AJ79" s="79" t="b">
        <v>0</v>
      </c>
      <c r="AK79" s="79">
        <v>6</v>
      </c>
      <c r="AL79" s="85" t="s">
        <v>1335</v>
      </c>
      <c r="AM79" s="79" t="s">
        <v>1529</v>
      </c>
      <c r="AN79" s="79" t="b">
        <v>0</v>
      </c>
      <c r="AO79" s="85" t="s">
        <v>1335</v>
      </c>
      <c r="AP79" s="79" t="s">
        <v>176</v>
      </c>
      <c r="AQ79" s="79">
        <v>0</v>
      </c>
      <c r="AR79" s="79">
        <v>0</v>
      </c>
      <c r="AS79" s="79"/>
      <c r="AT79" s="79"/>
      <c r="AU79" s="79"/>
      <c r="AV79" s="79"/>
      <c r="AW79" s="79"/>
      <c r="AX79" s="79"/>
      <c r="AY79" s="79"/>
      <c r="AZ79" s="79"/>
      <c r="BA79">
        <v>1</v>
      </c>
      <c r="BB79" s="78" t="str">
        <f>REPLACE(INDEX(GroupVertices[Group],MATCH(Edges[[#This Row],[Vertex 1]],GroupVertices[Vertex],0)),1,1,"")</f>
        <v>40</v>
      </c>
      <c r="BC79" s="78" t="str">
        <f>REPLACE(INDEX(GroupVertices[Group],MATCH(Edges[[#This Row],[Vertex 2]],GroupVertices[Vertex],0)),1,1,"")</f>
        <v>40</v>
      </c>
      <c r="BD79" s="48">
        <v>0</v>
      </c>
      <c r="BE79" s="49">
        <v>0</v>
      </c>
      <c r="BF79" s="48">
        <v>0</v>
      </c>
      <c r="BG79" s="49">
        <v>0</v>
      </c>
      <c r="BH79" s="48">
        <v>0</v>
      </c>
      <c r="BI79" s="49">
        <v>0</v>
      </c>
      <c r="BJ79" s="48">
        <v>16</v>
      </c>
      <c r="BK79" s="49">
        <v>100</v>
      </c>
      <c r="BL79" s="48">
        <v>16</v>
      </c>
    </row>
    <row r="80" spans="1:64" ht="15">
      <c r="A80" s="64" t="s">
        <v>268</v>
      </c>
      <c r="B80" s="64" t="s">
        <v>268</v>
      </c>
      <c r="C80" s="65" t="s">
        <v>4475</v>
      </c>
      <c r="D80" s="66">
        <v>3</v>
      </c>
      <c r="E80" s="67" t="s">
        <v>132</v>
      </c>
      <c r="F80" s="68">
        <v>32</v>
      </c>
      <c r="G80" s="65"/>
      <c r="H80" s="69"/>
      <c r="I80" s="70"/>
      <c r="J80" s="70"/>
      <c r="K80" s="34" t="s">
        <v>65</v>
      </c>
      <c r="L80" s="77">
        <v>80</v>
      </c>
      <c r="M80" s="77"/>
      <c r="N80" s="72"/>
      <c r="O80" s="79" t="s">
        <v>176</v>
      </c>
      <c r="P80" s="81">
        <v>43481.51497685185</v>
      </c>
      <c r="Q80" s="79" t="s">
        <v>511</v>
      </c>
      <c r="R80" s="82" t="s">
        <v>659</v>
      </c>
      <c r="S80" s="79" t="s">
        <v>723</v>
      </c>
      <c r="T80" s="79" t="s">
        <v>783</v>
      </c>
      <c r="U80" s="82" t="s">
        <v>859</v>
      </c>
      <c r="V80" s="82" t="s">
        <v>859</v>
      </c>
      <c r="W80" s="81">
        <v>43481.51497685185</v>
      </c>
      <c r="X80" s="82" t="s">
        <v>1114</v>
      </c>
      <c r="Y80" s="79"/>
      <c r="Z80" s="79"/>
      <c r="AA80" s="85" t="s">
        <v>1337</v>
      </c>
      <c r="AB80" s="79"/>
      <c r="AC80" s="79" t="b">
        <v>0</v>
      </c>
      <c r="AD80" s="79">
        <v>2</v>
      </c>
      <c r="AE80" s="85" t="s">
        <v>1500</v>
      </c>
      <c r="AF80" s="79" t="b">
        <v>0</v>
      </c>
      <c r="AG80" s="79" t="s">
        <v>1514</v>
      </c>
      <c r="AH80" s="79"/>
      <c r="AI80" s="85" t="s">
        <v>1500</v>
      </c>
      <c r="AJ80" s="79" t="b">
        <v>0</v>
      </c>
      <c r="AK80" s="79">
        <v>4</v>
      </c>
      <c r="AL80" s="85" t="s">
        <v>1500</v>
      </c>
      <c r="AM80" s="79" t="s">
        <v>1533</v>
      </c>
      <c r="AN80" s="79" t="b">
        <v>0</v>
      </c>
      <c r="AO80" s="85" t="s">
        <v>1337</v>
      </c>
      <c r="AP80" s="79" t="s">
        <v>1542</v>
      </c>
      <c r="AQ80" s="79">
        <v>0</v>
      </c>
      <c r="AR80" s="79">
        <v>0</v>
      </c>
      <c r="AS80" s="79"/>
      <c r="AT80" s="79"/>
      <c r="AU80" s="79"/>
      <c r="AV80" s="79"/>
      <c r="AW80" s="79"/>
      <c r="AX80" s="79"/>
      <c r="AY80" s="79"/>
      <c r="AZ80" s="79"/>
      <c r="BA80">
        <v>1</v>
      </c>
      <c r="BB80" s="78" t="str">
        <f>REPLACE(INDEX(GroupVertices[Group],MATCH(Edges[[#This Row],[Vertex 1]],GroupVertices[Vertex],0)),1,1,"")</f>
        <v>17</v>
      </c>
      <c r="BC80" s="78" t="str">
        <f>REPLACE(INDEX(GroupVertices[Group],MATCH(Edges[[#This Row],[Vertex 2]],GroupVertices[Vertex],0)),1,1,"")</f>
        <v>17</v>
      </c>
      <c r="BD80" s="48">
        <v>0</v>
      </c>
      <c r="BE80" s="49">
        <v>0</v>
      </c>
      <c r="BF80" s="48">
        <v>0</v>
      </c>
      <c r="BG80" s="49">
        <v>0</v>
      </c>
      <c r="BH80" s="48">
        <v>0</v>
      </c>
      <c r="BI80" s="49">
        <v>0</v>
      </c>
      <c r="BJ80" s="48">
        <v>24</v>
      </c>
      <c r="BK80" s="49">
        <v>100</v>
      </c>
      <c r="BL80" s="48">
        <v>24</v>
      </c>
    </row>
    <row r="81" spans="1:64" ht="15">
      <c r="A81" s="64" t="s">
        <v>269</v>
      </c>
      <c r="B81" s="64" t="s">
        <v>268</v>
      </c>
      <c r="C81" s="65" t="s">
        <v>4475</v>
      </c>
      <c r="D81" s="66">
        <v>3</v>
      </c>
      <c r="E81" s="67" t="s">
        <v>132</v>
      </c>
      <c r="F81" s="68">
        <v>32</v>
      </c>
      <c r="G81" s="65"/>
      <c r="H81" s="69"/>
      <c r="I81" s="70"/>
      <c r="J81" s="70"/>
      <c r="K81" s="34" t="s">
        <v>65</v>
      </c>
      <c r="L81" s="77">
        <v>81</v>
      </c>
      <c r="M81" s="77"/>
      <c r="N81" s="72"/>
      <c r="O81" s="79" t="s">
        <v>452</v>
      </c>
      <c r="P81" s="81">
        <v>43481.57638888889</v>
      </c>
      <c r="Q81" s="79" t="s">
        <v>494</v>
      </c>
      <c r="R81" s="79"/>
      <c r="S81" s="79"/>
      <c r="T81" s="79" t="s">
        <v>756</v>
      </c>
      <c r="U81" s="79"/>
      <c r="V81" s="82" t="s">
        <v>953</v>
      </c>
      <c r="W81" s="81">
        <v>43481.57638888889</v>
      </c>
      <c r="X81" s="82" t="s">
        <v>1115</v>
      </c>
      <c r="Y81" s="79"/>
      <c r="Z81" s="79"/>
      <c r="AA81" s="85" t="s">
        <v>1338</v>
      </c>
      <c r="AB81" s="79"/>
      <c r="AC81" s="79" t="b">
        <v>0</v>
      </c>
      <c r="AD81" s="79">
        <v>0</v>
      </c>
      <c r="AE81" s="85" t="s">
        <v>1500</v>
      </c>
      <c r="AF81" s="79" t="b">
        <v>0</v>
      </c>
      <c r="AG81" s="79" t="s">
        <v>1514</v>
      </c>
      <c r="AH81" s="79"/>
      <c r="AI81" s="85" t="s">
        <v>1500</v>
      </c>
      <c r="AJ81" s="79" t="b">
        <v>0</v>
      </c>
      <c r="AK81" s="79">
        <v>4</v>
      </c>
      <c r="AL81" s="85" t="s">
        <v>1337</v>
      </c>
      <c r="AM81" s="79" t="s">
        <v>1532</v>
      </c>
      <c r="AN81" s="79" t="b">
        <v>0</v>
      </c>
      <c r="AO81" s="85" t="s">
        <v>1337</v>
      </c>
      <c r="AP81" s="79" t="s">
        <v>176</v>
      </c>
      <c r="AQ81" s="79">
        <v>0</v>
      </c>
      <c r="AR81" s="79">
        <v>0</v>
      </c>
      <c r="AS81" s="79"/>
      <c r="AT81" s="79"/>
      <c r="AU81" s="79"/>
      <c r="AV81" s="79"/>
      <c r="AW81" s="79"/>
      <c r="AX81" s="79"/>
      <c r="AY81" s="79"/>
      <c r="AZ81" s="79"/>
      <c r="BA81">
        <v>1</v>
      </c>
      <c r="BB81" s="78" t="str">
        <f>REPLACE(INDEX(GroupVertices[Group],MATCH(Edges[[#This Row],[Vertex 1]],GroupVertices[Vertex],0)),1,1,"")</f>
        <v>17</v>
      </c>
      <c r="BC81" s="78" t="str">
        <f>REPLACE(INDEX(GroupVertices[Group],MATCH(Edges[[#This Row],[Vertex 2]],GroupVertices[Vertex],0)),1,1,"")</f>
        <v>17</v>
      </c>
      <c r="BD81" s="48">
        <v>0</v>
      </c>
      <c r="BE81" s="49">
        <v>0</v>
      </c>
      <c r="BF81" s="48">
        <v>0</v>
      </c>
      <c r="BG81" s="49">
        <v>0</v>
      </c>
      <c r="BH81" s="48">
        <v>0</v>
      </c>
      <c r="BI81" s="49">
        <v>0</v>
      </c>
      <c r="BJ81" s="48">
        <v>20</v>
      </c>
      <c r="BK81" s="49">
        <v>100</v>
      </c>
      <c r="BL81" s="48">
        <v>20</v>
      </c>
    </row>
    <row r="82" spans="1:64" ht="15">
      <c r="A82" s="64" t="s">
        <v>270</v>
      </c>
      <c r="B82" s="64" t="s">
        <v>270</v>
      </c>
      <c r="C82" s="65" t="s">
        <v>4475</v>
      </c>
      <c r="D82" s="66">
        <v>3</v>
      </c>
      <c r="E82" s="67" t="s">
        <v>132</v>
      </c>
      <c r="F82" s="68">
        <v>32</v>
      </c>
      <c r="G82" s="65"/>
      <c r="H82" s="69"/>
      <c r="I82" s="70"/>
      <c r="J82" s="70"/>
      <c r="K82" s="34" t="s">
        <v>65</v>
      </c>
      <c r="L82" s="77">
        <v>82</v>
      </c>
      <c r="M82" s="77"/>
      <c r="N82" s="72"/>
      <c r="O82" s="79" t="s">
        <v>176</v>
      </c>
      <c r="P82" s="81">
        <v>43481.57714120371</v>
      </c>
      <c r="Q82" s="79" t="s">
        <v>512</v>
      </c>
      <c r="R82" s="79"/>
      <c r="S82" s="79"/>
      <c r="T82" s="79" t="s">
        <v>756</v>
      </c>
      <c r="U82" s="79"/>
      <c r="V82" s="82" t="s">
        <v>954</v>
      </c>
      <c r="W82" s="81">
        <v>43481.57714120371</v>
      </c>
      <c r="X82" s="82" t="s">
        <v>1116</v>
      </c>
      <c r="Y82" s="79"/>
      <c r="Z82" s="79"/>
      <c r="AA82" s="85" t="s">
        <v>1339</v>
      </c>
      <c r="AB82" s="79"/>
      <c r="AC82" s="79" t="b">
        <v>0</v>
      </c>
      <c r="AD82" s="79">
        <v>2</v>
      </c>
      <c r="AE82" s="85" t="s">
        <v>1500</v>
      </c>
      <c r="AF82" s="79" t="b">
        <v>0</v>
      </c>
      <c r="AG82" s="79" t="s">
        <v>1515</v>
      </c>
      <c r="AH82" s="79"/>
      <c r="AI82" s="85" t="s">
        <v>1500</v>
      </c>
      <c r="AJ82" s="79" t="b">
        <v>0</v>
      </c>
      <c r="AK82" s="79">
        <v>0</v>
      </c>
      <c r="AL82" s="85" t="s">
        <v>1500</v>
      </c>
      <c r="AM82" s="79" t="s">
        <v>1531</v>
      </c>
      <c r="AN82" s="79" t="b">
        <v>0</v>
      </c>
      <c r="AO82" s="85" t="s">
        <v>1339</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4.761904761904762</v>
      </c>
      <c r="BF82" s="48">
        <v>0</v>
      </c>
      <c r="BG82" s="49">
        <v>0</v>
      </c>
      <c r="BH82" s="48">
        <v>0</v>
      </c>
      <c r="BI82" s="49">
        <v>0</v>
      </c>
      <c r="BJ82" s="48">
        <v>20</v>
      </c>
      <c r="BK82" s="49">
        <v>95.23809523809524</v>
      </c>
      <c r="BL82" s="48">
        <v>21</v>
      </c>
    </row>
    <row r="83" spans="1:64" ht="15">
      <c r="A83" s="64" t="s">
        <v>271</v>
      </c>
      <c r="B83" s="64" t="s">
        <v>271</v>
      </c>
      <c r="C83" s="65" t="s">
        <v>4475</v>
      </c>
      <c r="D83" s="66">
        <v>3</v>
      </c>
      <c r="E83" s="67" t="s">
        <v>132</v>
      </c>
      <c r="F83" s="68">
        <v>32</v>
      </c>
      <c r="G83" s="65"/>
      <c r="H83" s="69"/>
      <c r="I83" s="70"/>
      <c r="J83" s="70"/>
      <c r="K83" s="34" t="s">
        <v>65</v>
      </c>
      <c r="L83" s="77">
        <v>83</v>
      </c>
      <c r="M83" s="77"/>
      <c r="N83" s="72"/>
      <c r="O83" s="79" t="s">
        <v>176</v>
      </c>
      <c r="P83" s="81">
        <v>43481.577627314815</v>
      </c>
      <c r="Q83" s="79" t="s">
        <v>513</v>
      </c>
      <c r="R83" s="79"/>
      <c r="S83" s="79"/>
      <c r="T83" s="79" t="s">
        <v>756</v>
      </c>
      <c r="U83" s="82" t="s">
        <v>860</v>
      </c>
      <c r="V83" s="82" t="s">
        <v>860</v>
      </c>
      <c r="W83" s="81">
        <v>43481.577627314815</v>
      </c>
      <c r="X83" s="82" t="s">
        <v>1117</v>
      </c>
      <c r="Y83" s="79"/>
      <c r="Z83" s="79"/>
      <c r="AA83" s="85" t="s">
        <v>1340</v>
      </c>
      <c r="AB83" s="79"/>
      <c r="AC83" s="79" t="b">
        <v>0</v>
      </c>
      <c r="AD83" s="79">
        <v>0</v>
      </c>
      <c r="AE83" s="85" t="s">
        <v>1500</v>
      </c>
      <c r="AF83" s="79" t="b">
        <v>0</v>
      </c>
      <c r="AG83" s="79" t="s">
        <v>1508</v>
      </c>
      <c r="AH83" s="79"/>
      <c r="AI83" s="85" t="s">
        <v>1500</v>
      </c>
      <c r="AJ83" s="79" t="b">
        <v>0</v>
      </c>
      <c r="AK83" s="79">
        <v>0</v>
      </c>
      <c r="AL83" s="85" t="s">
        <v>1500</v>
      </c>
      <c r="AM83" s="79" t="s">
        <v>1531</v>
      </c>
      <c r="AN83" s="79" t="b">
        <v>0</v>
      </c>
      <c r="AO83" s="85" t="s">
        <v>1340</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2</v>
      </c>
      <c r="BE83" s="49">
        <v>5.2631578947368425</v>
      </c>
      <c r="BF83" s="48">
        <v>0</v>
      </c>
      <c r="BG83" s="49">
        <v>0</v>
      </c>
      <c r="BH83" s="48">
        <v>0</v>
      </c>
      <c r="BI83" s="49">
        <v>0</v>
      </c>
      <c r="BJ83" s="48">
        <v>36</v>
      </c>
      <c r="BK83" s="49">
        <v>94.73684210526316</v>
      </c>
      <c r="BL83" s="48">
        <v>38</v>
      </c>
    </row>
    <row r="84" spans="1:64" ht="15">
      <c r="A84" s="64" t="s">
        <v>272</v>
      </c>
      <c r="B84" s="64" t="s">
        <v>423</v>
      </c>
      <c r="C84" s="65" t="s">
        <v>4475</v>
      </c>
      <c r="D84" s="66">
        <v>3</v>
      </c>
      <c r="E84" s="67" t="s">
        <v>132</v>
      </c>
      <c r="F84" s="68">
        <v>32</v>
      </c>
      <c r="G84" s="65"/>
      <c r="H84" s="69"/>
      <c r="I84" s="70"/>
      <c r="J84" s="70"/>
      <c r="K84" s="34" t="s">
        <v>65</v>
      </c>
      <c r="L84" s="77">
        <v>84</v>
      </c>
      <c r="M84" s="77"/>
      <c r="N84" s="72"/>
      <c r="O84" s="79" t="s">
        <v>452</v>
      </c>
      <c r="P84" s="81">
        <v>43481.578877314816</v>
      </c>
      <c r="Q84" s="79" t="s">
        <v>514</v>
      </c>
      <c r="R84" s="79"/>
      <c r="S84" s="79"/>
      <c r="T84" s="79" t="s">
        <v>756</v>
      </c>
      <c r="U84" s="79"/>
      <c r="V84" s="82" t="s">
        <v>955</v>
      </c>
      <c r="W84" s="81">
        <v>43481.578877314816</v>
      </c>
      <c r="X84" s="82" t="s">
        <v>1118</v>
      </c>
      <c r="Y84" s="79"/>
      <c r="Z84" s="79"/>
      <c r="AA84" s="85" t="s">
        <v>1341</v>
      </c>
      <c r="AB84" s="79"/>
      <c r="AC84" s="79" t="b">
        <v>0</v>
      </c>
      <c r="AD84" s="79">
        <v>0</v>
      </c>
      <c r="AE84" s="85" t="s">
        <v>1500</v>
      </c>
      <c r="AF84" s="79" t="b">
        <v>0</v>
      </c>
      <c r="AG84" s="79" t="s">
        <v>1508</v>
      </c>
      <c r="AH84" s="79"/>
      <c r="AI84" s="85" t="s">
        <v>1500</v>
      </c>
      <c r="AJ84" s="79" t="b">
        <v>0</v>
      </c>
      <c r="AK84" s="79">
        <v>0</v>
      </c>
      <c r="AL84" s="85" t="s">
        <v>1500</v>
      </c>
      <c r="AM84" s="79" t="s">
        <v>1531</v>
      </c>
      <c r="AN84" s="79" t="b">
        <v>0</v>
      </c>
      <c r="AO84" s="85" t="s">
        <v>1341</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2</v>
      </c>
      <c r="BE84" s="49">
        <v>20</v>
      </c>
      <c r="BF84" s="48">
        <v>0</v>
      </c>
      <c r="BG84" s="49">
        <v>0</v>
      </c>
      <c r="BH84" s="48">
        <v>0</v>
      </c>
      <c r="BI84" s="49">
        <v>0</v>
      </c>
      <c r="BJ84" s="48">
        <v>8</v>
      </c>
      <c r="BK84" s="49">
        <v>80</v>
      </c>
      <c r="BL84" s="48">
        <v>10</v>
      </c>
    </row>
    <row r="85" spans="1:64" ht="15">
      <c r="A85" s="64" t="s">
        <v>273</v>
      </c>
      <c r="B85" s="64" t="s">
        <v>273</v>
      </c>
      <c r="C85" s="65" t="s">
        <v>4475</v>
      </c>
      <c r="D85" s="66">
        <v>3</v>
      </c>
      <c r="E85" s="67" t="s">
        <v>132</v>
      </c>
      <c r="F85" s="68">
        <v>32</v>
      </c>
      <c r="G85" s="65"/>
      <c r="H85" s="69"/>
      <c r="I85" s="70"/>
      <c r="J85" s="70"/>
      <c r="K85" s="34" t="s">
        <v>65</v>
      </c>
      <c r="L85" s="77">
        <v>85</v>
      </c>
      <c r="M85" s="77"/>
      <c r="N85" s="72"/>
      <c r="O85" s="79" t="s">
        <v>176</v>
      </c>
      <c r="P85" s="81">
        <v>43481.58027777778</v>
      </c>
      <c r="Q85" s="79" t="s">
        <v>515</v>
      </c>
      <c r="R85" s="79"/>
      <c r="S85" s="79"/>
      <c r="T85" s="79" t="s">
        <v>784</v>
      </c>
      <c r="U85" s="79"/>
      <c r="V85" s="82" t="s">
        <v>956</v>
      </c>
      <c r="W85" s="81">
        <v>43481.58027777778</v>
      </c>
      <c r="X85" s="82" t="s">
        <v>1119</v>
      </c>
      <c r="Y85" s="79"/>
      <c r="Z85" s="79"/>
      <c r="AA85" s="85" t="s">
        <v>1342</v>
      </c>
      <c r="AB85" s="79"/>
      <c r="AC85" s="79" t="b">
        <v>0</v>
      </c>
      <c r="AD85" s="79">
        <v>0</v>
      </c>
      <c r="AE85" s="85" t="s">
        <v>1500</v>
      </c>
      <c r="AF85" s="79" t="b">
        <v>0</v>
      </c>
      <c r="AG85" s="79" t="s">
        <v>1508</v>
      </c>
      <c r="AH85" s="79"/>
      <c r="AI85" s="85" t="s">
        <v>1500</v>
      </c>
      <c r="AJ85" s="79" t="b">
        <v>0</v>
      </c>
      <c r="AK85" s="79">
        <v>0</v>
      </c>
      <c r="AL85" s="85" t="s">
        <v>1500</v>
      </c>
      <c r="AM85" s="79" t="s">
        <v>1531</v>
      </c>
      <c r="AN85" s="79" t="b">
        <v>0</v>
      </c>
      <c r="AO85" s="85" t="s">
        <v>1342</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25</v>
      </c>
      <c r="BK85" s="49">
        <v>100</v>
      </c>
      <c r="BL85" s="48">
        <v>25</v>
      </c>
    </row>
    <row r="86" spans="1:64" ht="15">
      <c r="A86" s="64" t="s">
        <v>274</v>
      </c>
      <c r="B86" s="64" t="s">
        <v>274</v>
      </c>
      <c r="C86" s="65" t="s">
        <v>4475</v>
      </c>
      <c r="D86" s="66">
        <v>3</v>
      </c>
      <c r="E86" s="67" t="s">
        <v>132</v>
      </c>
      <c r="F86" s="68">
        <v>32</v>
      </c>
      <c r="G86" s="65"/>
      <c r="H86" s="69"/>
      <c r="I86" s="70"/>
      <c r="J86" s="70"/>
      <c r="K86" s="34" t="s">
        <v>65</v>
      </c>
      <c r="L86" s="77">
        <v>86</v>
      </c>
      <c r="M86" s="77"/>
      <c r="N86" s="72"/>
      <c r="O86" s="79" t="s">
        <v>176</v>
      </c>
      <c r="P86" s="81">
        <v>43481.58047453704</v>
      </c>
      <c r="Q86" s="79" t="s">
        <v>516</v>
      </c>
      <c r="R86" s="79"/>
      <c r="S86" s="79"/>
      <c r="T86" s="79" t="s">
        <v>785</v>
      </c>
      <c r="U86" s="82" t="s">
        <v>861</v>
      </c>
      <c r="V86" s="82" t="s">
        <v>861</v>
      </c>
      <c r="W86" s="81">
        <v>43481.58047453704</v>
      </c>
      <c r="X86" s="82" t="s">
        <v>1120</v>
      </c>
      <c r="Y86" s="79"/>
      <c r="Z86" s="79"/>
      <c r="AA86" s="85" t="s">
        <v>1343</v>
      </c>
      <c r="AB86" s="85" t="s">
        <v>1498</v>
      </c>
      <c r="AC86" s="79" t="b">
        <v>0</v>
      </c>
      <c r="AD86" s="79">
        <v>0</v>
      </c>
      <c r="AE86" s="85" t="s">
        <v>1502</v>
      </c>
      <c r="AF86" s="79" t="b">
        <v>0</v>
      </c>
      <c r="AG86" s="79" t="s">
        <v>1509</v>
      </c>
      <c r="AH86" s="79"/>
      <c r="AI86" s="85" t="s">
        <v>1500</v>
      </c>
      <c r="AJ86" s="79" t="b">
        <v>0</v>
      </c>
      <c r="AK86" s="79">
        <v>0</v>
      </c>
      <c r="AL86" s="85" t="s">
        <v>1500</v>
      </c>
      <c r="AM86" s="79" t="s">
        <v>1533</v>
      </c>
      <c r="AN86" s="79" t="b">
        <v>0</v>
      </c>
      <c r="AO86" s="85" t="s">
        <v>1498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12</v>
      </c>
      <c r="BK86" s="49">
        <v>100</v>
      </c>
      <c r="BL86" s="48">
        <v>12</v>
      </c>
    </row>
    <row r="87" spans="1:64" ht="15">
      <c r="A87" s="64" t="s">
        <v>275</v>
      </c>
      <c r="B87" s="64" t="s">
        <v>428</v>
      </c>
      <c r="C87" s="65" t="s">
        <v>4475</v>
      </c>
      <c r="D87" s="66">
        <v>3</v>
      </c>
      <c r="E87" s="67" t="s">
        <v>132</v>
      </c>
      <c r="F87" s="68">
        <v>32</v>
      </c>
      <c r="G87" s="65"/>
      <c r="H87" s="69"/>
      <c r="I87" s="70"/>
      <c r="J87" s="70"/>
      <c r="K87" s="34" t="s">
        <v>65</v>
      </c>
      <c r="L87" s="77">
        <v>87</v>
      </c>
      <c r="M87" s="77"/>
      <c r="N87" s="72"/>
      <c r="O87" s="79" t="s">
        <v>452</v>
      </c>
      <c r="P87" s="81">
        <v>43481.5805787037</v>
      </c>
      <c r="Q87" s="79" t="s">
        <v>517</v>
      </c>
      <c r="R87" s="79"/>
      <c r="S87" s="79"/>
      <c r="T87" s="79" t="s">
        <v>786</v>
      </c>
      <c r="U87" s="79"/>
      <c r="V87" s="82" t="s">
        <v>957</v>
      </c>
      <c r="W87" s="81">
        <v>43481.5805787037</v>
      </c>
      <c r="X87" s="82" t="s">
        <v>1121</v>
      </c>
      <c r="Y87" s="79"/>
      <c r="Z87" s="79"/>
      <c r="AA87" s="85" t="s">
        <v>1344</v>
      </c>
      <c r="AB87" s="79"/>
      <c r="AC87" s="79" t="b">
        <v>0</v>
      </c>
      <c r="AD87" s="79">
        <v>0</v>
      </c>
      <c r="AE87" s="85" t="s">
        <v>1500</v>
      </c>
      <c r="AF87" s="79" t="b">
        <v>0</v>
      </c>
      <c r="AG87" s="79" t="s">
        <v>1508</v>
      </c>
      <c r="AH87" s="79"/>
      <c r="AI87" s="85" t="s">
        <v>1500</v>
      </c>
      <c r="AJ87" s="79" t="b">
        <v>0</v>
      </c>
      <c r="AK87" s="79">
        <v>2</v>
      </c>
      <c r="AL87" s="85" t="s">
        <v>1346</v>
      </c>
      <c r="AM87" s="79" t="s">
        <v>1531</v>
      </c>
      <c r="AN87" s="79" t="b">
        <v>0</v>
      </c>
      <c r="AO87" s="85" t="s">
        <v>1346</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c r="BE87" s="49"/>
      <c r="BF87" s="48"/>
      <c r="BG87" s="49"/>
      <c r="BH87" s="48"/>
      <c r="BI87" s="49"/>
      <c r="BJ87" s="48"/>
      <c r="BK87" s="49"/>
      <c r="BL87" s="48"/>
    </row>
    <row r="88" spans="1:64" ht="15">
      <c r="A88" s="64" t="s">
        <v>275</v>
      </c>
      <c r="B88" s="64" t="s">
        <v>277</v>
      </c>
      <c r="C88" s="65" t="s">
        <v>4475</v>
      </c>
      <c r="D88" s="66">
        <v>3</v>
      </c>
      <c r="E88" s="67" t="s">
        <v>132</v>
      </c>
      <c r="F88" s="68">
        <v>32</v>
      </c>
      <c r="G88" s="65"/>
      <c r="H88" s="69"/>
      <c r="I88" s="70"/>
      <c r="J88" s="70"/>
      <c r="K88" s="34" t="s">
        <v>65</v>
      </c>
      <c r="L88" s="77">
        <v>88</v>
      </c>
      <c r="M88" s="77"/>
      <c r="N88" s="72"/>
      <c r="O88" s="79" t="s">
        <v>452</v>
      </c>
      <c r="P88" s="81">
        <v>43481.5805787037</v>
      </c>
      <c r="Q88" s="79" t="s">
        <v>517</v>
      </c>
      <c r="R88" s="79"/>
      <c r="S88" s="79"/>
      <c r="T88" s="79" t="s">
        <v>786</v>
      </c>
      <c r="U88" s="79"/>
      <c r="V88" s="82" t="s">
        <v>957</v>
      </c>
      <c r="W88" s="81">
        <v>43481.5805787037</v>
      </c>
      <c r="X88" s="82" t="s">
        <v>1121</v>
      </c>
      <c r="Y88" s="79"/>
      <c r="Z88" s="79"/>
      <c r="AA88" s="85" t="s">
        <v>1344</v>
      </c>
      <c r="AB88" s="79"/>
      <c r="AC88" s="79" t="b">
        <v>0</v>
      </c>
      <c r="AD88" s="79">
        <v>0</v>
      </c>
      <c r="AE88" s="85" t="s">
        <v>1500</v>
      </c>
      <c r="AF88" s="79" t="b">
        <v>0</v>
      </c>
      <c r="AG88" s="79" t="s">
        <v>1508</v>
      </c>
      <c r="AH88" s="79"/>
      <c r="AI88" s="85" t="s">
        <v>1500</v>
      </c>
      <c r="AJ88" s="79" t="b">
        <v>0</v>
      </c>
      <c r="AK88" s="79">
        <v>2</v>
      </c>
      <c r="AL88" s="85" t="s">
        <v>1346</v>
      </c>
      <c r="AM88" s="79" t="s">
        <v>1531</v>
      </c>
      <c r="AN88" s="79" t="b">
        <v>0</v>
      </c>
      <c r="AO88" s="85" t="s">
        <v>1346</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v>0</v>
      </c>
      <c r="BE88" s="49">
        <v>0</v>
      </c>
      <c r="BF88" s="48">
        <v>1</v>
      </c>
      <c r="BG88" s="49">
        <v>7.6923076923076925</v>
      </c>
      <c r="BH88" s="48">
        <v>0</v>
      </c>
      <c r="BI88" s="49">
        <v>0</v>
      </c>
      <c r="BJ88" s="48">
        <v>12</v>
      </c>
      <c r="BK88" s="49">
        <v>92.3076923076923</v>
      </c>
      <c r="BL88" s="48">
        <v>13</v>
      </c>
    </row>
    <row r="89" spans="1:64" ht="15">
      <c r="A89" s="64" t="s">
        <v>276</v>
      </c>
      <c r="B89" s="64" t="s">
        <v>388</v>
      </c>
      <c r="C89" s="65" t="s">
        <v>4475</v>
      </c>
      <c r="D89" s="66">
        <v>3</v>
      </c>
      <c r="E89" s="67" t="s">
        <v>132</v>
      </c>
      <c r="F89" s="68">
        <v>32</v>
      </c>
      <c r="G89" s="65"/>
      <c r="H89" s="69"/>
      <c r="I89" s="70"/>
      <c r="J89" s="70"/>
      <c r="K89" s="34" t="s">
        <v>65</v>
      </c>
      <c r="L89" s="77">
        <v>89</v>
      </c>
      <c r="M89" s="77"/>
      <c r="N89" s="72"/>
      <c r="O89" s="79" t="s">
        <v>452</v>
      </c>
      <c r="P89" s="81">
        <v>43481.58101851852</v>
      </c>
      <c r="Q89" s="79" t="s">
        <v>518</v>
      </c>
      <c r="R89" s="79"/>
      <c r="S89" s="79"/>
      <c r="T89" s="79" t="s">
        <v>756</v>
      </c>
      <c r="U89" s="79"/>
      <c r="V89" s="82" t="s">
        <v>918</v>
      </c>
      <c r="W89" s="81">
        <v>43481.58101851852</v>
      </c>
      <c r="X89" s="82" t="s">
        <v>1122</v>
      </c>
      <c r="Y89" s="79"/>
      <c r="Z89" s="79"/>
      <c r="AA89" s="85" t="s">
        <v>1345</v>
      </c>
      <c r="AB89" s="79"/>
      <c r="AC89" s="79" t="b">
        <v>0</v>
      </c>
      <c r="AD89" s="79">
        <v>0</v>
      </c>
      <c r="AE89" s="85" t="s">
        <v>1500</v>
      </c>
      <c r="AF89" s="79" t="b">
        <v>0</v>
      </c>
      <c r="AG89" s="79" t="s">
        <v>1508</v>
      </c>
      <c r="AH89" s="79"/>
      <c r="AI89" s="85" t="s">
        <v>1500</v>
      </c>
      <c r="AJ89" s="79" t="b">
        <v>0</v>
      </c>
      <c r="AK89" s="79">
        <v>29</v>
      </c>
      <c r="AL89" s="85" t="s">
        <v>1477</v>
      </c>
      <c r="AM89" s="79" t="s">
        <v>1533</v>
      </c>
      <c r="AN89" s="79" t="b">
        <v>0</v>
      </c>
      <c r="AO89" s="85" t="s">
        <v>1477</v>
      </c>
      <c r="AP89" s="79" t="s">
        <v>176</v>
      </c>
      <c r="AQ89" s="79">
        <v>0</v>
      </c>
      <c r="AR89" s="79">
        <v>0</v>
      </c>
      <c r="AS89" s="79"/>
      <c r="AT89" s="79"/>
      <c r="AU89" s="79"/>
      <c r="AV89" s="79"/>
      <c r="AW89" s="79"/>
      <c r="AX89" s="79"/>
      <c r="AY89" s="79"/>
      <c r="AZ89" s="79"/>
      <c r="BA89">
        <v>1</v>
      </c>
      <c r="BB89" s="78" t="str">
        <f>REPLACE(INDEX(GroupVertices[Group],MATCH(Edges[[#This Row],[Vertex 1]],GroupVertices[Vertex],0)),1,1,"")</f>
        <v>8</v>
      </c>
      <c r="BC89" s="78" t="str">
        <f>REPLACE(INDEX(GroupVertices[Group],MATCH(Edges[[#This Row],[Vertex 2]],GroupVertices[Vertex],0)),1,1,"")</f>
        <v>8</v>
      </c>
      <c r="BD89" s="48">
        <v>1</v>
      </c>
      <c r="BE89" s="49">
        <v>7.142857142857143</v>
      </c>
      <c r="BF89" s="48">
        <v>0</v>
      </c>
      <c r="BG89" s="49">
        <v>0</v>
      </c>
      <c r="BH89" s="48">
        <v>0</v>
      </c>
      <c r="BI89" s="49">
        <v>0</v>
      </c>
      <c r="BJ89" s="48">
        <v>13</v>
      </c>
      <c r="BK89" s="49">
        <v>92.85714285714286</v>
      </c>
      <c r="BL89" s="48">
        <v>14</v>
      </c>
    </row>
    <row r="90" spans="1:64" ht="15">
      <c r="A90" s="64" t="s">
        <v>277</v>
      </c>
      <c r="B90" s="64" t="s">
        <v>428</v>
      </c>
      <c r="C90" s="65" t="s">
        <v>4475</v>
      </c>
      <c r="D90" s="66">
        <v>3</v>
      </c>
      <c r="E90" s="67" t="s">
        <v>132</v>
      </c>
      <c r="F90" s="68">
        <v>32</v>
      </c>
      <c r="G90" s="65"/>
      <c r="H90" s="69"/>
      <c r="I90" s="70"/>
      <c r="J90" s="70"/>
      <c r="K90" s="34" t="s">
        <v>65</v>
      </c>
      <c r="L90" s="77">
        <v>90</v>
      </c>
      <c r="M90" s="77"/>
      <c r="N90" s="72"/>
      <c r="O90" s="79" t="s">
        <v>452</v>
      </c>
      <c r="P90" s="81">
        <v>43481.4868287037</v>
      </c>
      <c r="Q90" s="79" t="s">
        <v>519</v>
      </c>
      <c r="R90" s="82" t="s">
        <v>660</v>
      </c>
      <c r="S90" s="79" t="s">
        <v>724</v>
      </c>
      <c r="T90" s="79" t="s">
        <v>786</v>
      </c>
      <c r="U90" s="79"/>
      <c r="V90" s="82" t="s">
        <v>958</v>
      </c>
      <c r="W90" s="81">
        <v>43481.4868287037</v>
      </c>
      <c r="X90" s="82" t="s">
        <v>1123</v>
      </c>
      <c r="Y90" s="79"/>
      <c r="Z90" s="79"/>
      <c r="AA90" s="85" t="s">
        <v>1346</v>
      </c>
      <c r="AB90" s="79"/>
      <c r="AC90" s="79" t="b">
        <v>0</v>
      </c>
      <c r="AD90" s="79">
        <v>2</v>
      </c>
      <c r="AE90" s="85" t="s">
        <v>1500</v>
      </c>
      <c r="AF90" s="79" t="b">
        <v>0</v>
      </c>
      <c r="AG90" s="79" t="s">
        <v>1508</v>
      </c>
      <c r="AH90" s="79"/>
      <c r="AI90" s="85" t="s">
        <v>1500</v>
      </c>
      <c r="AJ90" s="79" t="b">
        <v>0</v>
      </c>
      <c r="AK90" s="79">
        <v>2</v>
      </c>
      <c r="AL90" s="85" t="s">
        <v>1500</v>
      </c>
      <c r="AM90" s="79" t="s">
        <v>1533</v>
      </c>
      <c r="AN90" s="79" t="b">
        <v>0</v>
      </c>
      <c r="AO90" s="85" t="s">
        <v>1346</v>
      </c>
      <c r="AP90" s="79" t="s">
        <v>1542</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v>0</v>
      </c>
      <c r="BE90" s="49">
        <v>0</v>
      </c>
      <c r="BF90" s="48">
        <v>1</v>
      </c>
      <c r="BG90" s="49">
        <v>9.090909090909092</v>
      </c>
      <c r="BH90" s="48">
        <v>0</v>
      </c>
      <c r="BI90" s="49">
        <v>0</v>
      </c>
      <c r="BJ90" s="48">
        <v>10</v>
      </c>
      <c r="BK90" s="49">
        <v>90.9090909090909</v>
      </c>
      <c r="BL90" s="48">
        <v>11</v>
      </c>
    </row>
    <row r="91" spans="1:64" ht="15">
      <c r="A91" s="64" t="s">
        <v>278</v>
      </c>
      <c r="B91" s="64" t="s">
        <v>277</v>
      </c>
      <c r="C91" s="65" t="s">
        <v>4475</v>
      </c>
      <c r="D91" s="66">
        <v>3</v>
      </c>
      <c r="E91" s="67" t="s">
        <v>132</v>
      </c>
      <c r="F91" s="68">
        <v>32</v>
      </c>
      <c r="G91" s="65"/>
      <c r="H91" s="69"/>
      <c r="I91" s="70"/>
      <c r="J91" s="70"/>
      <c r="K91" s="34" t="s">
        <v>65</v>
      </c>
      <c r="L91" s="77">
        <v>91</v>
      </c>
      <c r="M91" s="77"/>
      <c r="N91" s="72"/>
      <c r="O91" s="79" t="s">
        <v>452</v>
      </c>
      <c r="P91" s="81">
        <v>43481.581192129626</v>
      </c>
      <c r="Q91" s="79" t="s">
        <v>517</v>
      </c>
      <c r="R91" s="79"/>
      <c r="S91" s="79"/>
      <c r="T91" s="79" t="s">
        <v>786</v>
      </c>
      <c r="U91" s="79"/>
      <c r="V91" s="82" t="s">
        <v>959</v>
      </c>
      <c r="W91" s="81">
        <v>43481.581192129626</v>
      </c>
      <c r="X91" s="82" t="s">
        <v>1124</v>
      </c>
      <c r="Y91" s="79"/>
      <c r="Z91" s="79"/>
      <c r="AA91" s="85" t="s">
        <v>1347</v>
      </c>
      <c r="AB91" s="79"/>
      <c r="AC91" s="79" t="b">
        <v>0</v>
      </c>
      <c r="AD91" s="79">
        <v>0</v>
      </c>
      <c r="AE91" s="85" t="s">
        <v>1500</v>
      </c>
      <c r="AF91" s="79" t="b">
        <v>0</v>
      </c>
      <c r="AG91" s="79" t="s">
        <v>1508</v>
      </c>
      <c r="AH91" s="79"/>
      <c r="AI91" s="85" t="s">
        <v>1500</v>
      </c>
      <c r="AJ91" s="79" t="b">
        <v>0</v>
      </c>
      <c r="AK91" s="79">
        <v>2</v>
      </c>
      <c r="AL91" s="85" t="s">
        <v>1346</v>
      </c>
      <c r="AM91" s="79" t="s">
        <v>1531</v>
      </c>
      <c r="AN91" s="79" t="b">
        <v>0</v>
      </c>
      <c r="AO91" s="85" t="s">
        <v>1346</v>
      </c>
      <c r="AP91" s="79" t="s">
        <v>176</v>
      </c>
      <c r="AQ91" s="79">
        <v>0</v>
      </c>
      <c r="AR91" s="79">
        <v>0</v>
      </c>
      <c r="AS91" s="79"/>
      <c r="AT91" s="79"/>
      <c r="AU91" s="79"/>
      <c r="AV91" s="79"/>
      <c r="AW91" s="79"/>
      <c r="AX91" s="79"/>
      <c r="AY91" s="79"/>
      <c r="AZ91" s="79"/>
      <c r="BA91">
        <v>1</v>
      </c>
      <c r="BB91" s="78" t="str">
        <f>REPLACE(INDEX(GroupVertices[Group],MATCH(Edges[[#This Row],[Vertex 1]],GroupVertices[Vertex],0)),1,1,"")</f>
        <v>6</v>
      </c>
      <c r="BC91" s="78" t="str">
        <f>REPLACE(INDEX(GroupVertices[Group],MATCH(Edges[[#This Row],[Vertex 2]],GroupVertices[Vertex],0)),1,1,"")</f>
        <v>6</v>
      </c>
      <c r="BD91" s="48"/>
      <c r="BE91" s="49"/>
      <c r="BF91" s="48"/>
      <c r="BG91" s="49"/>
      <c r="BH91" s="48"/>
      <c r="BI91" s="49"/>
      <c r="BJ91" s="48"/>
      <c r="BK91" s="49"/>
      <c r="BL91" s="48"/>
    </row>
    <row r="92" spans="1:64" ht="15">
      <c r="A92" s="64" t="s">
        <v>278</v>
      </c>
      <c r="B92" s="64" t="s">
        <v>428</v>
      </c>
      <c r="C92" s="65" t="s">
        <v>4475</v>
      </c>
      <c r="D92" s="66">
        <v>3</v>
      </c>
      <c r="E92" s="67" t="s">
        <v>132</v>
      </c>
      <c r="F92" s="68">
        <v>32</v>
      </c>
      <c r="G92" s="65"/>
      <c r="H92" s="69"/>
      <c r="I92" s="70"/>
      <c r="J92" s="70"/>
      <c r="K92" s="34" t="s">
        <v>65</v>
      </c>
      <c r="L92" s="77">
        <v>92</v>
      </c>
      <c r="M92" s="77"/>
      <c r="N92" s="72"/>
      <c r="O92" s="79" t="s">
        <v>452</v>
      </c>
      <c r="P92" s="81">
        <v>43481.581192129626</v>
      </c>
      <c r="Q92" s="79" t="s">
        <v>517</v>
      </c>
      <c r="R92" s="79"/>
      <c r="S92" s="79"/>
      <c r="T92" s="79" t="s">
        <v>786</v>
      </c>
      <c r="U92" s="79"/>
      <c r="V92" s="82" t="s">
        <v>959</v>
      </c>
      <c r="W92" s="81">
        <v>43481.581192129626</v>
      </c>
      <c r="X92" s="82" t="s">
        <v>1124</v>
      </c>
      <c r="Y92" s="79"/>
      <c r="Z92" s="79"/>
      <c r="AA92" s="85" t="s">
        <v>1347</v>
      </c>
      <c r="AB92" s="79"/>
      <c r="AC92" s="79" t="b">
        <v>0</v>
      </c>
      <c r="AD92" s="79">
        <v>0</v>
      </c>
      <c r="AE92" s="85" t="s">
        <v>1500</v>
      </c>
      <c r="AF92" s="79" t="b">
        <v>0</v>
      </c>
      <c r="AG92" s="79" t="s">
        <v>1508</v>
      </c>
      <c r="AH92" s="79"/>
      <c r="AI92" s="85" t="s">
        <v>1500</v>
      </c>
      <c r="AJ92" s="79" t="b">
        <v>0</v>
      </c>
      <c r="AK92" s="79">
        <v>2</v>
      </c>
      <c r="AL92" s="85" t="s">
        <v>1346</v>
      </c>
      <c r="AM92" s="79" t="s">
        <v>1531</v>
      </c>
      <c r="AN92" s="79" t="b">
        <v>0</v>
      </c>
      <c r="AO92" s="85" t="s">
        <v>1346</v>
      </c>
      <c r="AP92" s="79" t="s">
        <v>176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6</v>
      </c>
      <c r="BD92" s="48">
        <v>0</v>
      </c>
      <c r="BE92" s="49">
        <v>0</v>
      </c>
      <c r="BF92" s="48">
        <v>1</v>
      </c>
      <c r="BG92" s="49">
        <v>7.6923076923076925</v>
      </c>
      <c r="BH92" s="48">
        <v>0</v>
      </c>
      <c r="BI92" s="49">
        <v>0</v>
      </c>
      <c r="BJ92" s="48">
        <v>12</v>
      </c>
      <c r="BK92" s="49">
        <v>92.3076923076923</v>
      </c>
      <c r="BL92" s="48">
        <v>13</v>
      </c>
    </row>
    <row r="93" spans="1:64" ht="15">
      <c r="A93" s="64" t="s">
        <v>279</v>
      </c>
      <c r="B93" s="64" t="s">
        <v>279</v>
      </c>
      <c r="C93" s="65" t="s">
        <v>4475</v>
      </c>
      <c r="D93" s="66">
        <v>3</v>
      </c>
      <c r="E93" s="67" t="s">
        <v>132</v>
      </c>
      <c r="F93" s="68">
        <v>32</v>
      </c>
      <c r="G93" s="65"/>
      <c r="H93" s="69"/>
      <c r="I93" s="70"/>
      <c r="J93" s="70"/>
      <c r="K93" s="34" t="s">
        <v>65</v>
      </c>
      <c r="L93" s="77">
        <v>93</v>
      </c>
      <c r="M93" s="77"/>
      <c r="N93" s="72"/>
      <c r="O93" s="79" t="s">
        <v>176</v>
      </c>
      <c r="P93" s="81">
        <v>43481.269641203704</v>
      </c>
      <c r="Q93" s="79" t="s">
        <v>520</v>
      </c>
      <c r="R93" s="79"/>
      <c r="S93" s="79"/>
      <c r="T93" s="79" t="s">
        <v>787</v>
      </c>
      <c r="U93" s="82" t="s">
        <v>862</v>
      </c>
      <c r="V93" s="82" t="s">
        <v>862</v>
      </c>
      <c r="W93" s="81">
        <v>43481.269641203704</v>
      </c>
      <c r="X93" s="82" t="s">
        <v>1125</v>
      </c>
      <c r="Y93" s="79"/>
      <c r="Z93" s="79"/>
      <c r="AA93" s="85" t="s">
        <v>1348</v>
      </c>
      <c r="AB93" s="79"/>
      <c r="AC93" s="79" t="b">
        <v>0</v>
      </c>
      <c r="AD93" s="79">
        <v>110</v>
      </c>
      <c r="AE93" s="85" t="s">
        <v>1500</v>
      </c>
      <c r="AF93" s="79" t="b">
        <v>0</v>
      </c>
      <c r="AG93" s="79" t="s">
        <v>1508</v>
      </c>
      <c r="AH93" s="79"/>
      <c r="AI93" s="85" t="s">
        <v>1500</v>
      </c>
      <c r="AJ93" s="79" t="b">
        <v>0</v>
      </c>
      <c r="AK93" s="79">
        <v>18</v>
      </c>
      <c r="AL93" s="85" t="s">
        <v>1500</v>
      </c>
      <c r="AM93" s="79" t="s">
        <v>1531</v>
      </c>
      <c r="AN93" s="79" t="b">
        <v>0</v>
      </c>
      <c r="AO93" s="85" t="s">
        <v>1348</v>
      </c>
      <c r="AP93" s="79" t="s">
        <v>1542</v>
      </c>
      <c r="AQ93" s="79">
        <v>0</v>
      </c>
      <c r="AR93" s="79">
        <v>0</v>
      </c>
      <c r="AS93" s="79"/>
      <c r="AT93" s="79"/>
      <c r="AU93" s="79"/>
      <c r="AV93" s="79"/>
      <c r="AW93" s="79"/>
      <c r="AX93" s="79"/>
      <c r="AY93" s="79"/>
      <c r="AZ93" s="79"/>
      <c r="BA93">
        <v>1</v>
      </c>
      <c r="BB93" s="78" t="str">
        <f>REPLACE(INDEX(GroupVertices[Group],MATCH(Edges[[#This Row],[Vertex 1]],GroupVertices[Vertex],0)),1,1,"")</f>
        <v>39</v>
      </c>
      <c r="BC93" s="78" t="str">
        <f>REPLACE(INDEX(GroupVertices[Group],MATCH(Edges[[#This Row],[Vertex 2]],GroupVertices[Vertex],0)),1,1,"")</f>
        <v>39</v>
      </c>
      <c r="BD93" s="48">
        <v>2</v>
      </c>
      <c r="BE93" s="49">
        <v>7.407407407407407</v>
      </c>
      <c r="BF93" s="48">
        <v>0</v>
      </c>
      <c r="BG93" s="49">
        <v>0</v>
      </c>
      <c r="BH93" s="48">
        <v>0</v>
      </c>
      <c r="BI93" s="49">
        <v>0</v>
      </c>
      <c r="BJ93" s="48">
        <v>25</v>
      </c>
      <c r="BK93" s="49">
        <v>92.5925925925926</v>
      </c>
      <c r="BL93" s="48">
        <v>27</v>
      </c>
    </row>
    <row r="94" spans="1:64" ht="15">
      <c r="A94" s="64" t="s">
        <v>280</v>
      </c>
      <c r="B94" s="64" t="s">
        <v>279</v>
      </c>
      <c r="C94" s="65" t="s">
        <v>4475</v>
      </c>
      <c r="D94" s="66">
        <v>3</v>
      </c>
      <c r="E94" s="67" t="s">
        <v>132</v>
      </c>
      <c r="F94" s="68">
        <v>32</v>
      </c>
      <c r="G94" s="65"/>
      <c r="H94" s="69"/>
      <c r="I94" s="70"/>
      <c r="J94" s="70"/>
      <c r="K94" s="34" t="s">
        <v>65</v>
      </c>
      <c r="L94" s="77">
        <v>94</v>
      </c>
      <c r="M94" s="77"/>
      <c r="N94" s="72"/>
      <c r="O94" s="79" t="s">
        <v>452</v>
      </c>
      <c r="P94" s="81">
        <v>43481.58186342593</v>
      </c>
      <c r="Q94" s="79" t="s">
        <v>521</v>
      </c>
      <c r="R94" s="79"/>
      <c r="S94" s="79"/>
      <c r="T94" s="79"/>
      <c r="U94" s="79"/>
      <c r="V94" s="82" t="s">
        <v>960</v>
      </c>
      <c r="W94" s="81">
        <v>43481.58186342593</v>
      </c>
      <c r="X94" s="82" t="s">
        <v>1126</v>
      </c>
      <c r="Y94" s="79"/>
      <c r="Z94" s="79"/>
      <c r="AA94" s="85" t="s">
        <v>1349</v>
      </c>
      <c r="AB94" s="79"/>
      <c r="AC94" s="79" t="b">
        <v>0</v>
      </c>
      <c r="AD94" s="79">
        <v>0</v>
      </c>
      <c r="AE94" s="85" t="s">
        <v>1500</v>
      </c>
      <c r="AF94" s="79" t="b">
        <v>0</v>
      </c>
      <c r="AG94" s="79" t="s">
        <v>1508</v>
      </c>
      <c r="AH94" s="79"/>
      <c r="AI94" s="85" t="s">
        <v>1500</v>
      </c>
      <c r="AJ94" s="79" t="b">
        <v>0</v>
      </c>
      <c r="AK94" s="79">
        <v>18</v>
      </c>
      <c r="AL94" s="85" t="s">
        <v>1348</v>
      </c>
      <c r="AM94" s="79" t="s">
        <v>1531</v>
      </c>
      <c r="AN94" s="79" t="b">
        <v>0</v>
      </c>
      <c r="AO94" s="85" t="s">
        <v>1348</v>
      </c>
      <c r="AP94" s="79" t="s">
        <v>176</v>
      </c>
      <c r="AQ94" s="79">
        <v>0</v>
      </c>
      <c r="AR94" s="79">
        <v>0</v>
      </c>
      <c r="AS94" s="79"/>
      <c r="AT94" s="79"/>
      <c r="AU94" s="79"/>
      <c r="AV94" s="79"/>
      <c r="AW94" s="79"/>
      <c r="AX94" s="79"/>
      <c r="AY94" s="79"/>
      <c r="AZ94" s="79"/>
      <c r="BA94">
        <v>1</v>
      </c>
      <c r="BB94" s="78" t="str">
        <f>REPLACE(INDEX(GroupVertices[Group],MATCH(Edges[[#This Row],[Vertex 1]],GroupVertices[Vertex],0)),1,1,"")</f>
        <v>39</v>
      </c>
      <c r="BC94" s="78" t="str">
        <f>REPLACE(INDEX(GroupVertices[Group],MATCH(Edges[[#This Row],[Vertex 2]],GroupVertices[Vertex],0)),1,1,"")</f>
        <v>39</v>
      </c>
      <c r="BD94" s="48">
        <v>1</v>
      </c>
      <c r="BE94" s="49">
        <v>3.8461538461538463</v>
      </c>
      <c r="BF94" s="48">
        <v>0</v>
      </c>
      <c r="BG94" s="49">
        <v>0</v>
      </c>
      <c r="BH94" s="48">
        <v>0</v>
      </c>
      <c r="BI94" s="49">
        <v>0</v>
      </c>
      <c r="BJ94" s="48">
        <v>25</v>
      </c>
      <c r="BK94" s="49">
        <v>96.15384615384616</v>
      </c>
      <c r="BL94" s="48">
        <v>26</v>
      </c>
    </row>
    <row r="95" spans="1:64" ht="15">
      <c r="A95" s="64" t="s">
        <v>281</v>
      </c>
      <c r="B95" s="64" t="s">
        <v>422</v>
      </c>
      <c r="C95" s="65" t="s">
        <v>4475</v>
      </c>
      <c r="D95" s="66">
        <v>3</v>
      </c>
      <c r="E95" s="67" t="s">
        <v>132</v>
      </c>
      <c r="F95" s="68">
        <v>32</v>
      </c>
      <c r="G95" s="65"/>
      <c r="H95" s="69"/>
      <c r="I95" s="70"/>
      <c r="J95" s="70"/>
      <c r="K95" s="34" t="s">
        <v>65</v>
      </c>
      <c r="L95" s="77">
        <v>95</v>
      </c>
      <c r="M95" s="77"/>
      <c r="N95" s="72"/>
      <c r="O95" s="79" t="s">
        <v>452</v>
      </c>
      <c r="P95" s="81">
        <v>43481.58304398148</v>
      </c>
      <c r="Q95" s="79" t="s">
        <v>522</v>
      </c>
      <c r="R95" s="79"/>
      <c r="S95" s="79"/>
      <c r="T95" s="79" t="s">
        <v>756</v>
      </c>
      <c r="U95" s="82" t="s">
        <v>863</v>
      </c>
      <c r="V95" s="82" t="s">
        <v>863</v>
      </c>
      <c r="W95" s="81">
        <v>43481.58304398148</v>
      </c>
      <c r="X95" s="82" t="s">
        <v>1127</v>
      </c>
      <c r="Y95" s="79"/>
      <c r="Z95" s="79"/>
      <c r="AA95" s="85" t="s">
        <v>1350</v>
      </c>
      <c r="AB95" s="79"/>
      <c r="AC95" s="79" t="b">
        <v>0</v>
      </c>
      <c r="AD95" s="79">
        <v>1</v>
      </c>
      <c r="AE95" s="85" t="s">
        <v>1500</v>
      </c>
      <c r="AF95" s="79" t="b">
        <v>0</v>
      </c>
      <c r="AG95" s="79" t="s">
        <v>1507</v>
      </c>
      <c r="AH95" s="79"/>
      <c r="AI95" s="85" t="s">
        <v>1500</v>
      </c>
      <c r="AJ95" s="79" t="b">
        <v>0</v>
      </c>
      <c r="AK95" s="79">
        <v>0</v>
      </c>
      <c r="AL95" s="85" t="s">
        <v>1500</v>
      </c>
      <c r="AM95" s="79" t="s">
        <v>1531</v>
      </c>
      <c r="AN95" s="79" t="b">
        <v>0</v>
      </c>
      <c r="AO95" s="85" t="s">
        <v>1350</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v>0</v>
      </c>
      <c r="BE95" s="49">
        <v>0</v>
      </c>
      <c r="BF95" s="48">
        <v>0</v>
      </c>
      <c r="BG95" s="49">
        <v>0</v>
      </c>
      <c r="BH95" s="48">
        <v>0</v>
      </c>
      <c r="BI95" s="49">
        <v>0</v>
      </c>
      <c r="BJ95" s="48">
        <v>7</v>
      </c>
      <c r="BK95" s="49">
        <v>100</v>
      </c>
      <c r="BL95" s="48">
        <v>7</v>
      </c>
    </row>
    <row r="96" spans="1:64" ht="15">
      <c r="A96" s="64" t="s">
        <v>282</v>
      </c>
      <c r="B96" s="64" t="s">
        <v>282</v>
      </c>
      <c r="C96" s="65" t="s">
        <v>4475</v>
      </c>
      <c r="D96" s="66">
        <v>3</v>
      </c>
      <c r="E96" s="67" t="s">
        <v>132</v>
      </c>
      <c r="F96" s="68">
        <v>32</v>
      </c>
      <c r="G96" s="65"/>
      <c r="H96" s="69"/>
      <c r="I96" s="70"/>
      <c r="J96" s="70"/>
      <c r="K96" s="34" t="s">
        <v>65</v>
      </c>
      <c r="L96" s="77">
        <v>96</v>
      </c>
      <c r="M96" s="77"/>
      <c r="N96" s="72"/>
      <c r="O96" s="79" t="s">
        <v>176</v>
      </c>
      <c r="P96" s="81">
        <v>43481.58314814815</v>
      </c>
      <c r="Q96" s="79" t="s">
        <v>523</v>
      </c>
      <c r="R96" s="79"/>
      <c r="S96" s="79"/>
      <c r="T96" s="79" t="s">
        <v>756</v>
      </c>
      <c r="U96" s="82" t="s">
        <v>864</v>
      </c>
      <c r="V96" s="82" t="s">
        <v>864</v>
      </c>
      <c r="W96" s="81">
        <v>43481.58314814815</v>
      </c>
      <c r="X96" s="82" t="s">
        <v>1128</v>
      </c>
      <c r="Y96" s="79"/>
      <c r="Z96" s="79"/>
      <c r="AA96" s="85" t="s">
        <v>1351</v>
      </c>
      <c r="AB96" s="79"/>
      <c r="AC96" s="79" t="b">
        <v>0</v>
      </c>
      <c r="AD96" s="79">
        <v>0</v>
      </c>
      <c r="AE96" s="85" t="s">
        <v>1500</v>
      </c>
      <c r="AF96" s="79" t="b">
        <v>0</v>
      </c>
      <c r="AG96" s="79" t="s">
        <v>1508</v>
      </c>
      <c r="AH96" s="79"/>
      <c r="AI96" s="85" t="s">
        <v>1500</v>
      </c>
      <c r="AJ96" s="79" t="b">
        <v>0</v>
      </c>
      <c r="AK96" s="79">
        <v>0</v>
      </c>
      <c r="AL96" s="85" t="s">
        <v>1500</v>
      </c>
      <c r="AM96" s="79" t="s">
        <v>1531</v>
      </c>
      <c r="AN96" s="79" t="b">
        <v>0</v>
      </c>
      <c r="AO96" s="85" t="s">
        <v>1351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5</v>
      </c>
      <c r="BK96" s="49">
        <v>100</v>
      </c>
      <c r="BL96" s="48">
        <v>5</v>
      </c>
    </row>
    <row r="97" spans="1:64" ht="15">
      <c r="A97" s="64" t="s">
        <v>283</v>
      </c>
      <c r="B97" s="64" t="s">
        <v>429</v>
      </c>
      <c r="C97" s="65" t="s">
        <v>4475</v>
      </c>
      <c r="D97" s="66">
        <v>3</v>
      </c>
      <c r="E97" s="67" t="s">
        <v>132</v>
      </c>
      <c r="F97" s="68">
        <v>32</v>
      </c>
      <c r="G97" s="65"/>
      <c r="H97" s="69"/>
      <c r="I97" s="70"/>
      <c r="J97" s="70"/>
      <c r="K97" s="34" t="s">
        <v>65</v>
      </c>
      <c r="L97" s="77">
        <v>97</v>
      </c>
      <c r="M97" s="77"/>
      <c r="N97" s="72"/>
      <c r="O97" s="79" t="s">
        <v>452</v>
      </c>
      <c r="P97" s="81">
        <v>43481.58851851852</v>
      </c>
      <c r="Q97" s="79" t="s">
        <v>524</v>
      </c>
      <c r="R97" s="82" t="s">
        <v>661</v>
      </c>
      <c r="S97" s="79" t="s">
        <v>725</v>
      </c>
      <c r="T97" s="79" t="s">
        <v>788</v>
      </c>
      <c r="U97" s="82" t="s">
        <v>865</v>
      </c>
      <c r="V97" s="82" t="s">
        <v>865</v>
      </c>
      <c r="W97" s="81">
        <v>43481.58851851852</v>
      </c>
      <c r="X97" s="82" t="s">
        <v>1129</v>
      </c>
      <c r="Y97" s="79"/>
      <c r="Z97" s="79"/>
      <c r="AA97" s="85" t="s">
        <v>1352</v>
      </c>
      <c r="AB97" s="79"/>
      <c r="AC97" s="79" t="b">
        <v>0</v>
      </c>
      <c r="AD97" s="79">
        <v>5</v>
      </c>
      <c r="AE97" s="85" t="s">
        <v>1500</v>
      </c>
      <c r="AF97" s="79" t="b">
        <v>0</v>
      </c>
      <c r="AG97" s="79" t="s">
        <v>1508</v>
      </c>
      <c r="AH97" s="79"/>
      <c r="AI97" s="85" t="s">
        <v>1500</v>
      </c>
      <c r="AJ97" s="79" t="b">
        <v>0</v>
      </c>
      <c r="AK97" s="79">
        <v>0</v>
      </c>
      <c r="AL97" s="85" t="s">
        <v>1500</v>
      </c>
      <c r="AM97" s="79" t="s">
        <v>1533</v>
      </c>
      <c r="AN97" s="79" t="b">
        <v>0</v>
      </c>
      <c r="AO97" s="85" t="s">
        <v>1352</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0</v>
      </c>
      <c r="BE97" s="49">
        <v>0</v>
      </c>
      <c r="BF97" s="48">
        <v>1</v>
      </c>
      <c r="BG97" s="49">
        <v>9.090909090909092</v>
      </c>
      <c r="BH97" s="48">
        <v>0</v>
      </c>
      <c r="BI97" s="49">
        <v>0</v>
      </c>
      <c r="BJ97" s="48">
        <v>10</v>
      </c>
      <c r="BK97" s="49">
        <v>90.9090909090909</v>
      </c>
      <c r="BL97" s="48">
        <v>11</v>
      </c>
    </row>
    <row r="98" spans="1:64" ht="15">
      <c r="A98" s="64" t="s">
        <v>283</v>
      </c>
      <c r="B98" s="64" t="s">
        <v>423</v>
      </c>
      <c r="C98" s="65" t="s">
        <v>4475</v>
      </c>
      <c r="D98" s="66">
        <v>3</v>
      </c>
      <c r="E98" s="67" t="s">
        <v>132</v>
      </c>
      <c r="F98" s="68">
        <v>32</v>
      </c>
      <c r="G98" s="65"/>
      <c r="H98" s="69"/>
      <c r="I98" s="70"/>
      <c r="J98" s="70"/>
      <c r="K98" s="34" t="s">
        <v>65</v>
      </c>
      <c r="L98" s="77">
        <v>98</v>
      </c>
      <c r="M98" s="77"/>
      <c r="N98" s="72"/>
      <c r="O98" s="79" t="s">
        <v>452</v>
      </c>
      <c r="P98" s="81">
        <v>43481.58851851852</v>
      </c>
      <c r="Q98" s="79" t="s">
        <v>524</v>
      </c>
      <c r="R98" s="82" t="s">
        <v>661</v>
      </c>
      <c r="S98" s="79" t="s">
        <v>725</v>
      </c>
      <c r="T98" s="79" t="s">
        <v>788</v>
      </c>
      <c r="U98" s="82" t="s">
        <v>865</v>
      </c>
      <c r="V98" s="82" t="s">
        <v>865</v>
      </c>
      <c r="W98" s="81">
        <v>43481.58851851852</v>
      </c>
      <c r="X98" s="82" t="s">
        <v>1129</v>
      </c>
      <c r="Y98" s="79"/>
      <c r="Z98" s="79"/>
      <c r="AA98" s="85" t="s">
        <v>1352</v>
      </c>
      <c r="AB98" s="79"/>
      <c r="AC98" s="79" t="b">
        <v>0</v>
      </c>
      <c r="AD98" s="79">
        <v>5</v>
      </c>
      <c r="AE98" s="85" t="s">
        <v>1500</v>
      </c>
      <c r="AF98" s="79" t="b">
        <v>0</v>
      </c>
      <c r="AG98" s="79" t="s">
        <v>1508</v>
      </c>
      <c r="AH98" s="79"/>
      <c r="AI98" s="85" t="s">
        <v>1500</v>
      </c>
      <c r="AJ98" s="79" t="b">
        <v>0</v>
      </c>
      <c r="AK98" s="79">
        <v>0</v>
      </c>
      <c r="AL98" s="85" t="s">
        <v>1500</v>
      </c>
      <c r="AM98" s="79" t="s">
        <v>1533</v>
      </c>
      <c r="AN98" s="79" t="b">
        <v>0</v>
      </c>
      <c r="AO98" s="85" t="s">
        <v>1352</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284</v>
      </c>
      <c r="B99" s="64" t="s">
        <v>430</v>
      </c>
      <c r="C99" s="65" t="s">
        <v>4475</v>
      </c>
      <c r="D99" s="66">
        <v>3</v>
      </c>
      <c r="E99" s="67" t="s">
        <v>132</v>
      </c>
      <c r="F99" s="68">
        <v>32</v>
      </c>
      <c r="G99" s="65"/>
      <c r="H99" s="69"/>
      <c r="I99" s="70"/>
      <c r="J99" s="70"/>
      <c r="K99" s="34" t="s">
        <v>65</v>
      </c>
      <c r="L99" s="77">
        <v>99</v>
      </c>
      <c r="M99" s="77"/>
      <c r="N99" s="72"/>
      <c r="O99" s="79" t="s">
        <v>452</v>
      </c>
      <c r="P99" s="81">
        <v>43481.58951388889</v>
      </c>
      <c r="Q99" s="79" t="s">
        <v>525</v>
      </c>
      <c r="R99" s="79"/>
      <c r="S99" s="79"/>
      <c r="T99" s="79" t="s">
        <v>789</v>
      </c>
      <c r="U99" s="82" t="s">
        <v>866</v>
      </c>
      <c r="V99" s="82" t="s">
        <v>866</v>
      </c>
      <c r="W99" s="81">
        <v>43481.58951388889</v>
      </c>
      <c r="X99" s="82" t="s">
        <v>1130</v>
      </c>
      <c r="Y99" s="79"/>
      <c r="Z99" s="79"/>
      <c r="AA99" s="85" t="s">
        <v>1353</v>
      </c>
      <c r="AB99" s="79"/>
      <c r="AC99" s="79" t="b">
        <v>0</v>
      </c>
      <c r="AD99" s="79">
        <v>2</v>
      </c>
      <c r="AE99" s="85" t="s">
        <v>1500</v>
      </c>
      <c r="AF99" s="79" t="b">
        <v>0</v>
      </c>
      <c r="AG99" s="79" t="s">
        <v>1513</v>
      </c>
      <c r="AH99" s="79"/>
      <c r="AI99" s="85" t="s">
        <v>1500</v>
      </c>
      <c r="AJ99" s="79" t="b">
        <v>0</v>
      </c>
      <c r="AK99" s="79">
        <v>0</v>
      </c>
      <c r="AL99" s="85" t="s">
        <v>1500</v>
      </c>
      <c r="AM99" s="79" t="s">
        <v>1529</v>
      </c>
      <c r="AN99" s="79" t="b">
        <v>0</v>
      </c>
      <c r="AO99" s="85" t="s">
        <v>1353</v>
      </c>
      <c r="AP99" s="79" t="s">
        <v>176</v>
      </c>
      <c r="AQ99" s="79">
        <v>0</v>
      </c>
      <c r="AR99" s="79">
        <v>0</v>
      </c>
      <c r="AS99" s="79"/>
      <c r="AT99" s="79"/>
      <c r="AU99" s="79"/>
      <c r="AV99" s="79"/>
      <c r="AW99" s="79"/>
      <c r="AX99" s="79"/>
      <c r="AY99" s="79"/>
      <c r="AZ99" s="79"/>
      <c r="BA99">
        <v>1</v>
      </c>
      <c r="BB99" s="78" t="str">
        <f>REPLACE(INDEX(GroupVertices[Group],MATCH(Edges[[#This Row],[Vertex 1]],GroupVertices[Vertex],0)),1,1,"")</f>
        <v>38</v>
      </c>
      <c r="BC99" s="78" t="str">
        <f>REPLACE(INDEX(GroupVertices[Group],MATCH(Edges[[#This Row],[Vertex 2]],GroupVertices[Vertex],0)),1,1,"")</f>
        <v>38</v>
      </c>
      <c r="BD99" s="48">
        <v>0</v>
      </c>
      <c r="BE99" s="49">
        <v>0</v>
      </c>
      <c r="BF99" s="48">
        <v>0</v>
      </c>
      <c r="BG99" s="49">
        <v>0</v>
      </c>
      <c r="BH99" s="48">
        <v>0</v>
      </c>
      <c r="BI99" s="49">
        <v>0</v>
      </c>
      <c r="BJ99" s="48">
        <v>42</v>
      </c>
      <c r="BK99" s="49">
        <v>100</v>
      </c>
      <c r="BL99" s="48">
        <v>42</v>
      </c>
    </row>
    <row r="100" spans="1:64" ht="15">
      <c r="A100" s="64" t="s">
        <v>285</v>
      </c>
      <c r="B100" s="64" t="s">
        <v>388</v>
      </c>
      <c r="C100" s="65" t="s">
        <v>4475</v>
      </c>
      <c r="D100" s="66">
        <v>3</v>
      </c>
      <c r="E100" s="67" t="s">
        <v>132</v>
      </c>
      <c r="F100" s="68">
        <v>32</v>
      </c>
      <c r="G100" s="65"/>
      <c r="H100" s="69"/>
      <c r="I100" s="70"/>
      <c r="J100" s="70"/>
      <c r="K100" s="34" t="s">
        <v>65</v>
      </c>
      <c r="L100" s="77">
        <v>100</v>
      </c>
      <c r="M100" s="77"/>
      <c r="N100" s="72"/>
      <c r="O100" s="79" t="s">
        <v>452</v>
      </c>
      <c r="P100" s="81">
        <v>43481.59050925926</v>
      </c>
      <c r="Q100" s="79" t="s">
        <v>518</v>
      </c>
      <c r="R100" s="79"/>
      <c r="S100" s="79"/>
      <c r="T100" s="79" t="s">
        <v>756</v>
      </c>
      <c r="U100" s="79"/>
      <c r="V100" s="82" t="s">
        <v>961</v>
      </c>
      <c r="W100" s="81">
        <v>43481.59050925926</v>
      </c>
      <c r="X100" s="82" t="s">
        <v>1131</v>
      </c>
      <c r="Y100" s="79"/>
      <c r="Z100" s="79"/>
      <c r="AA100" s="85" t="s">
        <v>1354</v>
      </c>
      <c r="AB100" s="79"/>
      <c r="AC100" s="79" t="b">
        <v>0</v>
      </c>
      <c r="AD100" s="79">
        <v>0</v>
      </c>
      <c r="AE100" s="85" t="s">
        <v>1500</v>
      </c>
      <c r="AF100" s="79" t="b">
        <v>0</v>
      </c>
      <c r="AG100" s="79" t="s">
        <v>1508</v>
      </c>
      <c r="AH100" s="79"/>
      <c r="AI100" s="85" t="s">
        <v>1500</v>
      </c>
      <c r="AJ100" s="79" t="b">
        <v>0</v>
      </c>
      <c r="AK100" s="79">
        <v>29</v>
      </c>
      <c r="AL100" s="85" t="s">
        <v>1477</v>
      </c>
      <c r="AM100" s="79" t="s">
        <v>1531</v>
      </c>
      <c r="AN100" s="79" t="b">
        <v>0</v>
      </c>
      <c r="AO100" s="85" t="s">
        <v>1477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8</v>
      </c>
      <c r="BC100" s="78" t="str">
        <f>REPLACE(INDEX(GroupVertices[Group],MATCH(Edges[[#This Row],[Vertex 2]],GroupVertices[Vertex],0)),1,1,"")</f>
        <v>8</v>
      </c>
      <c r="BD100" s="48">
        <v>1</v>
      </c>
      <c r="BE100" s="49">
        <v>7.142857142857143</v>
      </c>
      <c r="BF100" s="48">
        <v>0</v>
      </c>
      <c r="BG100" s="49">
        <v>0</v>
      </c>
      <c r="BH100" s="48">
        <v>0</v>
      </c>
      <c r="BI100" s="49">
        <v>0</v>
      </c>
      <c r="BJ100" s="48">
        <v>13</v>
      </c>
      <c r="BK100" s="49">
        <v>92.85714285714286</v>
      </c>
      <c r="BL100" s="48">
        <v>14</v>
      </c>
    </row>
    <row r="101" spans="1:64" ht="15">
      <c r="A101" s="64" t="s">
        <v>286</v>
      </c>
      <c r="B101" s="64" t="s">
        <v>338</v>
      </c>
      <c r="C101" s="65" t="s">
        <v>4475</v>
      </c>
      <c r="D101" s="66">
        <v>3</v>
      </c>
      <c r="E101" s="67" t="s">
        <v>132</v>
      </c>
      <c r="F101" s="68">
        <v>32</v>
      </c>
      <c r="G101" s="65"/>
      <c r="H101" s="69"/>
      <c r="I101" s="70"/>
      <c r="J101" s="70"/>
      <c r="K101" s="34" t="s">
        <v>65</v>
      </c>
      <c r="L101" s="77">
        <v>101</v>
      </c>
      <c r="M101" s="77"/>
      <c r="N101" s="72"/>
      <c r="O101" s="79" t="s">
        <v>452</v>
      </c>
      <c r="P101" s="81">
        <v>43481.590532407405</v>
      </c>
      <c r="Q101" s="79" t="s">
        <v>477</v>
      </c>
      <c r="R101" s="79"/>
      <c r="S101" s="79"/>
      <c r="T101" s="79" t="s">
        <v>768</v>
      </c>
      <c r="U101" s="79"/>
      <c r="V101" s="82" t="s">
        <v>962</v>
      </c>
      <c r="W101" s="81">
        <v>43481.590532407405</v>
      </c>
      <c r="X101" s="82" t="s">
        <v>1132</v>
      </c>
      <c r="Y101" s="79"/>
      <c r="Z101" s="79"/>
      <c r="AA101" s="85" t="s">
        <v>1355</v>
      </c>
      <c r="AB101" s="79"/>
      <c r="AC101" s="79" t="b">
        <v>0</v>
      </c>
      <c r="AD101" s="79">
        <v>0</v>
      </c>
      <c r="AE101" s="85" t="s">
        <v>1500</v>
      </c>
      <c r="AF101" s="79" t="b">
        <v>0</v>
      </c>
      <c r="AG101" s="79" t="s">
        <v>1511</v>
      </c>
      <c r="AH101" s="79"/>
      <c r="AI101" s="85" t="s">
        <v>1500</v>
      </c>
      <c r="AJ101" s="79" t="b">
        <v>0</v>
      </c>
      <c r="AK101" s="79">
        <v>8</v>
      </c>
      <c r="AL101" s="85" t="s">
        <v>1421</v>
      </c>
      <c r="AM101" s="79" t="s">
        <v>1529</v>
      </c>
      <c r="AN101" s="79" t="b">
        <v>0</v>
      </c>
      <c r="AO101" s="85" t="s">
        <v>1421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7</v>
      </c>
      <c r="BC101" s="78" t="str">
        <f>REPLACE(INDEX(GroupVertices[Group],MATCH(Edges[[#This Row],[Vertex 2]],GroupVertices[Vertex],0)),1,1,"")</f>
        <v>7</v>
      </c>
      <c r="BD101" s="48">
        <v>0</v>
      </c>
      <c r="BE101" s="49">
        <v>0</v>
      </c>
      <c r="BF101" s="48">
        <v>0</v>
      </c>
      <c r="BG101" s="49">
        <v>0</v>
      </c>
      <c r="BH101" s="48">
        <v>0</v>
      </c>
      <c r="BI101" s="49">
        <v>0</v>
      </c>
      <c r="BJ101" s="48">
        <v>39</v>
      </c>
      <c r="BK101" s="49">
        <v>100</v>
      </c>
      <c r="BL101" s="48">
        <v>39</v>
      </c>
    </row>
    <row r="102" spans="1:64" ht="15">
      <c r="A102" s="64" t="s">
        <v>287</v>
      </c>
      <c r="B102" s="64" t="s">
        <v>388</v>
      </c>
      <c r="C102" s="65" t="s">
        <v>4475</v>
      </c>
      <c r="D102" s="66">
        <v>3</v>
      </c>
      <c r="E102" s="67" t="s">
        <v>132</v>
      </c>
      <c r="F102" s="68">
        <v>32</v>
      </c>
      <c r="G102" s="65"/>
      <c r="H102" s="69"/>
      <c r="I102" s="70"/>
      <c r="J102" s="70"/>
      <c r="K102" s="34" t="s">
        <v>65</v>
      </c>
      <c r="L102" s="77">
        <v>102</v>
      </c>
      <c r="M102" s="77"/>
      <c r="N102" s="72"/>
      <c r="O102" s="79" t="s">
        <v>452</v>
      </c>
      <c r="P102" s="81">
        <v>43481.590625</v>
      </c>
      <c r="Q102" s="79" t="s">
        <v>518</v>
      </c>
      <c r="R102" s="79"/>
      <c r="S102" s="79"/>
      <c r="T102" s="79" t="s">
        <v>756</v>
      </c>
      <c r="U102" s="79"/>
      <c r="V102" s="82" t="s">
        <v>963</v>
      </c>
      <c r="W102" s="81">
        <v>43481.590625</v>
      </c>
      <c r="X102" s="82" t="s">
        <v>1133</v>
      </c>
      <c r="Y102" s="79"/>
      <c r="Z102" s="79"/>
      <c r="AA102" s="85" t="s">
        <v>1356</v>
      </c>
      <c r="AB102" s="79"/>
      <c r="AC102" s="79" t="b">
        <v>0</v>
      </c>
      <c r="AD102" s="79">
        <v>0</v>
      </c>
      <c r="AE102" s="85" t="s">
        <v>1500</v>
      </c>
      <c r="AF102" s="79" t="b">
        <v>0</v>
      </c>
      <c r="AG102" s="79" t="s">
        <v>1508</v>
      </c>
      <c r="AH102" s="79"/>
      <c r="AI102" s="85" t="s">
        <v>1500</v>
      </c>
      <c r="AJ102" s="79" t="b">
        <v>0</v>
      </c>
      <c r="AK102" s="79">
        <v>29</v>
      </c>
      <c r="AL102" s="85" t="s">
        <v>1477</v>
      </c>
      <c r="AM102" s="79" t="s">
        <v>1529</v>
      </c>
      <c r="AN102" s="79" t="b">
        <v>0</v>
      </c>
      <c r="AO102" s="85" t="s">
        <v>1477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8</v>
      </c>
      <c r="BC102" s="78" t="str">
        <f>REPLACE(INDEX(GroupVertices[Group],MATCH(Edges[[#This Row],[Vertex 2]],GroupVertices[Vertex],0)),1,1,"")</f>
        <v>8</v>
      </c>
      <c r="BD102" s="48">
        <v>1</v>
      </c>
      <c r="BE102" s="49">
        <v>7.142857142857143</v>
      </c>
      <c r="BF102" s="48">
        <v>0</v>
      </c>
      <c r="BG102" s="49">
        <v>0</v>
      </c>
      <c r="BH102" s="48">
        <v>0</v>
      </c>
      <c r="BI102" s="49">
        <v>0</v>
      </c>
      <c r="BJ102" s="48">
        <v>13</v>
      </c>
      <c r="BK102" s="49">
        <v>92.85714285714286</v>
      </c>
      <c r="BL102" s="48">
        <v>14</v>
      </c>
    </row>
    <row r="103" spans="1:64" ht="15">
      <c r="A103" s="64" t="s">
        <v>288</v>
      </c>
      <c r="B103" s="64" t="s">
        <v>308</v>
      </c>
      <c r="C103" s="65" t="s">
        <v>4475</v>
      </c>
      <c r="D103" s="66">
        <v>3</v>
      </c>
      <c r="E103" s="67" t="s">
        <v>132</v>
      </c>
      <c r="F103" s="68">
        <v>32</v>
      </c>
      <c r="G103" s="65"/>
      <c r="H103" s="69"/>
      <c r="I103" s="70"/>
      <c r="J103" s="70"/>
      <c r="K103" s="34" t="s">
        <v>65</v>
      </c>
      <c r="L103" s="77">
        <v>103</v>
      </c>
      <c r="M103" s="77"/>
      <c r="N103" s="72"/>
      <c r="O103" s="79" t="s">
        <v>452</v>
      </c>
      <c r="P103" s="81">
        <v>43481.59229166667</v>
      </c>
      <c r="Q103" s="79" t="s">
        <v>499</v>
      </c>
      <c r="R103" s="82" t="s">
        <v>656</v>
      </c>
      <c r="S103" s="79" t="s">
        <v>721</v>
      </c>
      <c r="T103" s="79" t="s">
        <v>778</v>
      </c>
      <c r="U103" s="79"/>
      <c r="V103" s="82" t="s">
        <v>964</v>
      </c>
      <c r="W103" s="81">
        <v>43481.59229166667</v>
      </c>
      <c r="X103" s="82" t="s">
        <v>1134</v>
      </c>
      <c r="Y103" s="79"/>
      <c r="Z103" s="79"/>
      <c r="AA103" s="85" t="s">
        <v>1357</v>
      </c>
      <c r="AB103" s="79"/>
      <c r="AC103" s="79" t="b">
        <v>0</v>
      </c>
      <c r="AD103" s="79">
        <v>0</v>
      </c>
      <c r="AE103" s="85" t="s">
        <v>1500</v>
      </c>
      <c r="AF103" s="79" t="b">
        <v>0</v>
      </c>
      <c r="AG103" s="79" t="s">
        <v>1508</v>
      </c>
      <c r="AH103" s="79"/>
      <c r="AI103" s="85" t="s">
        <v>1500</v>
      </c>
      <c r="AJ103" s="79" t="b">
        <v>0</v>
      </c>
      <c r="AK103" s="79">
        <v>4</v>
      </c>
      <c r="AL103" s="85" t="s">
        <v>1383</v>
      </c>
      <c r="AM103" s="79" t="s">
        <v>1529</v>
      </c>
      <c r="AN103" s="79" t="b">
        <v>0</v>
      </c>
      <c r="AO103" s="85" t="s">
        <v>1383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12</v>
      </c>
      <c r="BC103" s="78" t="str">
        <f>REPLACE(INDEX(GroupVertices[Group],MATCH(Edges[[#This Row],[Vertex 2]],GroupVertices[Vertex],0)),1,1,"")</f>
        <v>12</v>
      </c>
      <c r="BD103" s="48">
        <v>0</v>
      </c>
      <c r="BE103" s="49">
        <v>0</v>
      </c>
      <c r="BF103" s="48">
        <v>1</v>
      </c>
      <c r="BG103" s="49">
        <v>9.090909090909092</v>
      </c>
      <c r="BH103" s="48">
        <v>0</v>
      </c>
      <c r="BI103" s="49">
        <v>0</v>
      </c>
      <c r="BJ103" s="48">
        <v>10</v>
      </c>
      <c r="BK103" s="49">
        <v>90.9090909090909</v>
      </c>
      <c r="BL103" s="48">
        <v>11</v>
      </c>
    </row>
    <row r="104" spans="1:64" ht="15">
      <c r="A104" s="64" t="s">
        <v>289</v>
      </c>
      <c r="B104" s="64" t="s">
        <v>431</v>
      </c>
      <c r="C104" s="65" t="s">
        <v>4475</v>
      </c>
      <c r="D104" s="66">
        <v>3</v>
      </c>
      <c r="E104" s="67" t="s">
        <v>132</v>
      </c>
      <c r="F104" s="68">
        <v>32</v>
      </c>
      <c r="G104" s="65"/>
      <c r="H104" s="69"/>
      <c r="I104" s="70"/>
      <c r="J104" s="70"/>
      <c r="K104" s="34" t="s">
        <v>65</v>
      </c>
      <c r="L104" s="77">
        <v>104</v>
      </c>
      <c r="M104" s="77"/>
      <c r="N104" s="72"/>
      <c r="O104" s="79" t="s">
        <v>452</v>
      </c>
      <c r="P104" s="81">
        <v>43481.59517361111</v>
      </c>
      <c r="Q104" s="79" t="s">
        <v>526</v>
      </c>
      <c r="R104" s="79"/>
      <c r="S104" s="79"/>
      <c r="T104" s="79" t="s">
        <v>790</v>
      </c>
      <c r="U104" s="79"/>
      <c r="V104" s="82" t="s">
        <v>965</v>
      </c>
      <c r="W104" s="81">
        <v>43481.59517361111</v>
      </c>
      <c r="X104" s="82" t="s">
        <v>1135</v>
      </c>
      <c r="Y104" s="79"/>
      <c r="Z104" s="79"/>
      <c r="AA104" s="85" t="s">
        <v>1358</v>
      </c>
      <c r="AB104" s="79"/>
      <c r="AC104" s="79" t="b">
        <v>0</v>
      </c>
      <c r="AD104" s="79">
        <v>2</v>
      </c>
      <c r="AE104" s="85" t="s">
        <v>1500</v>
      </c>
      <c r="AF104" s="79" t="b">
        <v>0</v>
      </c>
      <c r="AG104" s="79" t="s">
        <v>1516</v>
      </c>
      <c r="AH104" s="79"/>
      <c r="AI104" s="85" t="s">
        <v>1500</v>
      </c>
      <c r="AJ104" s="79" t="b">
        <v>0</v>
      </c>
      <c r="AK104" s="79">
        <v>0</v>
      </c>
      <c r="AL104" s="85" t="s">
        <v>1500</v>
      </c>
      <c r="AM104" s="79" t="s">
        <v>1533</v>
      </c>
      <c r="AN104" s="79" t="b">
        <v>0</v>
      </c>
      <c r="AO104" s="85" t="s">
        <v>1358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37</v>
      </c>
      <c r="BC104" s="78" t="str">
        <f>REPLACE(INDEX(GroupVertices[Group],MATCH(Edges[[#This Row],[Vertex 2]],GroupVertices[Vertex],0)),1,1,"")</f>
        <v>37</v>
      </c>
      <c r="BD104" s="48">
        <v>0</v>
      </c>
      <c r="BE104" s="49">
        <v>0</v>
      </c>
      <c r="BF104" s="48">
        <v>0</v>
      </c>
      <c r="BG104" s="49">
        <v>0</v>
      </c>
      <c r="BH104" s="48">
        <v>0</v>
      </c>
      <c r="BI104" s="49">
        <v>0</v>
      </c>
      <c r="BJ104" s="48">
        <v>33</v>
      </c>
      <c r="BK104" s="49">
        <v>100</v>
      </c>
      <c r="BL104" s="48">
        <v>33</v>
      </c>
    </row>
    <row r="105" spans="1:64" ht="15">
      <c r="A105" s="64" t="s">
        <v>290</v>
      </c>
      <c r="B105" s="64" t="s">
        <v>290</v>
      </c>
      <c r="C105" s="65" t="s">
        <v>4475</v>
      </c>
      <c r="D105" s="66">
        <v>3</v>
      </c>
      <c r="E105" s="67" t="s">
        <v>132</v>
      </c>
      <c r="F105" s="68">
        <v>32</v>
      </c>
      <c r="G105" s="65"/>
      <c r="H105" s="69"/>
      <c r="I105" s="70"/>
      <c r="J105" s="70"/>
      <c r="K105" s="34" t="s">
        <v>65</v>
      </c>
      <c r="L105" s="77">
        <v>105</v>
      </c>
      <c r="M105" s="77"/>
      <c r="N105" s="72"/>
      <c r="O105" s="79" t="s">
        <v>176</v>
      </c>
      <c r="P105" s="81">
        <v>43481.596666666665</v>
      </c>
      <c r="Q105" s="79" t="s">
        <v>527</v>
      </c>
      <c r="R105" s="82" t="s">
        <v>662</v>
      </c>
      <c r="S105" s="79" t="s">
        <v>726</v>
      </c>
      <c r="T105" s="79" t="s">
        <v>791</v>
      </c>
      <c r="U105" s="82" t="s">
        <v>867</v>
      </c>
      <c r="V105" s="82" t="s">
        <v>867</v>
      </c>
      <c r="W105" s="81">
        <v>43481.596666666665</v>
      </c>
      <c r="X105" s="82" t="s">
        <v>1136</v>
      </c>
      <c r="Y105" s="79"/>
      <c r="Z105" s="79"/>
      <c r="AA105" s="85" t="s">
        <v>1359</v>
      </c>
      <c r="AB105" s="79"/>
      <c r="AC105" s="79" t="b">
        <v>0</v>
      </c>
      <c r="AD105" s="79">
        <v>1</v>
      </c>
      <c r="AE105" s="85" t="s">
        <v>1500</v>
      </c>
      <c r="AF105" s="79" t="b">
        <v>0</v>
      </c>
      <c r="AG105" s="79" t="s">
        <v>1512</v>
      </c>
      <c r="AH105" s="79"/>
      <c r="AI105" s="85" t="s">
        <v>1500</v>
      </c>
      <c r="AJ105" s="79" t="b">
        <v>0</v>
      </c>
      <c r="AK105" s="79">
        <v>0</v>
      </c>
      <c r="AL105" s="85" t="s">
        <v>1500</v>
      </c>
      <c r="AM105" s="79" t="s">
        <v>1533</v>
      </c>
      <c r="AN105" s="79" t="b">
        <v>0</v>
      </c>
      <c r="AO105" s="85" t="s">
        <v>1359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9</v>
      </c>
      <c r="BK105" s="49">
        <v>100</v>
      </c>
      <c r="BL105" s="48">
        <v>9</v>
      </c>
    </row>
    <row r="106" spans="1:64" ht="15">
      <c r="A106" s="64" t="s">
        <v>291</v>
      </c>
      <c r="B106" s="64" t="s">
        <v>432</v>
      </c>
      <c r="C106" s="65" t="s">
        <v>4475</v>
      </c>
      <c r="D106" s="66">
        <v>3</v>
      </c>
      <c r="E106" s="67" t="s">
        <v>132</v>
      </c>
      <c r="F106" s="68">
        <v>32</v>
      </c>
      <c r="G106" s="65"/>
      <c r="H106" s="69"/>
      <c r="I106" s="70"/>
      <c r="J106" s="70"/>
      <c r="K106" s="34" t="s">
        <v>65</v>
      </c>
      <c r="L106" s="77">
        <v>106</v>
      </c>
      <c r="M106" s="77"/>
      <c r="N106" s="72"/>
      <c r="O106" s="79" t="s">
        <v>452</v>
      </c>
      <c r="P106" s="81">
        <v>43481.59956018518</v>
      </c>
      <c r="Q106" s="79" t="s">
        <v>528</v>
      </c>
      <c r="R106" s="82" t="s">
        <v>663</v>
      </c>
      <c r="S106" s="79" t="s">
        <v>727</v>
      </c>
      <c r="T106" s="79" t="s">
        <v>756</v>
      </c>
      <c r="U106" s="79"/>
      <c r="V106" s="82" t="s">
        <v>966</v>
      </c>
      <c r="W106" s="81">
        <v>43481.59956018518</v>
      </c>
      <c r="X106" s="82" t="s">
        <v>1137</v>
      </c>
      <c r="Y106" s="79"/>
      <c r="Z106" s="79"/>
      <c r="AA106" s="85" t="s">
        <v>1360</v>
      </c>
      <c r="AB106" s="79"/>
      <c r="AC106" s="79" t="b">
        <v>0</v>
      </c>
      <c r="AD106" s="79">
        <v>0</v>
      </c>
      <c r="AE106" s="85" t="s">
        <v>1500</v>
      </c>
      <c r="AF106" s="79" t="b">
        <v>0</v>
      </c>
      <c r="AG106" s="79" t="s">
        <v>1514</v>
      </c>
      <c r="AH106" s="79"/>
      <c r="AI106" s="85" t="s">
        <v>1500</v>
      </c>
      <c r="AJ106" s="79" t="b">
        <v>0</v>
      </c>
      <c r="AK106" s="79">
        <v>0</v>
      </c>
      <c r="AL106" s="85" t="s">
        <v>1500</v>
      </c>
      <c r="AM106" s="79" t="s">
        <v>1533</v>
      </c>
      <c r="AN106" s="79" t="b">
        <v>0</v>
      </c>
      <c r="AO106" s="85" t="s">
        <v>1360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36</v>
      </c>
      <c r="BC106" s="78" t="str">
        <f>REPLACE(INDEX(GroupVertices[Group],MATCH(Edges[[#This Row],[Vertex 2]],GroupVertices[Vertex],0)),1,1,"")</f>
        <v>36</v>
      </c>
      <c r="BD106" s="48">
        <v>0</v>
      </c>
      <c r="BE106" s="49">
        <v>0</v>
      </c>
      <c r="BF106" s="48">
        <v>0</v>
      </c>
      <c r="BG106" s="49">
        <v>0</v>
      </c>
      <c r="BH106" s="48">
        <v>0</v>
      </c>
      <c r="BI106" s="49">
        <v>0</v>
      </c>
      <c r="BJ106" s="48">
        <v>16</v>
      </c>
      <c r="BK106" s="49">
        <v>100</v>
      </c>
      <c r="BL106" s="48">
        <v>16</v>
      </c>
    </row>
    <row r="107" spans="1:64" ht="15">
      <c r="A107" s="64" t="s">
        <v>292</v>
      </c>
      <c r="B107" s="64" t="s">
        <v>292</v>
      </c>
      <c r="C107" s="65" t="s">
        <v>4476</v>
      </c>
      <c r="D107" s="66">
        <v>3</v>
      </c>
      <c r="E107" s="67" t="s">
        <v>136</v>
      </c>
      <c r="F107" s="68">
        <v>19</v>
      </c>
      <c r="G107" s="65"/>
      <c r="H107" s="69"/>
      <c r="I107" s="70"/>
      <c r="J107" s="70"/>
      <c r="K107" s="34" t="s">
        <v>65</v>
      </c>
      <c r="L107" s="77">
        <v>107</v>
      </c>
      <c r="M107" s="77"/>
      <c r="N107" s="72"/>
      <c r="O107" s="79" t="s">
        <v>176</v>
      </c>
      <c r="P107" s="81">
        <v>43481.53944444445</v>
      </c>
      <c r="Q107" s="79" t="s">
        <v>529</v>
      </c>
      <c r="R107" s="82" t="s">
        <v>664</v>
      </c>
      <c r="S107" s="79" t="s">
        <v>728</v>
      </c>
      <c r="T107" s="79" t="s">
        <v>792</v>
      </c>
      <c r="U107" s="79"/>
      <c r="V107" s="82" t="s">
        <v>967</v>
      </c>
      <c r="W107" s="81">
        <v>43481.53944444445</v>
      </c>
      <c r="X107" s="82" t="s">
        <v>1138</v>
      </c>
      <c r="Y107" s="79"/>
      <c r="Z107" s="79"/>
      <c r="AA107" s="85" t="s">
        <v>1361</v>
      </c>
      <c r="AB107" s="79"/>
      <c r="AC107" s="79" t="b">
        <v>0</v>
      </c>
      <c r="AD107" s="79">
        <v>3</v>
      </c>
      <c r="AE107" s="85" t="s">
        <v>1500</v>
      </c>
      <c r="AF107" s="79" t="b">
        <v>0</v>
      </c>
      <c r="AG107" s="79" t="s">
        <v>1516</v>
      </c>
      <c r="AH107" s="79"/>
      <c r="AI107" s="85" t="s">
        <v>1500</v>
      </c>
      <c r="AJ107" s="79" t="b">
        <v>0</v>
      </c>
      <c r="AK107" s="79">
        <v>0</v>
      </c>
      <c r="AL107" s="85" t="s">
        <v>1500</v>
      </c>
      <c r="AM107" s="79" t="s">
        <v>1538</v>
      </c>
      <c r="AN107" s="79" t="b">
        <v>0</v>
      </c>
      <c r="AO107" s="85" t="s">
        <v>1361</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12</v>
      </c>
      <c r="BK107" s="49">
        <v>100</v>
      </c>
      <c r="BL107" s="48">
        <v>12</v>
      </c>
    </row>
    <row r="108" spans="1:64" ht="15">
      <c r="A108" s="64" t="s">
        <v>292</v>
      </c>
      <c r="B108" s="64" t="s">
        <v>292</v>
      </c>
      <c r="C108" s="65" t="s">
        <v>4476</v>
      </c>
      <c r="D108" s="66">
        <v>3</v>
      </c>
      <c r="E108" s="67" t="s">
        <v>136</v>
      </c>
      <c r="F108" s="68">
        <v>19</v>
      </c>
      <c r="G108" s="65"/>
      <c r="H108" s="69"/>
      <c r="I108" s="70"/>
      <c r="J108" s="70"/>
      <c r="K108" s="34" t="s">
        <v>65</v>
      </c>
      <c r="L108" s="77">
        <v>108</v>
      </c>
      <c r="M108" s="77"/>
      <c r="N108" s="72"/>
      <c r="O108" s="79" t="s">
        <v>176</v>
      </c>
      <c r="P108" s="81">
        <v>43481.600381944445</v>
      </c>
      <c r="Q108" s="79" t="s">
        <v>530</v>
      </c>
      <c r="R108" s="82" t="s">
        <v>665</v>
      </c>
      <c r="S108" s="79" t="s">
        <v>728</v>
      </c>
      <c r="T108" s="79" t="s">
        <v>793</v>
      </c>
      <c r="U108" s="79"/>
      <c r="V108" s="82" t="s">
        <v>967</v>
      </c>
      <c r="W108" s="81">
        <v>43481.600381944445</v>
      </c>
      <c r="X108" s="82" t="s">
        <v>1139</v>
      </c>
      <c r="Y108" s="79"/>
      <c r="Z108" s="79"/>
      <c r="AA108" s="85" t="s">
        <v>1362</v>
      </c>
      <c r="AB108" s="79"/>
      <c r="AC108" s="79" t="b">
        <v>0</v>
      </c>
      <c r="AD108" s="79">
        <v>2</v>
      </c>
      <c r="AE108" s="85" t="s">
        <v>1500</v>
      </c>
      <c r="AF108" s="79" t="b">
        <v>0</v>
      </c>
      <c r="AG108" s="79" t="s">
        <v>1516</v>
      </c>
      <c r="AH108" s="79"/>
      <c r="AI108" s="85" t="s">
        <v>1500</v>
      </c>
      <c r="AJ108" s="79" t="b">
        <v>0</v>
      </c>
      <c r="AK108" s="79">
        <v>0</v>
      </c>
      <c r="AL108" s="85" t="s">
        <v>1500</v>
      </c>
      <c r="AM108" s="79" t="s">
        <v>1538</v>
      </c>
      <c r="AN108" s="79" t="b">
        <v>0</v>
      </c>
      <c r="AO108" s="85" t="s">
        <v>1362</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11</v>
      </c>
      <c r="BK108" s="49">
        <v>100</v>
      </c>
      <c r="BL108" s="48">
        <v>11</v>
      </c>
    </row>
    <row r="109" spans="1:64" ht="15">
      <c r="A109" s="64" t="s">
        <v>293</v>
      </c>
      <c r="B109" s="64" t="s">
        <v>293</v>
      </c>
      <c r="C109" s="65" t="s">
        <v>4476</v>
      </c>
      <c r="D109" s="66">
        <v>3</v>
      </c>
      <c r="E109" s="67" t="s">
        <v>136</v>
      </c>
      <c r="F109" s="68">
        <v>19</v>
      </c>
      <c r="G109" s="65"/>
      <c r="H109" s="69"/>
      <c r="I109" s="70"/>
      <c r="J109" s="70"/>
      <c r="K109" s="34" t="s">
        <v>65</v>
      </c>
      <c r="L109" s="77">
        <v>109</v>
      </c>
      <c r="M109" s="77"/>
      <c r="N109" s="72"/>
      <c r="O109" s="79" t="s">
        <v>176</v>
      </c>
      <c r="P109" s="81">
        <v>43481.57041666667</v>
      </c>
      <c r="Q109" s="79" t="s">
        <v>531</v>
      </c>
      <c r="R109" s="79"/>
      <c r="S109" s="79"/>
      <c r="T109" s="79" t="s">
        <v>788</v>
      </c>
      <c r="U109" s="82" t="s">
        <v>868</v>
      </c>
      <c r="V109" s="82" t="s">
        <v>868</v>
      </c>
      <c r="W109" s="81">
        <v>43481.57041666667</v>
      </c>
      <c r="X109" s="82" t="s">
        <v>1140</v>
      </c>
      <c r="Y109" s="79"/>
      <c r="Z109" s="79"/>
      <c r="AA109" s="85" t="s">
        <v>1363</v>
      </c>
      <c r="AB109" s="79"/>
      <c r="AC109" s="79" t="b">
        <v>0</v>
      </c>
      <c r="AD109" s="79">
        <v>5</v>
      </c>
      <c r="AE109" s="85" t="s">
        <v>1500</v>
      </c>
      <c r="AF109" s="79" t="b">
        <v>0</v>
      </c>
      <c r="AG109" s="79" t="s">
        <v>1508</v>
      </c>
      <c r="AH109" s="79"/>
      <c r="AI109" s="85" t="s">
        <v>1500</v>
      </c>
      <c r="AJ109" s="79" t="b">
        <v>0</v>
      </c>
      <c r="AK109" s="79">
        <v>0</v>
      </c>
      <c r="AL109" s="85" t="s">
        <v>1500</v>
      </c>
      <c r="AM109" s="79" t="s">
        <v>1529</v>
      </c>
      <c r="AN109" s="79" t="b">
        <v>0</v>
      </c>
      <c r="AO109" s="85" t="s">
        <v>1363</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v>1</v>
      </c>
      <c r="BE109" s="49">
        <v>5.555555555555555</v>
      </c>
      <c r="BF109" s="48">
        <v>0</v>
      </c>
      <c r="BG109" s="49">
        <v>0</v>
      </c>
      <c r="BH109" s="48">
        <v>0</v>
      </c>
      <c r="BI109" s="49">
        <v>0</v>
      </c>
      <c r="BJ109" s="48">
        <v>17</v>
      </c>
      <c r="BK109" s="49">
        <v>94.44444444444444</v>
      </c>
      <c r="BL109" s="48">
        <v>18</v>
      </c>
    </row>
    <row r="110" spans="1:64" ht="15">
      <c r="A110" s="64" t="s">
        <v>293</v>
      </c>
      <c r="B110" s="64" t="s">
        <v>293</v>
      </c>
      <c r="C110" s="65" t="s">
        <v>4476</v>
      </c>
      <c r="D110" s="66">
        <v>3</v>
      </c>
      <c r="E110" s="67" t="s">
        <v>136</v>
      </c>
      <c r="F110" s="68">
        <v>19</v>
      </c>
      <c r="G110" s="65"/>
      <c r="H110" s="69"/>
      <c r="I110" s="70"/>
      <c r="J110" s="70"/>
      <c r="K110" s="34" t="s">
        <v>65</v>
      </c>
      <c r="L110" s="77">
        <v>110</v>
      </c>
      <c r="M110" s="77"/>
      <c r="N110" s="72"/>
      <c r="O110" s="79" t="s">
        <v>176</v>
      </c>
      <c r="P110" s="81">
        <v>43481.600439814814</v>
      </c>
      <c r="Q110" s="79" t="s">
        <v>532</v>
      </c>
      <c r="R110" s="82" t="s">
        <v>666</v>
      </c>
      <c r="S110" s="79" t="s">
        <v>729</v>
      </c>
      <c r="T110" s="79" t="s">
        <v>794</v>
      </c>
      <c r="U110" s="82" t="s">
        <v>869</v>
      </c>
      <c r="V110" s="82" t="s">
        <v>869</v>
      </c>
      <c r="W110" s="81">
        <v>43481.600439814814</v>
      </c>
      <c r="X110" s="82" t="s">
        <v>1141</v>
      </c>
      <c r="Y110" s="79"/>
      <c r="Z110" s="79"/>
      <c r="AA110" s="85" t="s">
        <v>1364</v>
      </c>
      <c r="AB110" s="79"/>
      <c r="AC110" s="79" t="b">
        <v>0</v>
      </c>
      <c r="AD110" s="79">
        <v>0</v>
      </c>
      <c r="AE110" s="85" t="s">
        <v>1500</v>
      </c>
      <c r="AF110" s="79" t="b">
        <v>0</v>
      </c>
      <c r="AG110" s="79" t="s">
        <v>1508</v>
      </c>
      <c r="AH110" s="79"/>
      <c r="AI110" s="85" t="s">
        <v>1500</v>
      </c>
      <c r="AJ110" s="79" t="b">
        <v>0</v>
      </c>
      <c r="AK110" s="79">
        <v>0</v>
      </c>
      <c r="AL110" s="85" t="s">
        <v>1500</v>
      </c>
      <c r="AM110" s="79" t="s">
        <v>1537</v>
      </c>
      <c r="AN110" s="79" t="b">
        <v>0</v>
      </c>
      <c r="AO110" s="85" t="s">
        <v>1364</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29</v>
      </c>
      <c r="BK110" s="49">
        <v>100</v>
      </c>
      <c r="BL110" s="48">
        <v>29</v>
      </c>
    </row>
    <row r="111" spans="1:64" ht="15">
      <c r="A111" s="64" t="s">
        <v>294</v>
      </c>
      <c r="B111" s="64" t="s">
        <v>433</v>
      </c>
      <c r="C111" s="65" t="s">
        <v>4475</v>
      </c>
      <c r="D111" s="66">
        <v>3</v>
      </c>
      <c r="E111" s="67" t="s">
        <v>132</v>
      </c>
      <c r="F111" s="68">
        <v>32</v>
      </c>
      <c r="G111" s="65"/>
      <c r="H111" s="69"/>
      <c r="I111" s="70"/>
      <c r="J111" s="70"/>
      <c r="K111" s="34" t="s">
        <v>65</v>
      </c>
      <c r="L111" s="77">
        <v>111</v>
      </c>
      <c r="M111" s="77"/>
      <c r="N111" s="72"/>
      <c r="O111" s="79" t="s">
        <v>452</v>
      </c>
      <c r="P111" s="81">
        <v>43481.602743055555</v>
      </c>
      <c r="Q111" s="79" t="s">
        <v>533</v>
      </c>
      <c r="R111" s="82" t="s">
        <v>667</v>
      </c>
      <c r="S111" s="79" t="s">
        <v>730</v>
      </c>
      <c r="T111" s="79" t="s">
        <v>795</v>
      </c>
      <c r="U111" s="79"/>
      <c r="V111" s="82" t="s">
        <v>968</v>
      </c>
      <c r="W111" s="81">
        <v>43481.602743055555</v>
      </c>
      <c r="X111" s="82" t="s">
        <v>1142</v>
      </c>
      <c r="Y111" s="79"/>
      <c r="Z111" s="79"/>
      <c r="AA111" s="85" t="s">
        <v>1365</v>
      </c>
      <c r="AB111" s="79"/>
      <c r="AC111" s="79" t="b">
        <v>0</v>
      </c>
      <c r="AD111" s="79">
        <v>0</v>
      </c>
      <c r="AE111" s="85" t="s">
        <v>1500</v>
      </c>
      <c r="AF111" s="79" t="b">
        <v>0</v>
      </c>
      <c r="AG111" s="79" t="s">
        <v>1514</v>
      </c>
      <c r="AH111" s="79"/>
      <c r="AI111" s="85" t="s">
        <v>1500</v>
      </c>
      <c r="AJ111" s="79" t="b">
        <v>0</v>
      </c>
      <c r="AK111" s="79">
        <v>0</v>
      </c>
      <c r="AL111" s="85" t="s">
        <v>1500</v>
      </c>
      <c r="AM111" s="79" t="s">
        <v>1533</v>
      </c>
      <c r="AN111" s="79" t="b">
        <v>0</v>
      </c>
      <c r="AO111" s="85" t="s">
        <v>1365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35</v>
      </c>
      <c r="BC111" s="78" t="str">
        <f>REPLACE(INDEX(GroupVertices[Group],MATCH(Edges[[#This Row],[Vertex 2]],GroupVertices[Vertex],0)),1,1,"")</f>
        <v>35</v>
      </c>
      <c r="BD111" s="48">
        <v>0</v>
      </c>
      <c r="BE111" s="49">
        <v>0</v>
      </c>
      <c r="BF111" s="48">
        <v>0</v>
      </c>
      <c r="BG111" s="49">
        <v>0</v>
      </c>
      <c r="BH111" s="48">
        <v>0</v>
      </c>
      <c r="BI111" s="49">
        <v>0</v>
      </c>
      <c r="BJ111" s="48">
        <v>16</v>
      </c>
      <c r="BK111" s="49">
        <v>100</v>
      </c>
      <c r="BL111" s="48">
        <v>16</v>
      </c>
    </row>
    <row r="112" spans="1:64" ht="15">
      <c r="A112" s="64" t="s">
        <v>295</v>
      </c>
      <c r="B112" s="64" t="s">
        <v>434</v>
      </c>
      <c r="C112" s="65" t="s">
        <v>4475</v>
      </c>
      <c r="D112" s="66">
        <v>3</v>
      </c>
      <c r="E112" s="67" t="s">
        <v>132</v>
      </c>
      <c r="F112" s="68">
        <v>32</v>
      </c>
      <c r="G112" s="65"/>
      <c r="H112" s="69"/>
      <c r="I112" s="70"/>
      <c r="J112" s="70"/>
      <c r="K112" s="34" t="s">
        <v>65</v>
      </c>
      <c r="L112" s="77">
        <v>112</v>
      </c>
      <c r="M112" s="77"/>
      <c r="N112" s="72"/>
      <c r="O112" s="79" t="s">
        <v>452</v>
      </c>
      <c r="P112" s="81">
        <v>43481.603321759256</v>
      </c>
      <c r="Q112" s="79" t="s">
        <v>534</v>
      </c>
      <c r="R112" s="82" t="s">
        <v>668</v>
      </c>
      <c r="S112" s="79" t="s">
        <v>731</v>
      </c>
      <c r="T112" s="79" t="s">
        <v>788</v>
      </c>
      <c r="U112" s="79"/>
      <c r="V112" s="82" t="s">
        <v>969</v>
      </c>
      <c r="W112" s="81">
        <v>43481.603321759256</v>
      </c>
      <c r="X112" s="82" t="s">
        <v>1143</v>
      </c>
      <c r="Y112" s="79"/>
      <c r="Z112" s="79"/>
      <c r="AA112" s="85" t="s">
        <v>1366</v>
      </c>
      <c r="AB112" s="79"/>
      <c r="AC112" s="79" t="b">
        <v>0</v>
      </c>
      <c r="AD112" s="79">
        <v>0</v>
      </c>
      <c r="AE112" s="85" t="s">
        <v>1500</v>
      </c>
      <c r="AF112" s="79" t="b">
        <v>0</v>
      </c>
      <c r="AG112" s="79" t="s">
        <v>1517</v>
      </c>
      <c r="AH112" s="79"/>
      <c r="AI112" s="85" t="s">
        <v>1500</v>
      </c>
      <c r="AJ112" s="79" t="b">
        <v>0</v>
      </c>
      <c r="AK112" s="79">
        <v>0</v>
      </c>
      <c r="AL112" s="85" t="s">
        <v>1500</v>
      </c>
      <c r="AM112" s="79" t="s">
        <v>1533</v>
      </c>
      <c r="AN112" s="79" t="b">
        <v>0</v>
      </c>
      <c r="AO112" s="85" t="s">
        <v>1366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34</v>
      </c>
      <c r="BC112" s="78" t="str">
        <f>REPLACE(INDEX(GroupVertices[Group],MATCH(Edges[[#This Row],[Vertex 2]],GroupVertices[Vertex],0)),1,1,"")</f>
        <v>34</v>
      </c>
      <c r="BD112" s="48">
        <v>0</v>
      </c>
      <c r="BE112" s="49">
        <v>0</v>
      </c>
      <c r="BF112" s="48">
        <v>0</v>
      </c>
      <c r="BG112" s="49">
        <v>0</v>
      </c>
      <c r="BH112" s="48">
        <v>0</v>
      </c>
      <c r="BI112" s="49">
        <v>0</v>
      </c>
      <c r="BJ112" s="48">
        <v>9</v>
      </c>
      <c r="BK112" s="49">
        <v>100</v>
      </c>
      <c r="BL112" s="48">
        <v>9</v>
      </c>
    </row>
    <row r="113" spans="1:64" ht="15">
      <c r="A113" s="64" t="s">
        <v>296</v>
      </c>
      <c r="B113" s="64" t="s">
        <v>296</v>
      </c>
      <c r="C113" s="65" t="s">
        <v>4476</v>
      </c>
      <c r="D113" s="66">
        <v>3</v>
      </c>
      <c r="E113" s="67" t="s">
        <v>136</v>
      </c>
      <c r="F113" s="68">
        <v>19</v>
      </c>
      <c r="G113" s="65"/>
      <c r="H113" s="69"/>
      <c r="I113" s="70"/>
      <c r="J113" s="70"/>
      <c r="K113" s="34" t="s">
        <v>65</v>
      </c>
      <c r="L113" s="77">
        <v>113</v>
      </c>
      <c r="M113" s="77"/>
      <c r="N113" s="72"/>
      <c r="O113" s="79" t="s">
        <v>176</v>
      </c>
      <c r="P113" s="81">
        <v>43481.58783564815</v>
      </c>
      <c r="Q113" s="79" t="s">
        <v>535</v>
      </c>
      <c r="R113" s="82" t="s">
        <v>669</v>
      </c>
      <c r="S113" s="79" t="s">
        <v>732</v>
      </c>
      <c r="T113" s="79" t="s">
        <v>796</v>
      </c>
      <c r="U113" s="82" t="s">
        <v>870</v>
      </c>
      <c r="V113" s="82" t="s">
        <v>870</v>
      </c>
      <c r="W113" s="81">
        <v>43481.58783564815</v>
      </c>
      <c r="X113" s="82" t="s">
        <v>1144</v>
      </c>
      <c r="Y113" s="79"/>
      <c r="Z113" s="79"/>
      <c r="AA113" s="85" t="s">
        <v>1367</v>
      </c>
      <c r="AB113" s="79"/>
      <c r="AC113" s="79" t="b">
        <v>0</v>
      </c>
      <c r="AD113" s="79">
        <v>0</v>
      </c>
      <c r="AE113" s="85" t="s">
        <v>1500</v>
      </c>
      <c r="AF113" s="79" t="b">
        <v>0</v>
      </c>
      <c r="AG113" s="79" t="s">
        <v>1508</v>
      </c>
      <c r="AH113" s="79"/>
      <c r="AI113" s="85" t="s">
        <v>1500</v>
      </c>
      <c r="AJ113" s="79" t="b">
        <v>0</v>
      </c>
      <c r="AK113" s="79">
        <v>0</v>
      </c>
      <c r="AL113" s="85" t="s">
        <v>1500</v>
      </c>
      <c r="AM113" s="79" t="s">
        <v>1533</v>
      </c>
      <c r="AN113" s="79" t="b">
        <v>0</v>
      </c>
      <c r="AO113" s="85" t="s">
        <v>1367</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v>1</v>
      </c>
      <c r="BE113" s="49">
        <v>5.2631578947368425</v>
      </c>
      <c r="BF113" s="48">
        <v>0</v>
      </c>
      <c r="BG113" s="49">
        <v>0</v>
      </c>
      <c r="BH113" s="48">
        <v>0</v>
      </c>
      <c r="BI113" s="49">
        <v>0</v>
      </c>
      <c r="BJ113" s="48">
        <v>18</v>
      </c>
      <c r="BK113" s="49">
        <v>94.73684210526316</v>
      </c>
      <c r="BL113" s="48">
        <v>19</v>
      </c>
    </row>
    <row r="114" spans="1:64" ht="15">
      <c r="A114" s="64" t="s">
        <v>296</v>
      </c>
      <c r="B114" s="64" t="s">
        <v>296</v>
      </c>
      <c r="C114" s="65" t="s">
        <v>4476</v>
      </c>
      <c r="D114" s="66">
        <v>3</v>
      </c>
      <c r="E114" s="67" t="s">
        <v>136</v>
      </c>
      <c r="F114" s="68">
        <v>19</v>
      </c>
      <c r="G114" s="65"/>
      <c r="H114" s="69"/>
      <c r="I114" s="70"/>
      <c r="J114" s="70"/>
      <c r="K114" s="34" t="s">
        <v>65</v>
      </c>
      <c r="L114" s="77">
        <v>114</v>
      </c>
      <c r="M114" s="77"/>
      <c r="N114" s="72"/>
      <c r="O114" s="79" t="s">
        <v>176</v>
      </c>
      <c r="P114" s="81">
        <v>43481.6037037037</v>
      </c>
      <c r="Q114" s="79" t="s">
        <v>536</v>
      </c>
      <c r="R114" s="82" t="s">
        <v>670</v>
      </c>
      <c r="S114" s="79" t="s">
        <v>732</v>
      </c>
      <c r="T114" s="79" t="s">
        <v>797</v>
      </c>
      <c r="U114" s="82" t="s">
        <v>871</v>
      </c>
      <c r="V114" s="82" t="s">
        <v>871</v>
      </c>
      <c r="W114" s="81">
        <v>43481.6037037037</v>
      </c>
      <c r="X114" s="82" t="s">
        <v>1145</v>
      </c>
      <c r="Y114" s="79"/>
      <c r="Z114" s="79"/>
      <c r="AA114" s="85" t="s">
        <v>1368</v>
      </c>
      <c r="AB114" s="79"/>
      <c r="AC114" s="79" t="b">
        <v>0</v>
      </c>
      <c r="AD114" s="79">
        <v>0</v>
      </c>
      <c r="AE114" s="85" t="s">
        <v>1500</v>
      </c>
      <c r="AF114" s="79" t="b">
        <v>0</v>
      </c>
      <c r="AG114" s="79" t="s">
        <v>1508</v>
      </c>
      <c r="AH114" s="79"/>
      <c r="AI114" s="85" t="s">
        <v>1500</v>
      </c>
      <c r="AJ114" s="79" t="b">
        <v>0</v>
      </c>
      <c r="AK114" s="79">
        <v>0</v>
      </c>
      <c r="AL114" s="85" t="s">
        <v>1500</v>
      </c>
      <c r="AM114" s="79" t="s">
        <v>1533</v>
      </c>
      <c r="AN114" s="79" t="b">
        <v>0</v>
      </c>
      <c r="AO114" s="85" t="s">
        <v>1368</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14</v>
      </c>
      <c r="BK114" s="49">
        <v>100</v>
      </c>
      <c r="BL114" s="48">
        <v>14</v>
      </c>
    </row>
    <row r="115" spans="1:64" ht="15">
      <c r="A115" s="64" t="s">
        <v>297</v>
      </c>
      <c r="B115" s="64" t="s">
        <v>435</v>
      </c>
      <c r="C115" s="65" t="s">
        <v>4475</v>
      </c>
      <c r="D115" s="66">
        <v>3</v>
      </c>
      <c r="E115" s="67" t="s">
        <v>132</v>
      </c>
      <c r="F115" s="68">
        <v>32</v>
      </c>
      <c r="G115" s="65"/>
      <c r="H115" s="69"/>
      <c r="I115" s="70"/>
      <c r="J115" s="70"/>
      <c r="K115" s="34" t="s">
        <v>65</v>
      </c>
      <c r="L115" s="77">
        <v>115</v>
      </c>
      <c r="M115" s="77"/>
      <c r="N115" s="72"/>
      <c r="O115" s="79" t="s">
        <v>453</v>
      </c>
      <c r="P115" s="81">
        <v>43481.60476851852</v>
      </c>
      <c r="Q115" s="79" t="s">
        <v>537</v>
      </c>
      <c r="R115" s="79"/>
      <c r="S115" s="79"/>
      <c r="T115" s="79" t="s">
        <v>756</v>
      </c>
      <c r="U115" s="79"/>
      <c r="V115" s="82" t="s">
        <v>970</v>
      </c>
      <c r="W115" s="81">
        <v>43481.60476851852</v>
      </c>
      <c r="X115" s="82" t="s">
        <v>1146</v>
      </c>
      <c r="Y115" s="79"/>
      <c r="Z115" s="79"/>
      <c r="AA115" s="85" t="s">
        <v>1369</v>
      </c>
      <c r="AB115" s="79"/>
      <c r="AC115" s="79" t="b">
        <v>0</v>
      </c>
      <c r="AD115" s="79">
        <v>0</v>
      </c>
      <c r="AE115" s="85" t="s">
        <v>1503</v>
      </c>
      <c r="AF115" s="79" t="b">
        <v>0</v>
      </c>
      <c r="AG115" s="79" t="s">
        <v>1508</v>
      </c>
      <c r="AH115" s="79"/>
      <c r="AI115" s="85" t="s">
        <v>1500</v>
      </c>
      <c r="AJ115" s="79" t="b">
        <v>0</v>
      </c>
      <c r="AK115" s="79">
        <v>0</v>
      </c>
      <c r="AL115" s="85" t="s">
        <v>1500</v>
      </c>
      <c r="AM115" s="79" t="s">
        <v>1531</v>
      </c>
      <c r="AN115" s="79" t="b">
        <v>0</v>
      </c>
      <c r="AO115" s="85" t="s">
        <v>1369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33</v>
      </c>
      <c r="BC115" s="78" t="str">
        <f>REPLACE(INDEX(GroupVertices[Group],MATCH(Edges[[#This Row],[Vertex 2]],GroupVertices[Vertex],0)),1,1,"")</f>
        <v>33</v>
      </c>
      <c r="BD115" s="48">
        <v>3</v>
      </c>
      <c r="BE115" s="49">
        <v>7.317073170731708</v>
      </c>
      <c r="BF115" s="48">
        <v>0</v>
      </c>
      <c r="BG115" s="49">
        <v>0</v>
      </c>
      <c r="BH115" s="48">
        <v>0</v>
      </c>
      <c r="BI115" s="49">
        <v>0</v>
      </c>
      <c r="BJ115" s="48">
        <v>38</v>
      </c>
      <c r="BK115" s="49">
        <v>92.6829268292683</v>
      </c>
      <c r="BL115" s="48">
        <v>41</v>
      </c>
    </row>
    <row r="116" spans="1:64" ht="15">
      <c r="A116" s="64" t="s">
        <v>298</v>
      </c>
      <c r="B116" s="64" t="s">
        <v>393</v>
      </c>
      <c r="C116" s="65" t="s">
        <v>4475</v>
      </c>
      <c r="D116" s="66">
        <v>3</v>
      </c>
      <c r="E116" s="67" t="s">
        <v>132</v>
      </c>
      <c r="F116" s="68">
        <v>32</v>
      </c>
      <c r="G116" s="65"/>
      <c r="H116" s="69"/>
      <c r="I116" s="70"/>
      <c r="J116" s="70"/>
      <c r="K116" s="34" t="s">
        <v>65</v>
      </c>
      <c r="L116" s="77">
        <v>116</v>
      </c>
      <c r="M116" s="77"/>
      <c r="N116" s="72"/>
      <c r="O116" s="79" t="s">
        <v>452</v>
      </c>
      <c r="P116" s="81">
        <v>43481.60638888889</v>
      </c>
      <c r="Q116" s="79" t="s">
        <v>481</v>
      </c>
      <c r="R116" s="79"/>
      <c r="S116" s="79"/>
      <c r="T116" s="79" t="s">
        <v>771</v>
      </c>
      <c r="U116" s="79"/>
      <c r="V116" s="82" t="s">
        <v>971</v>
      </c>
      <c r="W116" s="81">
        <v>43481.60638888889</v>
      </c>
      <c r="X116" s="82" t="s">
        <v>1147</v>
      </c>
      <c r="Y116" s="79"/>
      <c r="Z116" s="79"/>
      <c r="AA116" s="85" t="s">
        <v>1370</v>
      </c>
      <c r="AB116" s="79"/>
      <c r="AC116" s="79" t="b">
        <v>0</v>
      </c>
      <c r="AD116" s="79">
        <v>0</v>
      </c>
      <c r="AE116" s="85" t="s">
        <v>1500</v>
      </c>
      <c r="AF116" s="79" t="b">
        <v>0</v>
      </c>
      <c r="AG116" s="79" t="s">
        <v>1508</v>
      </c>
      <c r="AH116" s="79"/>
      <c r="AI116" s="85" t="s">
        <v>1500</v>
      </c>
      <c r="AJ116" s="79" t="b">
        <v>0</v>
      </c>
      <c r="AK116" s="79">
        <v>13</v>
      </c>
      <c r="AL116" s="85" t="s">
        <v>1482</v>
      </c>
      <c r="AM116" s="79" t="s">
        <v>1531</v>
      </c>
      <c r="AN116" s="79" t="b">
        <v>0</v>
      </c>
      <c r="AO116" s="85" t="s">
        <v>1482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11</v>
      </c>
      <c r="BC116" s="78" t="str">
        <f>REPLACE(INDEX(GroupVertices[Group],MATCH(Edges[[#This Row],[Vertex 2]],GroupVertices[Vertex],0)),1,1,"")</f>
        <v>11</v>
      </c>
      <c r="BD116" s="48">
        <v>0</v>
      </c>
      <c r="BE116" s="49">
        <v>0</v>
      </c>
      <c r="BF116" s="48">
        <v>0</v>
      </c>
      <c r="BG116" s="49">
        <v>0</v>
      </c>
      <c r="BH116" s="48">
        <v>0</v>
      </c>
      <c r="BI116" s="49">
        <v>0</v>
      </c>
      <c r="BJ116" s="48">
        <v>14</v>
      </c>
      <c r="BK116" s="49">
        <v>100</v>
      </c>
      <c r="BL116" s="48">
        <v>14</v>
      </c>
    </row>
    <row r="117" spans="1:64" ht="15">
      <c r="A117" s="64" t="s">
        <v>299</v>
      </c>
      <c r="B117" s="64" t="s">
        <v>422</v>
      </c>
      <c r="C117" s="65" t="s">
        <v>4475</v>
      </c>
      <c r="D117" s="66">
        <v>3</v>
      </c>
      <c r="E117" s="67" t="s">
        <v>132</v>
      </c>
      <c r="F117" s="68">
        <v>32</v>
      </c>
      <c r="G117" s="65"/>
      <c r="H117" s="69"/>
      <c r="I117" s="70"/>
      <c r="J117" s="70"/>
      <c r="K117" s="34" t="s">
        <v>65</v>
      </c>
      <c r="L117" s="77">
        <v>117</v>
      </c>
      <c r="M117" s="77"/>
      <c r="N117" s="72"/>
      <c r="O117" s="79" t="s">
        <v>452</v>
      </c>
      <c r="P117" s="81">
        <v>43481.52880787037</v>
      </c>
      <c r="Q117" s="79" t="s">
        <v>538</v>
      </c>
      <c r="R117" s="82" t="s">
        <v>671</v>
      </c>
      <c r="S117" s="79" t="s">
        <v>733</v>
      </c>
      <c r="T117" s="79" t="s">
        <v>756</v>
      </c>
      <c r="U117" s="79"/>
      <c r="V117" s="82" t="s">
        <v>972</v>
      </c>
      <c r="W117" s="81">
        <v>43481.52880787037</v>
      </c>
      <c r="X117" s="82" t="s">
        <v>1148</v>
      </c>
      <c r="Y117" s="79"/>
      <c r="Z117" s="79"/>
      <c r="AA117" s="85" t="s">
        <v>1371</v>
      </c>
      <c r="AB117" s="79"/>
      <c r="AC117" s="79" t="b">
        <v>0</v>
      </c>
      <c r="AD117" s="79">
        <v>13</v>
      </c>
      <c r="AE117" s="85" t="s">
        <v>1500</v>
      </c>
      <c r="AF117" s="79" t="b">
        <v>0</v>
      </c>
      <c r="AG117" s="79" t="s">
        <v>1508</v>
      </c>
      <c r="AH117" s="79"/>
      <c r="AI117" s="85" t="s">
        <v>1500</v>
      </c>
      <c r="AJ117" s="79" t="b">
        <v>0</v>
      </c>
      <c r="AK117" s="79">
        <v>1</v>
      </c>
      <c r="AL117" s="85" t="s">
        <v>1500</v>
      </c>
      <c r="AM117" s="79" t="s">
        <v>1532</v>
      </c>
      <c r="AN117" s="79" t="b">
        <v>0</v>
      </c>
      <c r="AO117" s="85" t="s">
        <v>1371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4</v>
      </c>
      <c r="BD117" s="48">
        <v>0</v>
      </c>
      <c r="BE117" s="49">
        <v>0</v>
      </c>
      <c r="BF117" s="48">
        <v>1</v>
      </c>
      <c r="BG117" s="49">
        <v>14.285714285714286</v>
      </c>
      <c r="BH117" s="48">
        <v>0</v>
      </c>
      <c r="BI117" s="49">
        <v>0</v>
      </c>
      <c r="BJ117" s="48">
        <v>6</v>
      </c>
      <c r="BK117" s="49">
        <v>85.71428571428571</v>
      </c>
      <c r="BL117" s="48">
        <v>7</v>
      </c>
    </row>
    <row r="118" spans="1:64" ht="15">
      <c r="A118" s="64" t="s">
        <v>299</v>
      </c>
      <c r="B118" s="64" t="s">
        <v>429</v>
      </c>
      <c r="C118" s="65" t="s">
        <v>4475</v>
      </c>
      <c r="D118" s="66">
        <v>3</v>
      </c>
      <c r="E118" s="67" t="s">
        <v>132</v>
      </c>
      <c r="F118" s="68">
        <v>32</v>
      </c>
      <c r="G118" s="65"/>
      <c r="H118" s="69"/>
      <c r="I118" s="70"/>
      <c r="J118" s="70"/>
      <c r="K118" s="34" t="s">
        <v>65</v>
      </c>
      <c r="L118" s="77">
        <v>118</v>
      </c>
      <c r="M118" s="77"/>
      <c r="N118" s="72"/>
      <c r="O118" s="79" t="s">
        <v>452</v>
      </c>
      <c r="P118" s="81">
        <v>43481.606400462966</v>
      </c>
      <c r="Q118" s="79" t="s">
        <v>539</v>
      </c>
      <c r="R118" s="82" t="s">
        <v>672</v>
      </c>
      <c r="S118" s="79" t="s">
        <v>733</v>
      </c>
      <c r="T118" s="79" t="s">
        <v>756</v>
      </c>
      <c r="U118" s="79"/>
      <c r="V118" s="82" t="s">
        <v>972</v>
      </c>
      <c r="W118" s="81">
        <v>43481.606400462966</v>
      </c>
      <c r="X118" s="82" t="s">
        <v>1149</v>
      </c>
      <c r="Y118" s="79"/>
      <c r="Z118" s="79"/>
      <c r="AA118" s="85" t="s">
        <v>1372</v>
      </c>
      <c r="AB118" s="79"/>
      <c r="AC118" s="79" t="b">
        <v>0</v>
      </c>
      <c r="AD118" s="79">
        <v>15</v>
      </c>
      <c r="AE118" s="85" t="s">
        <v>1500</v>
      </c>
      <c r="AF118" s="79" t="b">
        <v>0</v>
      </c>
      <c r="AG118" s="79" t="s">
        <v>1508</v>
      </c>
      <c r="AH118" s="79"/>
      <c r="AI118" s="85" t="s">
        <v>1500</v>
      </c>
      <c r="AJ118" s="79" t="b">
        <v>0</v>
      </c>
      <c r="AK118" s="79">
        <v>1</v>
      </c>
      <c r="AL118" s="85" t="s">
        <v>1500</v>
      </c>
      <c r="AM118" s="79" t="s">
        <v>1532</v>
      </c>
      <c r="AN118" s="79" t="b">
        <v>0</v>
      </c>
      <c r="AO118" s="85" t="s">
        <v>1372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299</v>
      </c>
      <c r="B119" s="64" t="s">
        <v>423</v>
      </c>
      <c r="C119" s="65" t="s">
        <v>4475</v>
      </c>
      <c r="D119" s="66">
        <v>3</v>
      </c>
      <c r="E119" s="67" t="s">
        <v>132</v>
      </c>
      <c r="F119" s="68">
        <v>32</v>
      </c>
      <c r="G119" s="65"/>
      <c r="H119" s="69"/>
      <c r="I119" s="70"/>
      <c r="J119" s="70"/>
      <c r="K119" s="34" t="s">
        <v>65</v>
      </c>
      <c r="L119" s="77">
        <v>119</v>
      </c>
      <c r="M119" s="77"/>
      <c r="N119" s="72"/>
      <c r="O119" s="79" t="s">
        <v>452</v>
      </c>
      <c r="P119" s="81">
        <v>43481.606400462966</v>
      </c>
      <c r="Q119" s="79" t="s">
        <v>539</v>
      </c>
      <c r="R119" s="82" t="s">
        <v>672</v>
      </c>
      <c r="S119" s="79" t="s">
        <v>733</v>
      </c>
      <c r="T119" s="79" t="s">
        <v>756</v>
      </c>
      <c r="U119" s="79"/>
      <c r="V119" s="82" t="s">
        <v>972</v>
      </c>
      <c r="W119" s="81">
        <v>43481.606400462966</v>
      </c>
      <c r="X119" s="82" t="s">
        <v>1149</v>
      </c>
      <c r="Y119" s="79"/>
      <c r="Z119" s="79"/>
      <c r="AA119" s="85" t="s">
        <v>1372</v>
      </c>
      <c r="AB119" s="79"/>
      <c r="AC119" s="79" t="b">
        <v>0</v>
      </c>
      <c r="AD119" s="79">
        <v>15</v>
      </c>
      <c r="AE119" s="85" t="s">
        <v>1500</v>
      </c>
      <c r="AF119" s="79" t="b">
        <v>0</v>
      </c>
      <c r="AG119" s="79" t="s">
        <v>1508</v>
      </c>
      <c r="AH119" s="79"/>
      <c r="AI119" s="85" t="s">
        <v>1500</v>
      </c>
      <c r="AJ119" s="79" t="b">
        <v>0</v>
      </c>
      <c r="AK119" s="79">
        <v>1</v>
      </c>
      <c r="AL119" s="85" t="s">
        <v>1500</v>
      </c>
      <c r="AM119" s="79" t="s">
        <v>1532</v>
      </c>
      <c r="AN119" s="79" t="b">
        <v>0</v>
      </c>
      <c r="AO119" s="85" t="s">
        <v>1372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v>1</v>
      </c>
      <c r="BE119" s="49">
        <v>12.5</v>
      </c>
      <c r="BF119" s="48">
        <v>1</v>
      </c>
      <c r="BG119" s="49">
        <v>12.5</v>
      </c>
      <c r="BH119" s="48">
        <v>0</v>
      </c>
      <c r="BI119" s="49">
        <v>0</v>
      </c>
      <c r="BJ119" s="48">
        <v>6</v>
      </c>
      <c r="BK119" s="49">
        <v>75</v>
      </c>
      <c r="BL119" s="48">
        <v>8</v>
      </c>
    </row>
    <row r="120" spans="1:64" ht="15">
      <c r="A120" s="64" t="s">
        <v>300</v>
      </c>
      <c r="B120" s="64" t="s">
        <v>299</v>
      </c>
      <c r="C120" s="65" t="s">
        <v>4476</v>
      </c>
      <c r="D120" s="66">
        <v>3</v>
      </c>
      <c r="E120" s="67" t="s">
        <v>136</v>
      </c>
      <c r="F120" s="68">
        <v>19</v>
      </c>
      <c r="G120" s="65"/>
      <c r="H120" s="69"/>
      <c r="I120" s="70"/>
      <c r="J120" s="70"/>
      <c r="K120" s="34" t="s">
        <v>65</v>
      </c>
      <c r="L120" s="77">
        <v>120</v>
      </c>
      <c r="M120" s="77"/>
      <c r="N120" s="72"/>
      <c r="O120" s="79" t="s">
        <v>452</v>
      </c>
      <c r="P120" s="81">
        <v>43481.528865740744</v>
      </c>
      <c r="Q120" s="79" t="s">
        <v>540</v>
      </c>
      <c r="R120" s="82" t="s">
        <v>671</v>
      </c>
      <c r="S120" s="79" t="s">
        <v>733</v>
      </c>
      <c r="T120" s="79" t="s">
        <v>756</v>
      </c>
      <c r="U120" s="79"/>
      <c r="V120" s="82" t="s">
        <v>973</v>
      </c>
      <c r="W120" s="81">
        <v>43481.528865740744</v>
      </c>
      <c r="X120" s="82" t="s">
        <v>1150</v>
      </c>
      <c r="Y120" s="79"/>
      <c r="Z120" s="79"/>
      <c r="AA120" s="85" t="s">
        <v>1373</v>
      </c>
      <c r="AB120" s="79"/>
      <c r="AC120" s="79" t="b">
        <v>0</v>
      </c>
      <c r="AD120" s="79">
        <v>0</v>
      </c>
      <c r="AE120" s="85" t="s">
        <v>1500</v>
      </c>
      <c r="AF120" s="79" t="b">
        <v>0</v>
      </c>
      <c r="AG120" s="79" t="s">
        <v>1508</v>
      </c>
      <c r="AH120" s="79"/>
      <c r="AI120" s="85" t="s">
        <v>1500</v>
      </c>
      <c r="AJ120" s="79" t="b">
        <v>0</v>
      </c>
      <c r="AK120" s="79">
        <v>1</v>
      </c>
      <c r="AL120" s="85" t="s">
        <v>1371</v>
      </c>
      <c r="AM120" s="79" t="s">
        <v>1532</v>
      </c>
      <c r="AN120" s="79" t="b">
        <v>0</v>
      </c>
      <c r="AO120" s="85" t="s">
        <v>1371</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300</v>
      </c>
      <c r="B121" s="64" t="s">
        <v>299</v>
      </c>
      <c r="C121" s="65" t="s">
        <v>4476</v>
      </c>
      <c r="D121" s="66">
        <v>3</v>
      </c>
      <c r="E121" s="67" t="s">
        <v>136</v>
      </c>
      <c r="F121" s="68">
        <v>19</v>
      </c>
      <c r="G121" s="65"/>
      <c r="H121" s="69"/>
      <c r="I121" s="70"/>
      <c r="J121" s="70"/>
      <c r="K121" s="34" t="s">
        <v>65</v>
      </c>
      <c r="L121" s="77">
        <v>121</v>
      </c>
      <c r="M121" s="77"/>
      <c r="N121" s="72"/>
      <c r="O121" s="79" t="s">
        <v>452</v>
      </c>
      <c r="P121" s="81">
        <v>43481.60648148148</v>
      </c>
      <c r="Q121" s="79" t="s">
        <v>541</v>
      </c>
      <c r="R121" s="82" t="s">
        <v>672</v>
      </c>
      <c r="S121" s="79" t="s">
        <v>733</v>
      </c>
      <c r="T121" s="79" t="s">
        <v>756</v>
      </c>
      <c r="U121" s="79"/>
      <c r="V121" s="82" t="s">
        <v>973</v>
      </c>
      <c r="W121" s="81">
        <v>43481.60648148148</v>
      </c>
      <c r="X121" s="82" t="s">
        <v>1151</v>
      </c>
      <c r="Y121" s="79"/>
      <c r="Z121" s="79"/>
      <c r="AA121" s="85" t="s">
        <v>1374</v>
      </c>
      <c r="AB121" s="79"/>
      <c r="AC121" s="79" t="b">
        <v>0</v>
      </c>
      <c r="AD121" s="79">
        <v>0</v>
      </c>
      <c r="AE121" s="85" t="s">
        <v>1500</v>
      </c>
      <c r="AF121" s="79" t="b">
        <v>0</v>
      </c>
      <c r="AG121" s="79" t="s">
        <v>1508</v>
      </c>
      <c r="AH121" s="79"/>
      <c r="AI121" s="85" t="s">
        <v>1500</v>
      </c>
      <c r="AJ121" s="79" t="b">
        <v>0</v>
      </c>
      <c r="AK121" s="79">
        <v>1</v>
      </c>
      <c r="AL121" s="85" t="s">
        <v>1372</v>
      </c>
      <c r="AM121" s="79" t="s">
        <v>1532</v>
      </c>
      <c r="AN121" s="79" t="b">
        <v>0</v>
      </c>
      <c r="AO121" s="85" t="s">
        <v>1372</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300</v>
      </c>
      <c r="B122" s="64" t="s">
        <v>422</v>
      </c>
      <c r="C122" s="65" t="s">
        <v>4475</v>
      </c>
      <c r="D122" s="66">
        <v>3</v>
      </c>
      <c r="E122" s="67" t="s">
        <v>132</v>
      </c>
      <c r="F122" s="68">
        <v>32</v>
      </c>
      <c r="G122" s="65"/>
      <c r="H122" s="69"/>
      <c r="I122" s="70"/>
      <c r="J122" s="70"/>
      <c r="K122" s="34" t="s">
        <v>65</v>
      </c>
      <c r="L122" s="77">
        <v>122</v>
      </c>
      <c r="M122" s="77"/>
      <c r="N122" s="72"/>
      <c r="O122" s="79" t="s">
        <v>452</v>
      </c>
      <c r="P122" s="81">
        <v>43481.528865740744</v>
      </c>
      <c r="Q122" s="79" t="s">
        <v>540</v>
      </c>
      <c r="R122" s="82" t="s">
        <v>671</v>
      </c>
      <c r="S122" s="79" t="s">
        <v>733</v>
      </c>
      <c r="T122" s="79" t="s">
        <v>756</v>
      </c>
      <c r="U122" s="79"/>
      <c r="V122" s="82" t="s">
        <v>973</v>
      </c>
      <c r="W122" s="81">
        <v>43481.528865740744</v>
      </c>
      <c r="X122" s="82" t="s">
        <v>1150</v>
      </c>
      <c r="Y122" s="79"/>
      <c r="Z122" s="79"/>
      <c r="AA122" s="85" t="s">
        <v>1373</v>
      </c>
      <c r="AB122" s="79"/>
      <c r="AC122" s="79" t="b">
        <v>0</v>
      </c>
      <c r="AD122" s="79">
        <v>0</v>
      </c>
      <c r="AE122" s="85" t="s">
        <v>1500</v>
      </c>
      <c r="AF122" s="79" t="b">
        <v>0</v>
      </c>
      <c r="AG122" s="79" t="s">
        <v>1508</v>
      </c>
      <c r="AH122" s="79"/>
      <c r="AI122" s="85" t="s">
        <v>1500</v>
      </c>
      <c r="AJ122" s="79" t="b">
        <v>0</v>
      </c>
      <c r="AK122" s="79">
        <v>1</v>
      </c>
      <c r="AL122" s="85" t="s">
        <v>1371</v>
      </c>
      <c r="AM122" s="79" t="s">
        <v>1532</v>
      </c>
      <c r="AN122" s="79" t="b">
        <v>0</v>
      </c>
      <c r="AO122" s="85" t="s">
        <v>1371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4</v>
      </c>
      <c r="BD122" s="48">
        <v>0</v>
      </c>
      <c r="BE122" s="49">
        <v>0</v>
      </c>
      <c r="BF122" s="48">
        <v>1</v>
      </c>
      <c r="BG122" s="49">
        <v>11.11111111111111</v>
      </c>
      <c r="BH122" s="48">
        <v>0</v>
      </c>
      <c r="BI122" s="49">
        <v>0</v>
      </c>
      <c r="BJ122" s="48">
        <v>8</v>
      </c>
      <c r="BK122" s="49">
        <v>88.88888888888889</v>
      </c>
      <c r="BL122" s="48">
        <v>9</v>
      </c>
    </row>
    <row r="123" spans="1:64" ht="15">
      <c r="A123" s="64" t="s">
        <v>300</v>
      </c>
      <c r="B123" s="64" t="s">
        <v>429</v>
      </c>
      <c r="C123" s="65" t="s">
        <v>4475</v>
      </c>
      <c r="D123" s="66">
        <v>3</v>
      </c>
      <c r="E123" s="67" t="s">
        <v>132</v>
      </c>
      <c r="F123" s="68">
        <v>32</v>
      </c>
      <c r="G123" s="65"/>
      <c r="H123" s="69"/>
      <c r="I123" s="70"/>
      <c r="J123" s="70"/>
      <c r="K123" s="34" t="s">
        <v>65</v>
      </c>
      <c r="L123" s="77">
        <v>123</v>
      </c>
      <c r="M123" s="77"/>
      <c r="N123" s="72"/>
      <c r="O123" s="79" t="s">
        <v>452</v>
      </c>
      <c r="P123" s="81">
        <v>43481.60648148148</v>
      </c>
      <c r="Q123" s="79" t="s">
        <v>541</v>
      </c>
      <c r="R123" s="82" t="s">
        <v>672</v>
      </c>
      <c r="S123" s="79" t="s">
        <v>733</v>
      </c>
      <c r="T123" s="79" t="s">
        <v>756</v>
      </c>
      <c r="U123" s="79"/>
      <c r="V123" s="82" t="s">
        <v>973</v>
      </c>
      <c r="W123" s="81">
        <v>43481.60648148148</v>
      </c>
      <c r="X123" s="82" t="s">
        <v>1151</v>
      </c>
      <c r="Y123" s="79"/>
      <c r="Z123" s="79"/>
      <c r="AA123" s="85" t="s">
        <v>1374</v>
      </c>
      <c r="AB123" s="79"/>
      <c r="AC123" s="79" t="b">
        <v>0</v>
      </c>
      <c r="AD123" s="79">
        <v>0</v>
      </c>
      <c r="AE123" s="85" t="s">
        <v>1500</v>
      </c>
      <c r="AF123" s="79" t="b">
        <v>0</v>
      </c>
      <c r="AG123" s="79" t="s">
        <v>1508</v>
      </c>
      <c r="AH123" s="79"/>
      <c r="AI123" s="85" t="s">
        <v>1500</v>
      </c>
      <c r="AJ123" s="79" t="b">
        <v>0</v>
      </c>
      <c r="AK123" s="79">
        <v>1</v>
      </c>
      <c r="AL123" s="85" t="s">
        <v>1372</v>
      </c>
      <c r="AM123" s="79" t="s">
        <v>1532</v>
      </c>
      <c r="AN123" s="79" t="b">
        <v>0</v>
      </c>
      <c r="AO123" s="85" t="s">
        <v>1372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300</v>
      </c>
      <c r="B124" s="64" t="s">
        <v>423</v>
      </c>
      <c r="C124" s="65" t="s">
        <v>4475</v>
      </c>
      <c r="D124" s="66">
        <v>3</v>
      </c>
      <c r="E124" s="67" t="s">
        <v>132</v>
      </c>
      <c r="F124" s="68">
        <v>32</v>
      </c>
      <c r="G124" s="65"/>
      <c r="H124" s="69"/>
      <c r="I124" s="70"/>
      <c r="J124" s="70"/>
      <c r="K124" s="34" t="s">
        <v>65</v>
      </c>
      <c r="L124" s="77">
        <v>124</v>
      </c>
      <c r="M124" s="77"/>
      <c r="N124" s="72"/>
      <c r="O124" s="79" t="s">
        <v>452</v>
      </c>
      <c r="P124" s="81">
        <v>43481.60648148148</v>
      </c>
      <c r="Q124" s="79" t="s">
        <v>541</v>
      </c>
      <c r="R124" s="82" t="s">
        <v>672</v>
      </c>
      <c r="S124" s="79" t="s">
        <v>733</v>
      </c>
      <c r="T124" s="79" t="s">
        <v>756</v>
      </c>
      <c r="U124" s="79"/>
      <c r="V124" s="82" t="s">
        <v>973</v>
      </c>
      <c r="W124" s="81">
        <v>43481.60648148148</v>
      </c>
      <c r="X124" s="82" t="s">
        <v>1151</v>
      </c>
      <c r="Y124" s="79"/>
      <c r="Z124" s="79"/>
      <c r="AA124" s="85" t="s">
        <v>1374</v>
      </c>
      <c r="AB124" s="79"/>
      <c r="AC124" s="79" t="b">
        <v>0</v>
      </c>
      <c r="AD124" s="79">
        <v>0</v>
      </c>
      <c r="AE124" s="85" t="s">
        <v>1500</v>
      </c>
      <c r="AF124" s="79" t="b">
        <v>0</v>
      </c>
      <c r="AG124" s="79" t="s">
        <v>1508</v>
      </c>
      <c r="AH124" s="79"/>
      <c r="AI124" s="85" t="s">
        <v>1500</v>
      </c>
      <c r="AJ124" s="79" t="b">
        <v>0</v>
      </c>
      <c r="AK124" s="79">
        <v>1</v>
      </c>
      <c r="AL124" s="85" t="s">
        <v>1372</v>
      </c>
      <c r="AM124" s="79" t="s">
        <v>1532</v>
      </c>
      <c r="AN124" s="79" t="b">
        <v>0</v>
      </c>
      <c r="AO124" s="85" t="s">
        <v>1372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v>1</v>
      </c>
      <c r="BE124" s="49">
        <v>10</v>
      </c>
      <c r="BF124" s="48">
        <v>1</v>
      </c>
      <c r="BG124" s="49">
        <v>10</v>
      </c>
      <c r="BH124" s="48">
        <v>0</v>
      </c>
      <c r="BI124" s="49">
        <v>0</v>
      </c>
      <c r="BJ124" s="48">
        <v>8</v>
      </c>
      <c r="BK124" s="49">
        <v>80</v>
      </c>
      <c r="BL124" s="48">
        <v>10</v>
      </c>
    </row>
    <row r="125" spans="1:64" ht="15">
      <c r="A125" s="64" t="s">
        <v>301</v>
      </c>
      <c r="B125" s="64" t="s">
        <v>301</v>
      </c>
      <c r="C125" s="65" t="s">
        <v>4475</v>
      </c>
      <c r="D125" s="66">
        <v>3</v>
      </c>
      <c r="E125" s="67" t="s">
        <v>132</v>
      </c>
      <c r="F125" s="68">
        <v>32</v>
      </c>
      <c r="G125" s="65"/>
      <c r="H125" s="69"/>
      <c r="I125" s="70"/>
      <c r="J125" s="70"/>
      <c r="K125" s="34" t="s">
        <v>65</v>
      </c>
      <c r="L125" s="77">
        <v>125</v>
      </c>
      <c r="M125" s="77"/>
      <c r="N125" s="72"/>
      <c r="O125" s="79" t="s">
        <v>176</v>
      </c>
      <c r="P125" s="81">
        <v>43481.61111111111</v>
      </c>
      <c r="Q125" s="79" t="s">
        <v>542</v>
      </c>
      <c r="R125" s="82" t="s">
        <v>673</v>
      </c>
      <c r="S125" s="79" t="s">
        <v>734</v>
      </c>
      <c r="T125" s="79" t="s">
        <v>756</v>
      </c>
      <c r="U125" s="79"/>
      <c r="V125" s="82" t="s">
        <v>974</v>
      </c>
      <c r="W125" s="81">
        <v>43481.61111111111</v>
      </c>
      <c r="X125" s="82" t="s">
        <v>1152</v>
      </c>
      <c r="Y125" s="79"/>
      <c r="Z125" s="79"/>
      <c r="AA125" s="85" t="s">
        <v>1375</v>
      </c>
      <c r="AB125" s="79"/>
      <c r="AC125" s="79" t="b">
        <v>0</v>
      </c>
      <c r="AD125" s="79">
        <v>0</v>
      </c>
      <c r="AE125" s="85" t="s">
        <v>1500</v>
      </c>
      <c r="AF125" s="79" t="b">
        <v>0</v>
      </c>
      <c r="AG125" s="79" t="s">
        <v>1512</v>
      </c>
      <c r="AH125" s="79"/>
      <c r="AI125" s="85" t="s">
        <v>1500</v>
      </c>
      <c r="AJ125" s="79" t="b">
        <v>0</v>
      </c>
      <c r="AK125" s="79">
        <v>0</v>
      </c>
      <c r="AL125" s="85" t="s">
        <v>1500</v>
      </c>
      <c r="AM125" s="79" t="s">
        <v>1532</v>
      </c>
      <c r="AN125" s="79" t="b">
        <v>0</v>
      </c>
      <c r="AO125" s="85" t="s">
        <v>1375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1</v>
      </c>
      <c r="BG125" s="49">
        <v>9.090909090909092</v>
      </c>
      <c r="BH125" s="48">
        <v>0</v>
      </c>
      <c r="BI125" s="49">
        <v>0</v>
      </c>
      <c r="BJ125" s="48">
        <v>10</v>
      </c>
      <c r="BK125" s="49">
        <v>90.9090909090909</v>
      </c>
      <c r="BL125" s="48">
        <v>11</v>
      </c>
    </row>
    <row r="126" spans="1:64" ht="15">
      <c r="A126" s="64" t="s">
        <v>302</v>
      </c>
      <c r="B126" s="64" t="s">
        <v>302</v>
      </c>
      <c r="C126" s="65" t="s">
        <v>4475</v>
      </c>
      <c r="D126" s="66">
        <v>3</v>
      </c>
      <c r="E126" s="67" t="s">
        <v>132</v>
      </c>
      <c r="F126" s="68">
        <v>32</v>
      </c>
      <c r="G126" s="65"/>
      <c r="H126" s="69"/>
      <c r="I126" s="70"/>
      <c r="J126" s="70"/>
      <c r="K126" s="34" t="s">
        <v>65</v>
      </c>
      <c r="L126" s="77">
        <v>126</v>
      </c>
      <c r="M126" s="77"/>
      <c r="N126" s="72"/>
      <c r="O126" s="79" t="s">
        <v>176</v>
      </c>
      <c r="P126" s="81">
        <v>43481.12280092593</v>
      </c>
      <c r="Q126" s="79" t="s">
        <v>543</v>
      </c>
      <c r="R126" s="82" t="s">
        <v>674</v>
      </c>
      <c r="S126" s="79" t="s">
        <v>715</v>
      </c>
      <c r="T126" s="79" t="s">
        <v>798</v>
      </c>
      <c r="U126" s="79"/>
      <c r="V126" s="82" t="s">
        <v>975</v>
      </c>
      <c r="W126" s="81">
        <v>43481.12280092593</v>
      </c>
      <c r="X126" s="82" t="s">
        <v>1153</v>
      </c>
      <c r="Y126" s="79"/>
      <c r="Z126" s="79"/>
      <c r="AA126" s="85" t="s">
        <v>1376</v>
      </c>
      <c r="AB126" s="79"/>
      <c r="AC126" s="79" t="b">
        <v>0</v>
      </c>
      <c r="AD126" s="79">
        <v>0</v>
      </c>
      <c r="AE126" s="85" t="s">
        <v>1500</v>
      </c>
      <c r="AF126" s="79" t="b">
        <v>1</v>
      </c>
      <c r="AG126" s="79" t="s">
        <v>1508</v>
      </c>
      <c r="AH126" s="79"/>
      <c r="AI126" s="85" t="s">
        <v>1526</v>
      </c>
      <c r="AJ126" s="79" t="b">
        <v>0</v>
      </c>
      <c r="AK126" s="79">
        <v>1</v>
      </c>
      <c r="AL126" s="85" t="s">
        <v>1500</v>
      </c>
      <c r="AM126" s="79" t="s">
        <v>1537</v>
      </c>
      <c r="AN126" s="79" t="b">
        <v>0</v>
      </c>
      <c r="AO126" s="85" t="s">
        <v>1376</v>
      </c>
      <c r="AP126" s="79" t="s">
        <v>1542</v>
      </c>
      <c r="AQ126" s="79">
        <v>0</v>
      </c>
      <c r="AR126" s="79">
        <v>0</v>
      </c>
      <c r="AS126" s="79"/>
      <c r="AT126" s="79"/>
      <c r="AU126" s="79"/>
      <c r="AV126" s="79"/>
      <c r="AW126" s="79"/>
      <c r="AX126" s="79"/>
      <c r="AY126" s="79"/>
      <c r="AZ126" s="79"/>
      <c r="BA126">
        <v>1</v>
      </c>
      <c r="BB126" s="78" t="str">
        <f>REPLACE(INDEX(GroupVertices[Group],MATCH(Edges[[#This Row],[Vertex 1]],GroupVertices[Vertex],0)),1,1,"")</f>
        <v>32</v>
      </c>
      <c r="BC126" s="78" t="str">
        <f>REPLACE(INDEX(GroupVertices[Group],MATCH(Edges[[#This Row],[Vertex 2]],GroupVertices[Vertex],0)),1,1,"")</f>
        <v>32</v>
      </c>
      <c r="BD126" s="48">
        <v>0</v>
      </c>
      <c r="BE126" s="49">
        <v>0</v>
      </c>
      <c r="BF126" s="48">
        <v>0</v>
      </c>
      <c r="BG126" s="49">
        <v>0</v>
      </c>
      <c r="BH126" s="48">
        <v>0</v>
      </c>
      <c r="BI126" s="49">
        <v>0</v>
      </c>
      <c r="BJ126" s="48">
        <v>18</v>
      </c>
      <c r="BK126" s="49">
        <v>100</v>
      </c>
      <c r="BL126" s="48">
        <v>18</v>
      </c>
    </row>
    <row r="127" spans="1:64" ht="15">
      <c r="A127" s="64" t="s">
        <v>303</v>
      </c>
      <c r="B127" s="64" t="s">
        <v>302</v>
      </c>
      <c r="C127" s="65" t="s">
        <v>4475</v>
      </c>
      <c r="D127" s="66">
        <v>3</v>
      </c>
      <c r="E127" s="67" t="s">
        <v>132</v>
      </c>
      <c r="F127" s="68">
        <v>32</v>
      </c>
      <c r="G127" s="65"/>
      <c r="H127" s="69"/>
      <c r="I127" s="70"/>
      <c r="J127" s="70"/>
      <c r="K127" s="34" t="s">
        <v>65</v>
      </c>
      <c r="L127" s="77">
        <v>127</v>
      </c>
      <c r="M127" s="77"/>
      <c r="N127" s="72"/>
      <c r="O127" s="79" t="s">
        <v>452</v>
      </c>
      <c r="P127" s="81">
        <v>43481.61319444444</v>
      </c>
      <c r="Q127" s="79" t="s">
        <v>544</v>
      </c>
      <c r="R127" s="79"/>
      <c r="S127" s="79"/>
      <c r="T127" s="79" t="s">
        <v>756</v>
      </c>
      <c r="U127" s="79"/>
      <c r="V127" s="82" t="s">
        <v>976</v>
      </c>
      <c r="W127" s="81">
        <v>43481.61319444444</v>
      </c>
      <c r="X127" s="82" t="s">
        <v>1154</v>
      </c>
      <c r="Y127" s="79"/>
      <c r="Z127" s="79"/>
      <c r="AA127" s="85" t="s">
        <v>1377</v>
      </c>
      <c r="AB127" s="79"/>
      <c r="AC127" s="79" t="b">
        <v>0</v>
      </c>
      <c r="AD127" s="79">
        <v>0</v>
      </c>
      <c r="AE127" s="85" t="s">
        <v>1500</v>
      </c>
      <c r="AF127" s="79" t="b">
        <v>1</v>
      </c>
      <c r="AG127" s="79" t="s">
        <v>1508</v>
      </c>
      <c r="AH127" s="79"/>
      <c r="AI127" s="85" t="s">
        <v>1526</v>
      </c>
      <c r="AJ127" s="79" t="b">
        <v>0</v>
      </c>
      <c r="AK127" s="79">
        <v>1</v>
      </c>
      <c r="AL127" s="85" t="s">
        <v>1376</v>
      </c>
      <c r="AM127" s="79" t="s">
        <v>1529</v>
      </c>
      <c r="AN127" s="79" t="b">
        <v>0</v>
      </c>
      <c r="AO127" s="85" t="s">
        <v>1376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32</v>
      </c>
      <c r="BC127" s="78" t="str">
        <f>REPLACE(INDEX(GroupVertices[Group],MATCH(Edges[[#This Row],[Vertex 2]],GroupVertices[Vertex],0)),1,1,"")</f>
        <v>32</v>
      </c>
      <c r="BD127" s="48">
        <v>0</v>
      </c>
      <c r="BE127" s="49">
        <v>0</v>
      </c>
      <c r="BF127" s="48">
        <v>0</v>
      </c>
      <c r="BG127" s="49">
        <v>0</v>
      </c>
      <c r="BH127" s="48">
        <v>0</v>
      </c>
      <c r="BI127" s="49">
        <v>0</v>
      </c>
      <c r="BJ127" s="48">
        <v>20</v>
      </c>
      <c r="BK127" s="49">
        <v>100</v>
      </c>
      <c r="BL127" s="48">
        <v>20</v>
      </c>
    </row>
    <row r="128" spans="1:64" ht="15">
      <c r="A128" s="64" t="s">
        <v>304</v>
      </c>
      <c r="B128" s="64" t="s">
        <v>421</v>
      </c>
      <c r="C128" s="65" t="s">
        <v>4475</v>
      </c>
      <c r="D128" s="66">
        <v>3</v>
      </c>
      <c r="E128" s="67" t="s">
        <v>132</v>
      </c>
      <c r="F128" s="68">
        <v>32</v>
      </c>
      <c r="G128" s="65"/>
      <c r="H128" s="69"/>
      <c r="I128" s="70"/>
      <c r="J128" s="70"/>
      <c r="K128" s="34" t="s">
        <v>65</v>
      </c>
      <c r="L128" s="77">
        <v>128</v>
      </c>
      <c r="M128" s="77"/>
      <c r="N128" s="72"/>
      <c r="O128" s="79" t="s">
        <v>453</v>
      </c>
      <c r="P128" s="81">
        <v>43481.61355324074</v>
      </c>
      <c r="Q128" s="79" t="s">
        <v>545</v>
      </c>
      <c r="R128" s="79"/>
      <c r="S128" s="79"/>
      <c r="T128" s="79" t="s">
        <v>799</v>
      </c>
      <c r="U128" s="79"/>
      <c r="V128" s="82" t="s">
        <v>977</v>
      </c>
      <c r="W128" s="81">
        <v>43481.61355324074</v>
      </c>
      <c r="X128" s="82" t="s">
        <v>1155</v>
      </c>
      <c r="Y128" s="79"/>
      <c r="Z128" s="79"/>
      <c r="AA128" s="85" t="s">
        <v>1378</v>
      </c>
      <c r="AB128" s="79"/>
      <c r="AC128" s="79" t="b">
        <v>0</v>
      </c>
      <c r="AD128" s="79">
        <v>0</v>
      </c>
      <c r="AE128" s="85" t="s">
        <v>1504</v>
      </c>
      <c r="AF128" s="79" t="b">
        <v>0</v>
      </c>
      <c r="AG128" s="79" t="s">
        <v>1508</v>
      </c>
      <c r="AH128" s="79"/>
      <c r="AI128" s="85" t="s">
        <v>1500</v>
      </c>
      <c r="AJ128" s="79" t="b">
        <v>0</v>
      </c>
      <c r="AK128" s="79">
        <v>0</v>
      </c>
      <c r="AL128" s="85" t="s">
        <v>1500</v>
      </c>
      <c r="AM128" s="79" t="s">
        <v>1537</v>
      </c>
      <c r="AN128" s="79" t="b">
        <v>0</v>
      </c>
      <c r="AO128" s="85" t="s">
        <v>1378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v>0</v>
      </c>
      <c r="BE128" s="49">
        <v>0</v>
      </c>
      <c r="BF128" s="48">
        <v>0</v>
      </c>
      <c r="BG128" s="49">
        <v>0</v>
      </c>
      <c r="BH128" s="48">
        <v>0</v>
      </c>
      <c r="BI128" s="49">
        <v>0</v>
      </c>
      <c r="BJ128" s="48">
        <v>18</v>
      </c>
      <c r="BK128" s="49">
        <v>100</v>
      </c>
      <c r="BL128" s="48">
        <v>18</v>
      </c>
    </row>
    <row r="129" spans="1:64" ht="15">
      <c r="A129" s="64" t="s">
        <v>305</v>
      </c>
      <c r="B129" s="64" t="s">
        <v>319</v>
      </c>
      <c r="C129" s="65" t="s">
        <v>4475</v>
      </c>
      <c r="D129" s="66">
        <v>3</v>
      </c>
      <c r="E129" s="67" t="s">
        <v>132</v>
      </c>
      <c r="F129" s="68">
        <v>32</v>
      </c>
      <c r="G129" s="65"/>
      <c r="H129" s="69"/>
      <c r="I129" s="70"/>
      <c r="J129" s="70"/>
      <c r="K129" s="34" t="s">
        <v>65</v>
      </c>
      <c r="L129" s="77">
        <v>129</v>
      </c>
      <c r="M129" s="77"/>
      <c r="N129" s="72"/>
      <c r="O129" s="79" t="s">
        <v>452</v>
      </c>
      <c r="P129" s="81">
        <v>43481.61429398148</v>
      </c>
      <c r="Q129" s="79" t="s">
        <v>462</v>
      </c>
      <c r="R129" s="79"/>
      <c r="S129" s="79"/>
      <c r="T129" s="79"/>
      <c r="U129" s="79"/>
      <c r="V129" s="82" t="s">
        <v>978</v>
      </c>
      <c r="W129" s="81">
        <v>43481.61429398148</v>
      </c>
      <c r="X129" s="82" t="s">
        <v>1156</v>
      </c>
      <c r="Y129" s="79"/>
      <c r="Z129" s="79"/>
      <c r="AA129" s="85" t="s">
        <v>1379</v>
      </c>
      <c r="AB129" s="79"/>
      <c r="AC129" s="79" t="b">
        <v>0</v>
      </c>
      <c r="AD129" s="79">
        <v>0</v>
      </c>
      <c r="AE129" s="85" t="s">
        <v>1500</v>
      </c>
      <c r="AF129" s="79" t="b">
        <v>0</v>
      </c>
      <c r="AG129" s="79" t="s">
        <v>1507</v>
      </c>
      <c r="AH129" s="79"/>
      <c r="AI129" s="85" t="s">
        <v>1500</v>
      </c>
      <c r="AJ129" s="79" t="b">
        <v>0</v>
      </c>
      <c r="AK129" s="79">
        <v>24</v>
      </c>
      <c r="AL129" s="85" t="s">
        <v>1395</v>
      </c>
      <c r="AM129" s="79" t="s">
        <v>1533</v>
      </c>
      <c r="AN129" s="79" t="b">
        <v>0</v>
      </c>
      <c r="AO129" s="85" t="s">
        <v>1395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0</v>
      </c>
      <c r="BE129" s="49">
        <v>0</v>
      </c>
      <c r="BF129" s="48">
        <v>1</v>
      </c>
      <c r="BG129" s="49">
        <v>4</v>
      </c>
      <c r="BH129" s="48">
        <v>0</v>
      </c>
      <c r="BI129" s="49">
        <v>0</v>
      </c>
      <c r="BJ129" s="48">
        <v>24</v>
      </c>
      <c r="BK129" s="49">
        <v>96</v>
      </c>
      <c r="BL129" s="48">
        <v>25</v>
      </c>
    </row>
    <row r="130" spans="1:64" ht="15">
      <c r="A130" s="64" t="s">
        <v>306</v>
      </c>
      <c r="B130" s="64" t="s">
        <v>306</v>
      </c>
      <c r="C130" s="65" t="s">
        <v>4475</v>
      </c>
      <c r="D130" s="66">
        <v>3</v>
      </c>
      <c r="E130" s="67" t="s">
        <v>132</v>
      </c>
      <c r="F130" s="68">
        <v>32</v>
      </c>
      <c r="G130" s="65"/>
      <c r="H130" s="69"/>
      <c r="I130" s="70"/>
      <c r="J130" s="70"/>
      <c r="K130" s="34" t="s">
        <v>65</v>
      </c>
      <c r="L130" s="77">
        <v>130</v>
      </c>
      <c r="M130" s="77"/>
      <c r="N130" s="72"/>
      <c r="O130" s="79" t="s">
        <v>176</v>
      </c>
      <c r="P130" s="81">
        <v>43481.615324074075</v>
      </c>
      <c r="Q130" s="79" t="s">
        <v>546</v>
      </c>
      <c r="R130" s="79"/>
      <c r="S130" s="79"/>
      <c r="T130" s="79" t="s">
        <v>800</v>
      </c>
      <c r="U130" s="82" t="s">
        <v>872</v>
      </c>
      <c r="V130" s="82" t="s">
        <v>872</v>
      </c>
      <c r="W130" s="81">
        <v>43481.615324074075</v>
      </c>
      <c r="X130" s="82" t="s">
        <v>1157</v>
      </c>
      <c r="Y130" s="79"/>
      <c r="Z130" s="79"/>
      <c r="AA130" s="85" t="s">
        <v>1380</v>
      </c>
      <c r="AB130" s="79"/>
      <c r="AC130" s="79" t="b">
        <v>0</v>
      </c>
      <c r="AD130" s="79">
        <v>11</v>
      </c>
      <c r="AE130" s="85" t="s">
        <v>1500</v>
      </c>
      <c r="AF130" s="79" t="b">
        <v>0</v>
      </c>
      <c r="AG130" s="79" t="s">
        <v>1518</v>
      </c>
      <c r="AH130" s="79"/>
      <c r="AI130" s="85" t="s">
        <v>1500</v>
      </c>
      <c r="AJ130" s="79" t="b">
        <v>0</v>
      </c>
      <c r="AK130" s="79">
        <v>1</v>
      </c>
      <c r="AL130" s="85" t="s">
        <v>1500</v>
      </c>
      <c r="AM130" s="79" t="s">
        <v>1531</v>
      </c>
      <c r="AN130" s="79" t="b">
        <v>0</v>
      </c>
      <c r="AO130" s="85" t="s">
        <v>1380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9</v>
      </c>
      <c r="BK130" s="49">
        <v>100</v>
      </c>
      <c r="BL130" s="48">
        <v>9</v>
      </c>
    </row>
    <row r="131" spans="1:64" ht="15">
      <c r="A131" s="64" t="s">
        <v>307</v>
      </c>
      <c r="B131" s="64" t="s">
        <v>308</v>
      </c>
      <c r="C131" s="65" t="s">
        <v>4476</v>
      </c>
      <c r="D131" s="66">
        <v>3</v>
      </c>
      <c r="E131" s="67" t="s">
        <v>136</v>
      </c>
      <c r="F131" s="68">
        <v>19</v>
      </c>
      <c r="G131" s="65"/>
      <c r="H131" s="69"/>
      <c r="I131" s="70"/>
      <c r="J131" s="70"/>
      <c r="K131" s="34" t="s">
        <v>65</v>
      </c>
      <c r="L131" s="77">
        <v>131</v>
      </c>
      <c r="M131" s="77"/>
      <c r="N131" s="72"/>
      <c r="O131" s="79" t="s">
        <v>452</v>
      </c>
      <c r="P131" s="81">
        <v>43481.549988425926</v>
      </c>
      <c r="Q131" s="79" t="s">
        <v>499</v>
      </c>
      <c r="R131" s="82" t="s">
        <v>656</v>
      </c>
      <c r="S131" s="79" t="s">
        <v>721</v>
      </c>
      <c r="T131" s="79" t="s">
        <v>778</v>
      </c>
      <c r="U131" s="79"/>
      <c r="V131" s="82" t="s">
        <v>979</v>
      </c>
      <c r="W131" s="81">
        <v>43481.549988425926</v>
      </c>
      <c r="X131" s="82" t="s">
        <v>1158</v>
      </c>
      <c r="Y131" s="79"/>
      <c r="Z131" s="79"/>
      <c r="AA131" s="85" t="s">
        <v>1381</v>
      </c>
      <c r="AB131" s="79"/>
      <c r="AC131" s="79" t="b">
        <v>0</v>
      </c>
      <c r="AD131" s="79">
        <v>0</v>
      </c>
      <c r="AE131" s="85" t="s">
        <v>1500</v>
      </c>
      <c r="AF131" s="79" t="b">
        <v>0</v>
      </c>
      <c r="AG131" s="79" t="s">
        <v>1508</v>
      </c>
      <c r="AH131" s="79"/>
      <c r="AI131" s="85" t="s">
        <v>1500</v>
      </c>
      <c r="AJ131" s="79" t="b">
        <v>0</v>
      </c>
      <c r="AK131" s="79">
        <v>4</v>
      </c>
      <c r="AL131" s="85" t="s">
        <v>1383</v>
      </c>
      <c r="AM131" s="79" t="s">
        <v>1532</v>
      </c>
      <c r="AN131" s="79" t="b">
        <v>0</v>
      </c>
      <c r="AO131" s="85" t="s">
        <v>1383</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12</v>
      </c>
      <c r="BC131" s="78" t="str">
        <f>REPLACE(INDEX(GroupVertices[Group],MATCH(Edges[[#This Row],[Vertex 2]],GroupVertices[Vertex],0)),1,1,"")</f>
        <v>12</v>
      </c>
      <c r="BD131" s="48">
        <v>0</v>
      </c>
      <c r="BE131" s="49">
        <v>0</v>
      </c>
      <c r="BF131" s="48">
        <v>1</v>
      </c>
      <c r="BG131" s="49">
        <v>9.090909090909092</v>
      </c>
      <c r="BH131" s="48">
        <v>0</v>
      </c>
      <c r="BI131" s="49">
        <v>0</v>
      </c>
      <c r="BJ131" s="48">
        <v>10</v>
      </c>
      <c r="BK131" s="49">
        <v>90.9090909090909</v>
      </c>
      <c r="BL131" s="48">
        <v>11</v>
      </c>
    </row>
    <row r="132" spans="1:64" ht="15">
      <c r="A132" s="64" t="s">
        <v>307</v>
      </c>
      <c r="B132" s="64" t="s">
        <v>308</v>
      </c>
      <c r="C132" s="65" t="s">
        <v>4476</v>
      </c>
      <c r="D132" s="66">
        <v>3</v>
      </c>
      <c r="E132" s="67" t="s">
        <v>136</v>
      </c>
      <c r="F132" s="68">
        <v>19</v>
      </c>
      <c r="G132" s="65"/>
      <c r="H132" s="69"/>
      <c r="I132" s="70"/>
      <c r="J132" s="70"/>
      <c r="K132" s="34" t="s">
        <v>65</v>
      </c>
      <c r="L132" s="77">
        <v>132</v>
      </c>
      <c r="M132" s="77"/>
      <c r="N132" s="72"/>
      <c r="O132" s="79" t="s">
        <v>452</v>
      </c>
      <c r="P132" s="81">
        <v>43481.61597222222</v>
      </c>
      <c r="Q132" s="79" t="s">
        <v>547</v>
      </c>
      <c r="R132" s="82" t="s">
        <v>675</v>
      </c>
      <c r="S132" s="79" t="s">
        <v>721</v>
      </c>
      <c r="T132" s="79" t="s">
        <v>801</v>
      </c>
      <c r="U132" s="79"/>
      <c r="V132" s="82" t="s">
        <v>979</v>
      </c>
      <c r="W132" s="81">
        <v>43481.61597222222</v>
      </c>
      <c r="X132" s="82" t="s">
        <v>1159</v>
      </c>
      <c r="Y132" s="79"/>
      <c r="Z132" s="79"/>
      <c r="AA132" s="85" t="s">
        <v>1382</v>
      </c>
      <c r="AB132" s="79"/>
      <c r="AC132" s="79" t="b">
        <v>0</v>
      </c>
      <c r="AD132" s="79">
        <v>0</v>
      </c>
      <c r="AE132" s="85" t="s">
        <v>1500</v>
      </c>
      <c r="AF132" s="79" t="b">
        <v>0</v>
      </c>
      <c r="AG132" s="79" t="s">
        <v>1508</v>
      </c>
      <c r="AH132" s="79"/>
      <c r="AI132" s="85" t="s">
        <v>1500</v>
      </c>
      <c r="AJ132" s="79" t="b">
        <v>0</v>
      </c>
      <c r="AK132" s="79">
        <v>2</v>
      </c>
      <c r="AL132" s="85" t="s">
        <v>1384</v>
      </c>
      <c r="AM132" s="79" t="s">
        <v>1532</v>
      </c>
      <c r="AN132" s="79" t="b">
        <v>0</v>
      </c>
      <c r="AO132" s="85" t="s">
        <v>1384</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12</v>
      </c>
      <c r="BC132" s="78" t="str">
        <f>REPLACE(INDEX(GroupVertices[Group],MATCH(Edges[[#This Row],[Vertex 2]],GroupVertices[Vertex],0)),1,1,"")</f>
        <v>12</v>
      </c>
      <c r="BD132" s="48">
        <v>1</v>
      </c>
      <c r="BE132" s="49">
        <v>9.090909090909092</v>
      </c>
      <c r="BF132" s="48">
        <v>1</v>
      </c>
      <c r="BG132" s="49">
        <v>9.090909090909092</v>
      </c>
      <c r="BH132" s="48">
        <v>0</v>
      </c>
      <c r="BI132" s="49">
        <v>0</v>
      </c>
      <c r="BJ132" s="48">
        <v>9</v>
      </c>
      <c r="BK132" s="49">
        <v>81.81818181818181</v>
      </c>
      <c r="BL132" s="48">
        <v>11</v>
      </c>
    </row>
    <row r="133" spans="1:64" ht="15">
      <c r="A133" s="64" t="s">
        <v>308</v>
      </c>
      <c r="B133" s="64" t="s">
        <v>308</v>
      </c>
      <c r="C133" s="65" t="s">
        <v>4476</v>
      </c>
      <c r="D133" s="66">
        <v>3</v>
      </c>
      <c r="E133" s="67" t="s">
        <v>136</v>
      </c>
      <c r="F133" s="68">
        <v>19</v>
      </c>
      <c r="G133" s="65"/>
      <c r="H133" s="69"/>
      <c r="I133" s="70"/>
      <c r="J133" s="70"/>
      <c r="K133" s="34" t="s">
        <v>65</v>
      </c>
      <c r="L133" s="77">
        <v>133</v>
      </c>
      <c r="M133" s="77"/>
      <c r="N133" s="72"/>
      <c r="O133" s="79" t="s">
        <v>176</v>
      </c>
      <c r="P133" s="81">
        <v>43481.54993055556</v>
      </c>
      <c r="Q133" s="79" t="s">
        <v>548</v>
      </c>
      <c r="R133" s="82" t="s">
        <v>656</v>
      </c>
      <c r="S133" s="79" t="s">
        <v>721</v>
      </c>
      <c r="T133" s="79" t="s">
        <v>778</v>
      </c>
      <c r="U133" s="82" t="s">
        <v>873</v>
      </c>
      <c r="V133" s="82" t="s">
        <v>873</v>
      </c>
      <c r="W133" s="81">
        <v>43481.54993055556</v>
      </c>
      <c r="X133" s="82" t="s">
        <v>1160</v>
      </c>
      <c r="Y133" s="79"/>
      <c r="Z133" s="79"/>
      <c r="AA133" s="85" t="s">
        <v>1383</v>
      </c>
      <c r="AB133" s="79"/>
      <c r="AC133" s="79" t="b">
        <v>0</v>
      </c>
      <c r="AD133" s="79">
        <v>18</v>
      </c>
      <c r="AE133" s="85" t="s">
        <v>1500</v>
      </c>
      <c r="AF133" s="79" t="b">
        <v>0</v>
      </c>
      <c r="AG133" s="79" t="s">
        <v>1508</v>
      </c>
      <c r="AH133" s="79"/>
      <c r="AI133" s="85" t="s">
        <v>1500</v>
      </c>
      <c r="AJ133" s="79" t="b">
        <v>0</v>
      </c>
      <c r="AK133" s="79">
        <v>4</v>
      </c>
      <c r="AL133" s="85" t="s">
        <v>1500</v>
      </c>
      <c r="AM133" s="79" t="s">
        <v>1532</v>
      </c>
      <c r="AN133" s="79" t="b">
        <v>0</v>
      </c>
      <c r="AO133" s="85" t="s">
        <v>1383</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12</v>
      </c>
      <c r="BC133" s="78" t="str">
        <f>REPLACE(INDEX(GroupVertices[Group],MATCH(Edges[[#This Row],[Vertex 2]],GroupVertices[Vertex],0)),1,1,"")</f>
        <v>12</v>
      </c>
      <c r="BD133" s="48">
        <v>0</v>
      </c>
      <c r="BE133" s="49">
        <v>0</v>
      </c>
      <c r="BF133" s="48">
        <v>1</v>
      </c>
      <c r="BG133" s="49">
        <v>11.11111111111111</v>
      </c>
      <c r="BH133" s="48">
        <v>0</v>
      </c>
      <c r="BI133" s="49">
        <v>0</v>
      </c>
      <c r="BJ133" s="48">
        <v>8</v>
      </c>
      <c r="BK133" s="49">
        <v>88.88888888888889</v>
      </c>
      <c r="BL133" s="48">
        <v>9</v>
      </c>
    </row>
    <row r="134" spans="1:64" ht="15">
      <c r="A134" s="64" t="s">
        <v>308</v>
      </c>
      <c r="B134" s="64" t="s">
        <v>308</v>
      </c>
      <c r="C134" s="65" t="s">
        <v>4476</v>
      </c>
      <c r="D134" s="66">
        <v>3</v>
      </c>
      <c r="E134" s="67" t="s">
        <v>136</v>
      </c>
      <c r="F134" s="68">
        <v>19</v>
      </c>
      <c r="G134" s="65"/>
      <c r="H134" s="69"/>
      <c r="I134" s="70"/>
      <c r="J134" s="70"/>
      <c r="K134" s="34" t="s">
        <v>65</v>
      </c>
      <c r="L134" s="77">
        <v>134</v>
      </c>
      <c r="M134" s="77"/>
      <c r="N134" s="72"/>
      <c r="O134" s="79" t="s">
        <v>176</v>
      </c>
      <c r="P134" s="81">
        <v>43481.615891203706</v>
      </c>
      <c r="Q134" s="79" t="s">
        <v>549</v>
      </c>
      <c r="R134" s="82" t="s">
        <v>675</v>
      </c>
      <c r="S134" s="79" t="s">
        <v>721</v>
      </c>
      <c r="T134" s="79" t="s">
        <v>801</v>
      </c>
      <c r="U134" s="82" t="s">
        <v>874</v>
      </c>
      <c r="V134" s="82" t="s">
        <v>874</v>
      </c>
      <c r="W134" s="81">
        <v>43481.615891203706</v>
      </c>
      <c r="X134" s="82" t="s">
        <v>1161</v>
      </c>
      <c r="Y134" s="79"/>
      <c r="Z134" s="79"/>
      <c r="AA134" s="85" t="s">
        <v>1384</v>
      </c>
      <c r="AB134" s="79"/>
      <c r="AC134" s="79" t="b">
        <v>0</v>
      </c>
      <c r="AD134" s="79">
        <v>43</v>
      </c>
      <c r="AE134" s="85" t="s">
        <v>1500</v>
      </c>
      <c r="AF134" s="79" t="b">
        <v>0</v>
      </c>
      <c r="AG134" s="79" t="s">
        <v>1508</v>
      </c>
      <c r="AH134" s="79"/>
      <c r="AI134" s="85" t="s">
        <v>1500</v>
      </c>
      <c r="AJ134" s="79" t="b">
        <v>0</v>
      </c>
      <c r="AK134" s="79">
        <v>2</v>
      </c>
      <c r="AL134" s="85" t="s">
        <v>1500</v>
      </c>
      <c r="AM134" s="79" t="s">
        <v>1532</v>
      </c>
      <c r="AN134" s="79" t="b">
        <v>0</v>
      </c>
      <c r="AO134" s="85" t="s">
        <v>1384</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12</v>
      </c>
      <c r="BC134" s="78" t="str">
        <f>REPLACE(INDEX(GroupVertices[Group],MATCH(Edges[[#This Row],[Vertex 2]],GroupVertices[Vertex],0)),1,1,"")</f>
        <v>12</v>
      </c>
      <c r="BD134" s="48">
        <v>1</v>
      </c>
      <c r="BE134" s="49">
        <v>11.11111111111111</v>
      </c>
      <c r="BF134" s="48">
        <v>1</v>
      </c>
      <c r="BG134" s="49">
        <v>11.11111111111111</v>
      </c>
      <c r="BH134" s="48">
        <v>0</v>
      </c>
      <c r="BI134" s="49">
        <v>0</v>
      </c>
      <c r="BJ134" s="48">
        <v>7</v>
      </c>
      <c r="BK134" s="49">
        <v>77.77777777777777</v>
      </c>
      <c r="BL134" s="48">
        <v>9</v>
      </c>
    </row>
    <row r="135" spans="1:64" ht="15">
      <c r="A135" s="64" t="s">
        <v>309</v>
      </c>
      <c r="B135" s="64" t="s">
        <v>308</v>
      </c>
      <c r="C135" s="65" t="s">
        <v>4475</v>
      </c>
      <c r="D135" s="66">
        <v>3</v>
      </c>
      <c r="E135" s="67" t="s">
        <v>132</v>
      </c>
      <c r="F135" s="68">
        <v>32</v>
      </c>
      <c r="G135" s="65"/>
      <c r="H135" s="69"/>
      <c r="I135" s="70"/>
      <c r="J135" s="70"/>
      <c r="K135" s="34" t="s">
        <v>65</v>
      </c>
      <c r="L135" s="77">
        <v>135</v>
      </c>
      <c r="M135" s="77"/>
      <c r="N135" s="72"/>
      <c r="O135" s="79" t="s">
        <v>452</v>
      </c>
      <c r="P135" s="81">
        <v>43481.61886574074</v>
      </c>
      <c r="Q135" s="79" t="s">
        <v>547</v>
      </c>
      <c r="R135" s="82" t="s">
        <v>675</v>
      </c>
      <c r="S135" s="79" t="s">
        <v>721</v>
      </c>
      <c r="T135" s="79" t="s">
        <v>801</v>
      </c>
      <c r="U135" s="79"/>
      <c r="V135" s="82" t="s">
        <v>980</v>
      </c>
      <c r="W135" s="81">
        <v>43481.61886574074</v>
      </c>
      <c r="X135" s="82" t="s">
        <v>1162</v>
      </c>
      <c r="Y135" s="79"/>
      <c r="Z135" s="79"/>
      <c r="AA135" s="85" t="s">
        <v>1385</v>
      </c>
      <c r="AB135" s="79"/>
      <c r="AC135" s="79" t="b">
        <v>0</v>
      </c>
      <c r="AD135" s="79">
        <v>0</v>
      </c>
      <c r="AE135" s="85" t="s">
        <v>1500</v>
      </c>
      <c r="AF135" s="79" t="b">
        <v>0</v>
      </c>
      <c r="AG135" s="79" t="s">
        <v>1508</v>
      </c>
      <c r="AH135" s="79"/>
      <c r="AI135" s="85" t="s">
        <v>1500</v>
      </c>
      <c r="AJ135" s="79" t="b">
        <v>0</v>
      </c>
      <c r="AK135" s="79">
        <v>2</v>
      </c>
      <c r="AL135" s="85" t="s">
        <v>1384</v>
      </c>
      <c r="AM135" s="79" t="s">
        <v>1529</v>
      </c>
      <c r="AN135" s="79" t="b">
        <v>0</v>
      </c>
      <c r="AO135" s="85" t="s">
        <v>1384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12</v>
      </c>
      <c r="BC135" s="78" t="str">
        <f>REPLACE(INDEX(GroupVertices[Group],MATCH(Edges[[#This Row],[Vertex 2]],GroupVertices[Vertex],0)),1,1,"")</f>
        <v>12</v>
      </c>
      <c r="BD135" s="48">
        <v>1</v>
      </c>
      <c r="BE135" s="49">
        <v>9.090909090909092</v>
      </c>
      <c r="BF135" s="48">
        <v>1</v>
      </c>
      <c r="BG135" s="49">
        <v>9.090909090909092</v>
      </c>
      <c r="BH135" s="48">
        <v>0</v>
      </c>
      <c r="BI135" s="49">
        <v>0</v>
      </c>
      <c r="BJ135" s="48">
        <v>9</v>
      </c>
      <c r="BK135" s="49">
        <v>81.81818181818181</v>
      </c>
      <c r="BL135" s="48">
        <v>11</v>
      </c>
    </row>
    <row r="136" spans="1:64" ht="15">
      <c r="A136" s="64" t="s">
        <v>310</v>
      </c>
      <c r="B136" s="64" t="s">
        <v>319</v>
      </c>
      <c r="C136" s="65" t="s">
        <v>4475</v>
      </c>
      <c r="D136" s="66">
        <v>3</v>
      </c>
      <c r="E136" s="67" t="s">
        <v>132</v>
      </c>
      <c r="F136" s="68">
        <v>32</v>
      </c>
      <c r="G136" s="65"/>
      <c r="H136" s="69"/>
      <c r="I136" s="70"/>
      <c r="J136" s="70"/>
      <c r="K136" s="34" t="s">
        <v>65</v>
      </c>
      <c r="L136" s="77">
        <v>136</v>
      </c>
      <c r="M136" s="77"/>
      <c r="N136" s="72"/>
      <c r="O136" s="79" t="s">
        <v>452</v>
      </c>
      <c r="P136" s="81">
        <v>43481.61908564815</v>
      </c>
      <c r="Q136" s="79" t="s">
        <v>462</v>
      </c>
      <c r="R136" s="79"/>
      <c r="S136" s="79"/>
      <c r="T136" s="79"/>
      <c r="U136" s="79"/>
      <c r="V136" s="82" t="s">
        <v>981</v>
      </c>
      <c r="W136" s="81">
        <v>43481.61908564815</v>
      </c>
      <c r="X136" s="82" t="s">
        <v>1163</v>
      </c>
      <c r="Y136" s="79"/>
      <c r="Z136" s="79"/>
      <c r="AA136" s="85" t="s">
        <v>1386</v>
      </c>
      <c r="AB136" s="79"/>
      <c r="AC136" s="79" t="b">
        <v>0</v>
      </c>
      <c r="AD136" s="79">
        <v>0</v>
      </c>
      <c r="AE136" s="85" t="s">
        <v>1500</v>
      </c>
      <c r="AF136" s="79" t="b">
        <v>0</v>
      </c>
      <c r="AG136" s="79" t="s">
        <v>1507</v>
      </c>
      <c r="AH136" s="79"/>
      <c r="AI136" s="85" t="s">
        <v>1500</v>
      </c>
      <c r="AJ136" s="79" t="b">
        <v>0</v>
      </c>
      <c r="AK136" s="79">
        <v>24</v>
      </c>
      <c r="AL136" s="85" t="s">
        <v>1395</v>
      </c>
      <c r="AM136" s="79" t="s">
        <v>1531</v>
      </c>
      <c r="AN136" s="79" t="b">
        <v>0</v>
      </c>
      <c r="AO136" s="85" t="s">
        <v>1395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0</v>
      </c>
      <c r="BE136" s="49">
        <v>0</v>
      </c>
      <c r="BF136" s="48">
        <v>1</v>
      </c>
      <c r="BG136" s="49">
        <v>4</v>
      </c>
      <c r="BH136" s="48">
        <v>0</v>
      </c>
      <c r="BI136" s="49">
        <v>0</v>
      </c>
      <c r="BJ136" s="48">
        <v>24</v>
      </c>
      <c r="BK136" s="49">
        <v>96</v>
      </c>
      <c r="BL136" s="48">
        <v>25</v>
      </c>
    </row>
    <row r="137" spans="1:64" ht="15">
      <c r="A137" s="64" t="s">
        <v>311</v>
      </c>
      <c r="B137" s="64" t="s">
        <v>319</v>
      </c>
      <c r="C137" s="65" t="s">
        <v>4475</v>
      </c>
      <c r="D137" s="66">
        <v>3</v>
      </c>
      <c r="E137" s="67" t="s">
        <v>132</v>
      </c>
      <c r="F137" s="68">
        <v>32</v>
      </c>
      <c r="G137" s="65"/>
      <c r="H137" s="69"/>
      <c r="I137" s="70"/>
      <c r="J137" s="70"/>
      <c r="K137" s="34" t="s">
        <v>65</v>
      </c>
      <c r="L137" s="77">
        <v>137</v>
      </c>
      <c r="M137" s="77"/>
      <c r="N137" s="72"/>
      <c r="O137" s="79" t="s">
        <v>452</v>
      </c>
      <c r="P137" s="81">
        <v>43481.61950231482</v>
      </c>
      <c r="Q137" s="79" t="s">
        <v>462</v>
      </c>
      <c r="R137" s="79"/>
      <c r="S137" s="79"/>
      <c r="T137" s="79"/>
      <c r="U137" s="79"/>
      <c r="V137" s="82" t="s">
        <v>982</v>
      </c>
      <c r="W137" s="81">
        <v>43481.61950231482</v>
      </c>
      <c r="X137" s="82" t="s">
        <v>1164</v>
      </c>
      <c r="Y137" s="79"/>
      <c r="Z137" s="79"/>
      <c r="AA137" s="85" t="s">
        <v>1387</v>
      </c>
      <c r="AB137" s="79"/>
      <c r="AC137" s="79" t="b">
        <v>0</v>
      </c>
      <c r="AD137" s="79">
        <v>0</v>
      </c>
      <c r="AE137" s="85" t="s">
        <v>1500</v>
      </c>
      <c r="AF137" s="79" t="b">
        <v>0</v>
      </c>
      <c r="AG137" s="79" t="s">
        <v>1507</v>
      </c>
      <c r="AH137" s="79"/>
      <c r="AI137" s="85" t="s">
        <v>1500</v>
      </c>
      <c r="AJ137" s="79" t="b">
        <v>0</v>
      </c>
      <c r="AK137" s="79">
        <v>24</v>
      </c>
      <c r="AL137" s="85" t="s">
        <v>1395</v>
      </c>
      <c r="AM137" s="79" t="s">
        <v>1529</v>
      </c>
      <c r="AN137" s="79" t="b">
        <v>0</v>
      </c>
      <c r="AO137" s="85" t="s">
        <v>1395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0</v>
      </c>
      <c r="BE137" s="49">
        <v>0</v>
      </c>
      <c r="BF137" s="48">
        <v>1</v>
      </c>
      <c r="BG137" s="49">
        <v>4</v>
      </c>
      <c r="BH137" s="48">
        <v>0</v>
      </c>
      <c r="BI137" s="49">
        <v>0</v>
      </c>
      <c r="BJ137" s="48">
        <v>24</v>
      </c>
      <c r="BK137" s="49">
        <v>96</v>
      </c>
      <c r="BL137" s="48">
        <v>25</v>
      </c>
    </row>
    <row r="138" spans="1:64" ht="15">
      <c r="A138" s="64" t="s">
        <v>312</v>
      </c>
      <c r="B138" s="64" t="s">
        <v>312</v>
      </c>
      <c r="C138" s="65" t="s">
        <v>4475</v>
      </c>
      <c r="D138" s="66">
        <v>3</v>
      </c>
      <c r="E138" s="67" t="s">
        <v>132</v>
      </c>
      <c r="F138" s="68">
        <v>32</v>
      </c>
      <c r="G138" s="65"/>
      <c r="H138" s="69"/>
      <c r="I138" s="70"/>
      <c r="J138" s="70"/>
      <c r="K138" s="34" t="s">
        <v>65</v>
      </c>
      <c r="L138" s="77">
        <v>138</v>
      </c>
      <c r="M138" s="77"/>
      <c r="N138" s="72"/>
      <c r="O138" s="79" t="s">
        <v>176</v>
      </c>
      <c r="P138" s="81">
        <v>43481.620162037034</v>
      </c>
      <c r="Q138" s="79" t="s">
        <v>550</v>
      </c>
      <c r="R138" s="79"/>
      <c r="S138" s="79"/>
      <c r="T138" s="79" t="s">
        <v>802</v>
      </c>
      <c r="U138" s="79"/>
      <c r="V138" s="82" t="s">
        <v>983</v>
      </c>
      <c r="W138" s="81">
        <v>43481.620162037034</v>
      </c>
      <c r="X138" s="82" t="s">
        <v>1165</v>
      </c>
      <c r="Y138" s="79"/>
      <c r="Z138" s="79"/>
      <c r="AA138" s="85" t="s">
        <v>1388</v>
      </c>
      <c r="AB138" s="79"/>
      <c r="AC138" s="79" t="b">
        <v>0</v>
      </c>
      <c r="AD138" s="79">
        <v>1</v>
      </c>
      <c r="AE138" s="85" t="s">
        <v>1500</v>
      </c>
      <c r="AF138" s="79" t="b">
        <v>0</v>
      </c>
      <c r="AG138" s="79" t="s">
        <v>1508</v>
      </c>
      <c r="AH138" s="79"/>
      <c r="AI138" s="85" t="s">
        <v>1500</v>
      </c>
      <c r="AJ138" s="79" t="b">
        <v>0</v>
      </c>
      <c r="AK138" s="79">
        <v>0</v>
      </c>
      <c r="AL138" s="85" t="s">
        <v>1500</v>
      </c>
      <c r="AM138" s="79" t="s">
        <v>1537</v>
      </c>
      <c r="AN138" s="79" t="b">
        <v>0</v>
      </c>
      <c r="AO138" s="85" t="s">
        <v>1388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9.090909090909092</v>
      </c>
      <c r="BF138" s="48">
        <v>0</v>
      </c>
      <c r="BG138" s="49">
        <v>0</v>
      </c>
      <c r="BH138" s="48">
        <v>0</v>
      </c>
      <c r="BI138" s="49">
        <v>0</v>
      </c>
      <c r="BJ138" s="48">
        <v>10</v>
      </c>
      <c r="BK138" s="49">
        <v>90.9090909090909</v>
      </c>
      <c r="BL138" s="48">
        <v>11</v>
      </c>
    </row>
    <row r="139" spans="1:64" ht="15">
      <c r="A139" s="64" t="s">
        <v>313</v>
      </c>
      <c r="B139" s="64" t="s">
        <v>313</v>
      </c>
      <c r="C139" s="65" t="s">
        <v>4475</v>
      </c>
      <c r="D139" s="66">
        <v>3</v>
      </c>
      <c r="E139" s="67" t="s">
        <v>132</v>
      </c>
      <c r="F139" s="68">
        <v>32</v>
      </c>
      <c r="G139" s="65"/>
      <c r="H139" s="69"/>
      <c r="I139" s="70"/>
      <c r="J139" s="70"/>
      <c r="K139" s="34" t="s">
        <v>65</v>
      </c>
      <c r="L139" s="77">
        <v>139</v>
      </c>
      <c r="M139" s="77"/>
      <c r="N139" s="72"/>
      <c r="O139" s="79" t="s">
        <v>176</v>
      </c>
      <c r="P139" s="81">
        <v>43481.62388888889</v>
      </c>
      <c r="Q139" s="79" t="s">
        <v>551</v>
      </c>
      <c r="R139" s="79"/>
      <c r="S139" s="79"/>
      <c r="T139" s="79" t="s">
        <v>803</v>
      </c>
      <c r="U139" s="79"/>
      <c r="V139" s="82" t="s">
        <v>984</v>
      </c>
      <c r="W139" s="81">
        <v>43481.62388888889</v>
      </c>
      <c r="X139" s="82" t="s">
        <v>1166</v>
      </c>
      <c r="Y139" s="79"/>
      <c r="Z139" s="79"/>
      <c r="AA139" s="85" t="s">
        <v>1389</v>
      </c>
      <c r="AB139" s="79"/>
      <c r="AC139" s="79" t="b">
        <v>0</v>
      </c>
      <c r="AD139" s="79">
        <v>0</v>
      </c>
      <c r="AE139" s="85" t="s">
        <v>1500</v>
      </c>
      <c r="AF139" s="79" t="b">
        <v>0</v>
      </c>
      <c r="AG139" s="79" t="s">
        <v>1508</v>
      </c>
      <c r="AH139" s="79"/>
      <c r="AI139" s="85" t="s">
        <v>1500</v>
      </c>
      <c r="AJ139" s="79" t="b">
        <v>0</v>
      </c>
      <c r="AK139" s="79">
        <v>0</v>
      </c>
      <c r="AL139" s="85" t="s">
        <v>1500</v>
      </c>
      <c r="AM139" s="79" t="s">
        <v>1529</v>
      </c>
      <c r="AN139" s="79" t="b">
        <v>0</v>
      </c>
      <c r="AO139" s="85" t="s">
        <v>1389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2</v>
      </c>
      <c r="BG139" s="49">
        <v>7.142857142857143</v>
      </c>
      <c r="BH139" s="48">
        <v>0</v>
      </c>
      <c r="BI139" s="49">
        <v>0</v>
      </c>
      <c r="BJ139" s="48">
        <v>26</v>
      </c>
      <c r="BK139" s="49">
        <v>92.85714285714286</v>
      </c>
      <c r="BL139" s="48">
        <v>28</v>
      </c>
    </row>
    <row r="140" spans="1:64" ht="15">
      <c r="A140" s="64" t="s">
        <v>314</v>
      </c>
      <c r="B140" s="64" t="s">
        <v>314</v>
      </c>
      <c r="C140" s="65" t="s">
        <v>4475</v>
      </c>
      <c r="D140" s="66">
        <v>3</v>
      </c>
      <c r="E140" s="67" t="s">
        <v>132</v>
      </c>
      <c r="F140" s="68">
        <v>32</v>
      </c>
      <c r="G140" s="65"/>
      <c r="H140" s="69"/>
      <c r="I140" s="70"/>
      <c r="J140" s="70"/>
      <c r="K140" s="34" t="s">
        <v>65</v>
      </c>
      <c r="L140" s="77">
        <v>140</v>
      </c>
      <c r="M140" s="77"/>
      <c r="N140" s="72"/>
      <c r="O140" s="79" t="s">
        <v>176</v>
      </c>
      <c r="P140" s="81">
        <v>43481.62409722222</v>
      </c>
      <c r="Q140" s="79" t="s">
        <v>552</v>
      </c>
      <c r="R140" s="79"/>
      <c r="S140" s="79"/>
      <c r="T140" s="79" t="s">
        <v>788</v>
      </c>
      <c r="U140" s="82" t="s">
        <v>875</v>
      </c>
      <c r="V140" s="82" t="s">
        <v>875</v>
      </c>
      <c r="W140" s="81">
        <v>43481.62409722222</v>
      </c>
      <c r="X140" s="82" t="s">
        <v>1167</v>
      </c>
      <c r="Y140" s="79"/>
      <c r="Z140" s="79"/>
      <c r="AA140" s="85" t="s">
        <v>1390</v>
      </c>
      <c r="AB140" s="79"/>
      <c r="AC140" s="79" t="b">
        <v>0</v>
      </c>
      <c r="AD140" s="79">
        <v>0</v>
      </c>
      <c r="AE140" s="85" t="s">
        <v>1500</v>
      </c>
      <c r="AF140" s="79" t="b">
        <v>0</v>
      </c>
      <c r="AG140" s="79" t="s">
        <v>1508</v>
      </c>
      <c r="AH140" s="79"/>
      <c r="AI140" s="85" t="s">
        <v>1500</v>
      </c>
      <c r="AJ140" s="79" t="b">
        <v>0</v>
      </c>
      <c r="AK140" s="79">
        <v>0</v>
      </c>
      <c r="AL140" s="85" t="s">
        <v>1500</v>
      </c>
      <c r="AM140" s="79" t="s">
        <v>1529</v>
      </c>
      <c r="AN140" s="79" t="b">
        <v>0</v>
      </c>
      <c r="AO140" s="85" t="s">
        <v>1390</v>
      </c>
      <c r="AP140" s="79" t="s">
        <v>176</v>
      </c>
      <c r="AQ140" s="79">
        <v>0</v>
      </c>
      <c r="AR140" s="79">
        <v>0</v>
      </c>
      <c r="AS140" s="79" t="s">
        <v>1547</v>
      </c>
      <c r="AT140" s="79" t="s">
        <v>1549</v>
      </c>
      <c r="AU140" s="79" t="s">
        <v>1551</v>
      </c>
      <c r="AV140" s="79" t="s">
        <v>1556</v>
      </c>
      <c r="AW140" s="79" t="s">
        <v>1561</v>
      </c>
      <c r="AX140" s="79" t="s">
        <v>1566</v>
      </c>
      <c r="AY140" s="79" t="s">
        <v>1567</v>
      </c>
      <c r="AZ140" s="82" t="s">
        <v>1572</v>
      </c>
      <c r="BA140">
        <v>1</v>
      </c>
      <c r="BB140" s="78" t="str">
        <f>REPLACE(INDEX(GroupVertices[Group],MATCH(Edges[[#This Row],[Vertex 1]],GroupVertices[Vertex],0)),1,1,"")</f>
        <v>1</v>
      </c>
      <c r="BC140" s="78" t="str">
        <f>REPLACE(INDEX(GroupVertices[Group],MATCH(Edges[[#This Row],[Vertex 2]],GroupVertices[Vertex],0)),1,1,"")</f>
        <v>1</v>
      </c>
      <c r="BD140" s="48">
        <v>1</v>
      </c>
      <c r="BE140" s="49">
        <v>12.5</v>
      </c>
      <c r="BF140" s="48">
        <v>0</v>
      </c>
      <c r="BG140" s="49">
        <v>0</v>
      </c>
      <c r="BH140" s="48">
        <v>0</v>
      </c>
      <c r="BI140" s="49">
        <v>0</v>
      </c>
      <c r="BJ140" s="48">
        <v>7</v>
      </c>
      <c r="BK140" s="49">
        <v>87.5</v>
      </c>
      <c r="BL140" s="48">
        <v>8</v>
      </c>
    </row>
    <row r="141" spans="1:64" ht="15">
      <c r="A141" s="64" t="s">
        <v>315</v>
      </c>
      <c r="B141" s="64" t="s">
        <v>315</v>
      </c>
      <c r="C141" s="65" t="s">
        <v>4475</v>
      </c>
      <c r="D141" s="66">
        <v>3</v>
      </c>
      <c r="E141" s="67" t="s">
        <v>132</v>
      </c>
      <c r="F141" s="68">
        <v>32</v>
      </c>
      <c r="G141" s="65"/>
      <c r="H141" s="69"/>
      <c r="I141" s="70"/>
      <c r="J141" s="70"/>
      <c r="K141" s="34" t="s">
        <v>65</v>
      </c>
      <c r="L141" s="77">
        <v>141</v>
      </c>
      <c r="M141" s="77"/>
      <c r="N141" s="72"/>
      <c r="O141" s="79" t="s">
        <v>176</v>
      </c>
      <c r="P141" s="81">
        <v>43481.625127314815</v>
      </c>
      <c r="Q141" s="79" t="s">
        <v>553</v>
      </c>
      <c r="R141" s="82" t="s">
        <v>676</v>
      </c>
      <c r="S141" s="79" t="s">
        <v>735</v>
      </c>
      <c r="T141" s="79" t="s">
        <v>804</v>
      </c>
      <c r="U141" s="82" t="s">
        <v>876</v>
      </c>
      <c r="V141" s="82" t="s">
        <v>876</v>
      </c>
      <c r="W141" s="81">
        <v>43481.625127314815</v>
      </c>
      <c r="X141" s="82" t="s">
        <v>1168</v>
      </c>
      <c r="Y141" s="79"/>
      <c r="Z141" s="79"/>
      <c r="AA141" s="85" t="s">
        <v>1391</v>
      </c>
      <c r="AB141" s="79"/>
      <c r="AC141" s="79" t="b">
        <v>0</v>
      </c>
      <c r="AD141" s="79">
        <v>1</v>
      </c>
      <c r="AE141" s="85" t="s">
        <v>1500</v>
      </c>
      <c r="AF141" s="79" t="b">
        <v>0</v>
      </c>
      <c r="AG141" s="79" t="s">
        <v>1508</v>
      </c>
      <c r="AH141" s="79"/>
      <c r="AI141" s="85" t="s">
        <v>1500</v>
      </c>
      <c r="AJ141" s="79" t="b">
        <v>0</v>
      </c>
      <c r="AK141" s="79">
        <v>0</v>
      </c>
      <c r="AL141" s="85" t="s">
        <v>1500</v>
      </c>
      <c r="AM141" s="79" t="s">
        <v>1530</v>
      </c>
      <c r="AN141" s="79" t="b">
        <v>0</v>
      </c>
      <c r="AO141" s="85" t="s">
        <v>1391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1</v>
      </c>
      <c r="BG141" s="49">
        <v>6.666666666666667</v>
      </c>
      <c r="BH141" s="48">
        <v>0</v>
      </c>
      <c r="BI141" s="49">
        <v>0</v>
      </c>
      <c r="BJ141" s="48">
        <v>14</v>
      </c>
      <c r="BK141" s="49">
        <v>93.33333333333333</v>
      </c>
      <c r="BL141" s="48">
        <v>15</v>
      </c>
    </row>
    <row r="142" spans="1:64" ht="15">
      <c r="A142" s="64" t="s">
        <v>316</v>
      </c>
      <c r="B142" s="64" t="s">
        <v>316</v>
      </c>
      <c r="C142" s="65" t="s">
        <v>4475</v>
      </c>
      <c r="D142" s="66">
        <v>3</v>
      </c>
      <c r="E142" s="67" t="s">
        <v>132</v>
      </c>
      <c r="F142" s="68">
        <v>32</v>
      </c>
      <c r="G142" s="65"/>
      <c r="H142" s="69"/>
      <c r="I142" s="70"/>
      <c r="J142" s="70"/>
      <c r="K142" s="34" t="s">
        <v>65</v>
      </c>
      <c r="L142" s="77">
        <v>142</v>
      </c>
      <c r="M142" s="77"/>
      <c r="N142" s="72"/>
      <c r="O142" s="79" t="s">
        <v>176</v>
      </c>
      <c r="P142" s="81">
        <v>43481.62582175926</v>
      </c>
      <c r="Q142" s="79" t="s">
        <v>554</v>
      </c>
      <c r="R142" s="79"/>
      <c r="S142" s="79"/>
      <c r="T142" s="79" t="s">
        <v>805</v>
      </c>
      <c r="U142" s="82" t="s">
        <v>877</v>
      </c>
      <c r="V142" s="82" t="s">
        <v>877</v>
      </c>
      <c r="W142" s="81">
        <v>43481.62582175926</v>
      </c>
      <c r="X142" s="82" t="s">
        <v>1169</v>
      </c>
      <c r="Y142" s="79"/>
      <c r="Z142" s="79"/>
      <c r="AA142" s="85" t="s">
        <v>1392</v>
      </c>
      <c r="AB142" s="79"/>
      <c r="AC142" s="79" t="b">
        <v>0</v>
      </c>
      <c r="AD142" s="79">
        <v>0</v>
      </c>
      <c r="AE142" s="85" t="s">
        <v>1500</v>
      </c>
      <c r="AF142" s="79" t="b">
        <v>0</v>
      </c>
      <c r="AG142" s="79" t="s">
        <v>1508</v>
      </c>
      <c r="AH142" s="79"/>
      <c r="AI142" s="85" t="s">
        <v>1500</v>
      </c>
      <c r="AJ142" s="79" t="b">
        <v>0</v>
      </c>
      <c r="AK142" s="79">
        <v>0</v>
      </c>
      <c r="AL142" s="85" t="s">
        <v>1500</v>
      </c>
      <c r="AM142" s="79" t="s">
        <v>1529</v>
      </c>
      <c r="AN142" s="79" t="b">
        <v>0</v>
      </c>
      <c r="AO142" s="85" t="s">
        <v>1392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3</v>
      </c>
      <c r="BK142" s="49">
        <v>100</v>
      </c>
      <c r="BL142" s="48">
        <v>3</v>
      </c>
    </row>
    <row r="143" spans="1:64" ht="15">
      <c r="A143" s="64" t="s">
        <v>317</v>
      </c>
      <c r="B143" s="64" t="s">
        <v>317</v>
      </c>
      <c r="C143" s="65" t="s">
        <v>4475</v>
      </c>
      <c r="D143" s="66">
        <v>3</v>
      </c>
      <c r="E143" s="67" t="s">
        <v>132</v>
      </c>
      <c r="F143" s="68">
        <v>32</v>
      </c>
      <c r="G143" s="65"/>
      <c r="H143" s="69"/>
      <c r="I143" s="70"/>
      <c r="J143" s="70"/>
      <c r="K143" s="34" t="s">
        <v>65</v>
      </c>
      <c r="L143" s="77">
        <v>143</v>
      </c>
      <c r="M143" s="77"/>
      <c r="N143" s="72"/>
      <c r="O143" s="79" t="s">
        <v>176</v>
      </c>
      <c r="P143" s="81">
        <v>43481.62590277778</v>
      </c>
      <c r="Q143" s="79" t="s">
        <v>555</v>
      </c>
      <c r="R143" s="82" t="s">
        <v>677</v>
      </c>
      <c r="S143" s="79" t="s">
        <v>736</v>
      </c>
      <c r="T143" s="79" t="s">
        <v>756</v>
      </c>
      <c r="U143" s="82" t="s">
        <v>878</v>
      </c>
      <c r="V143" s="82" t="s">
        <v>878</v>
      </c>
      <c r="W143" s="81">
        <v>43481.62590277778</v>
      </c>
      <c r="X143" s="82" t="s">
        <v>1170</v>
      </c>
      <c r="Y143" s="79"/>
      <c r="Z143" s="79"/>
      <c r="AA143" s="85" t="s">
        <v>1393</v>
      </c>
      <c r="AB143" s="79"/>
      <c r="AC143" s="79" t="b">
        <v>0</v>
      </c>
      <c r="AD143" s="79">
        <v>0</v>
      </c>
      <c r="AE143" s="85" t="s">
        <v>1500</v>
      </c>
      <c r="AF143" s="79" t="b">
        <v>0</v>
      </c>
      <c r="AG143" s="79" t="s">
        <v>1507</v>
      </c>
      <c r="AH143" s="79"/>
      <c r="AI143" s="85" t="s">
        <v>1500</v>
      </c>
      <c r="AJ143" s="79" t="b">
        <v>0</v>
      </c>
      <c r="AK143" s="79">
        <v>0</v>
      </c>
      <c r="AL143" s="85" t="s">
        <v>1500</v>
      </c>
      <c r="AM143" s="79" t="s">
        <v>1536</v>
      </c>
      <c r="AN143" s="79" t="b">
        <v>0</v>
      </c>
      <c r="AO143" s="85" t="s">
        <v>1393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26</v>
      </c>
      <c r="BK143" s="49">
        <v>100</v>
      </c>
      <c r="BL143" s="48">
        <v>26</v>
      </c>
    </row>
    <row r="144" spans="1:64" ht="15">
      <c r="A144" s="64" t="s">
        <v>318</v>
      </c>
      <c r="B144" s="64" t="s">
        <v>426</v>
      </c>
      <c r="C144" s="65" t="s">
        <v>4475</v>
      </c>
      <c r="D144" s="66">
        <v>3</v>
      </c>
      <c r="E144" s="67" t="s">
        <v>132</v>
      </c>
      <c r="F144" s="68">
        <v>32</v>
      </c>
      <c r="G144" s="65"/>
      <c r="H144" s="69"/>
      <c r="I144" s="70"/>
      <c r="J144" s="70"/>
      <c r="K144" s="34" t="s">
        <v>65</v>
      </c>
      <c r="L144" s="77">
        <v>144</v>
      </c>
      <c r="M144" s="77"/>
      <c r="N144" s="72"/>
      <c r="O144" s="79" t="s">
        <v>452</v>
      </c>
      <c r="P144" s="81">
        <v>43481.62762731482</v>
      </c>
      <c r="Q144" s="79" t="s">
        <v>556</v>
      </c>
      <c r="R144" s="79"/>
      <c r="S144" s="79"/>
      <c r="T144" s="79" t="s">
        <v>756</v>
      </c>
      <c r="U144" s="79"/>
      <c r="V144" s="82" t="s">
        <v>985</v>
      </c>
      <c r="W144" s="81">
        <v>43481.62762731482</v>
      </c>
      <c r="X144" s="82" t="s">
        <v>1171</v>
      </c>
      <c r="Y144" s="79"/>
      <c r="Z144" s="79"/>
      <c r="AA144" s="85" t="s">
        <v>1394</v>
      </c>
      <c r="AB144" s="79"/>
      <c r="AC144" s="79" t="b">
        <v>0</v>
      </c>
      <c r="AD144" s="79">
        <v>1</v>
      </c>
      <c r="AE144" s="85" t="s">
        <v>1500</v>
      </c>
      <c r="AF144" s="79" t="b">
        <v>0</v>
      </c>
      <c r="AG144" s="79" t="s">
        <v>1508</v>
      </c>
      <c r="AH144" s="79"/>
      <c r="AI144" s="85" t="s">
        <v>1500</v>
      </c>
      <c r="AJ144" s="79" t="b">
        <v>0</v>
      </c>
      <c r="AK144" s="79">
        <v>0</v>
      </c>
      <c r="AL144" s="85" t="s">
        <v>1500</v>
      </c>
      <c r="AM144" s="79" t="s">
        <v>1533</v>
      </c>
      <c r="AN144" s="79" t="b">
        <v>0</v>
      </c>
      <c r="AO144" s="85" t="s">
        <v>1394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5</v>
      </c>
      <c r="BC144" s="78" t="str">
        <f>REPLACE(INDEX(GroupVertices[Group],MATCH(Edges[[#This Row],[Vertex 2]],GroupVertices[Vertex],0)),1,1,"")</f>
        <v>5</v>
      </c>
      <c r="BD144" s="48">
        <v>5</v>
      </c>
      <c r="BE144" s="49">
        <v>11.627906976744185</v>
      </c>
      <c r="BF144" s="48">
        <v>0</v>
      </c>
      <c r="BG144" s="49">
        <v>0</v>
      </c>
      <c r="BH144" s="48">
        <v>0</v>
      </c>
      <c r="BI144" s="49">
        <v>0</v>
      </c>
      <c r="BJ144" s="48">
        <v>38</v>
      </c>
      <c r="BK144" s="49">
        <v>88.37209302325581</v>
      </c>
      <c r="BL144" s="48">
        <v>43</v>
      </c>
    </row>
    <row r="145" spans="1:64" ht="15">
      <c r="A145" s="64" t="s">
        <v>319</v>
      </c>
      <c r="B145" s="64" t="s">
        <v>419</v>
      </c>
      <c r="C145" s="65" t="s">
        <v>4475</v>
      </c>
      <c r="D145" s="66">
        <v>3</v>
      </c>
      <c r="E145" s="67" t="s">
        <v>132</v>
      </c>
      <c r="F145" s="68">
        <v>32</v>
      </c>
      <c r="G145" s="65"/>
      <c r="H145" s="69"/>
      <c r="I145" s="70"/>
      <c r="J145" s="70"/>
      <c r="K145" s="34" t="s">
        <v>65</v>
      </c>
      <c r="L145" s="77">
        <v>145</v>
      </c>
      <c r="M145" s="77"/>
      <c r="N145" s="72"/>
      <c r="O145" s="79" t="s">
        <v>452</v>
      </c>
      <c r="P145" s="81">
        <v>43481.50681712963</v>
      </c>
      <c r="Q145" s="79" t="s">
        <v>557</v>
      </c>
      <c r="R145" s="79"/>
      <c r="S145" s="79"/>
      <c r="T145" s="79" t="s">
        <v>756</v>
      </c>
      <c r="U145" s="82" t="s">
        <v>879</v>
      </c>
      <c r="V145" s="82" t="s">
        <v>879</v>
      </c>
      <c r="W145" s="81">
        <v>43481.50681712963</v>
      </c>
      <c r="X145" s="82" t="s">
        <v>1172</v>
      </c>
      <c r="Y145" s="79"/>
      <c r="Z145" s="79"/>
      <c r="AA145" s="85" t="s">
        <v>1395</v>
      </c>
      <c r="AB145" s="79"/>
      <c r="AC145" s="79" t="b">
        <v>0</v>
      </c>
      <c r="AD145" s="79">
        <v>287</v>
      </c>
      <c r="AE145" s="85" t="s">
        <v>1500</v>
      </c>
      <c r="AF145" s="79" t="b">
        <v>0</v>
      </c>
      <c r="AG145" s="79" t="s">
        <v>1507</v>
      </c>
      <c r="AH145" s="79"/>
      <c r="AI145" s="85" t="s">
        <v>1500</v>
      </c>
      <c r="AJ145" s="79" t="b">
        <v>0</v>
      </c>
      <c r="AK145" s="79">
        <v>24</v>
      </c>
      <c r="AL145" s="85" t="s">
        <v>1500</v>
      </c>
      <c r="AM145" s="79" t="s">
        <v>1533</v>
      </c>
      <c r="AN145" s="79" t="b">
        <v>0</v>
      </c>
      <c r="AO145" s="85" t="s">
        <v>1395</v>
      </c>
      <c r="AP145" s="79" t="s">
        <v>1542</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0</v>
      </c>
      <c r="BE145" s="49">
        <v>0</v>
      </c>
      <c r="BF145" s="48">
        <v>1</v>
      </c>
      <c r="BG145" s="49">
        <v>2.4390243902439024</v>
      </c>
      <c r="BH145" s="48">
        <v>0</v>
      </c>
      <c r="BI145" s="49">
        <v>0</v>
      </c>
      <c r="BJ145" s="48">
        <v>40</v>
      </c>
      <c r="BK145" s="49">
        <v>97.5609756097561</v>
      </c>
      <c r="BL145" s="48">
        <v>41</v>
      </c>
    </row>
    <row r="146" spans="1:64" ht="15">
      <c r="A146" s="64" t="s">
        <v>320</v>
      </c>
      <c r="B146" s="64" t="s">
        <v>419</v>
      </c>
      <c r="C146" s="65" t="s">
        <v>4475</v>
      </c>
      <c r="D146" s="66">
        <v>3</v>
      </c>
      <c r="E146" s="67" t="s">
        <v>132</v>
      </c>
      <c r="F146" s="68">
        <v>32</v>
      </c>
      <c r="G146" s="65"/>
      <c r="H146" s="69"/>
      <c r="I146" s="70"/>
      <c r="J146" s="70"/>
      <c r="K146" s="34" t="s">
        <v>65</v>
      </c>
      <c r="L146" s="77">
        <v>146</v>
      </c>
      <c r="M146" s="77"/>
      <c r="N146" s="72"/>
      <c r="O146" s="79" t="s">
        <v>452</v>
      </c>
      <c r="P146" s="81">
        <v>43481.62768518519</v>
      </c>
      <c r="Q146" s="79" t="s">
        <v>558</v>
      </c>
      <c r="R146" s="79"/>
      <c r="S146" s="79"/>
      <c r="T146" s="79" t="s">
        <v>756</v>
      </c>
      <c r="U146" s="79"/>
      <c r="V146" s="82" t="s">
        <v>986</v>
      </c>
      <c r="W146" s="81">
        <v>43481.62768518519</v>
      </c>
      <c r="X146" s="82" t="s">
        <v>1173</v>
      </c>
      <c r="Y146" s="79"/>
      <c r="Z146" s="79"/>
      <c r="AA146" s="85" t="s">
        <v>1396</v>
      </c>
      <c r="AB146" s="79"/>
      <c r="AC146" s="79" t="b">
        <v>0</v>
      </c>
      <c r="AD146" s="79">
        <v>0</v>
      </c>
      <c r="AE146" s="85" t="s">
        <v>1500</v>
      </c>
      <c r="AF146" s="79" t="b">
        <v>0</v>
      </c>
      <c r="AG146" s="79" t="s">
        <v>1507</v>
      </c>
      <c r="AH146" s="79"/>
      <c r="AI146" s="85" t="s">
        <v>1500</v>
      </c>
      <c r="AJ146" s="79" t="b">
        <v>0</v>
      </c>
      <c r="AK146" s="79">
        <v>0</v>
      </c>
      <c r="AL146" s="85" t="s">
        <v>1500</v>
      </c>
      <c r="AM146" s="79" t="s">
        <v>1533</v>
      </c>
      <c r="AN146" s="79" t="b">
        <v>0</v>
      </c>
      <c r="AO146" s="85" t="s">
        <v>1396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0</v>
      </c>
      <c r="BE146" s="49">
        <v>0</v>
      </c>
      <c r="BF146" s="48">
        <v>0</v>
      </c>
      <c r="BG146" s="49">
        <v>0</v>
      </c>
      <c r="BH146" s="48">
        <v>0</v>
      </c>
      <c r="BI146" s="49">
        <v>0</v>
      </c>
      <c r="BJ146" s="48">
        <v>30</v>
      </c>
      <c r="BK146" s="49">
        <v>100</v>
      </c>
      <c r="BL146" s="48">
        <v>30</v>
      </c>
    </row>
    <row r="147" spans="1:64" ht="15">
      <c r="A147" s="64" t="s">
        <v>321</v>
      </c>
      <c r="B147" s="64" t="s">
        <v>321</v>
      </c>
      <c r="C147" s="65" t="s">
        <v>4475</v>
      </c>
      <c r="D147" s="66">
        <v>3</v>
      </c>
      <c r="E147" s="67" t="s">
        <v>132</v>
      </c>
      <c r="F147" s="68">
        <v>32</v>
      </c>
      <c r="G147" s="65"/>
      <c r="H147" s="69"/>
      <c r="I147" s="70"/>
      <c r="J147" s="70"/>
      <c r="K147" s="34" t="s">
        <v>65</v>
      </c>
      <c r="L147" s="77">
        <v>147</v>
      </c>
      <c r="M147" s="77"/>
      <c r="N147" s="72"/>
      <c r="O147" s="79" t="s">
        <v>176</v>
      </c>
      <c r="P147" s="81">
        <v>43481.62965277778</v>
      </c>
      <c r="Q147" s="79" t="s">
        <v>559</v>
      </c>
      <c r="R147" s="82" t="s">
        <v>678</v>
      </c>
      <c r="S147" s="79" t="s">
        <v>737</v>
      </c>
      <c r="T147" s="79" t="s">
        <v>756</v>
      </c>
      <c r="U147" s="82" t="s">
        <v>880</v>
      </c>
      <c r="V147" s="82" t="s">
        <v>880</v>
      </c>
      <c r="W147" s="81">
        <v>43481.62965277778</v>
      </c>
      <c r="X147" s="82" t="s">
        <v>1174</v>
      </c>
      <c r="Y147" s="79"/>
      <c r="Z147" s="79"/>
      <c r="AA147" s="85" t="s">
        <v>1397</v>
      </c>
      <c r="AB147" s="79"/>
      <c r="AC147" s="79" t="b">
        <v>0</v>
      </c>
      <c r="AD147" s="79">
        <v>0</v>
      </c>
      <c r="AE147" s="85" t="s">
        <v>1500</v>
      </c>
      <c r="AF147" s="79" t="b">
        <v>0</v>
      </c>
      <c r="AG147" s="79" t="s">
        <v>1513</v>
      </c>
      <c r="AH147" s="79"/>
      <c r="AI147" s="85" t="s">
        <v>1500</v>
      </c>
      <c r="AJ147" s="79" t="b">
        <v>0</v>
      </c>
      <c r="AK147" s="79">
        <v>0</v>
      </c>
      <c r="AL147" s="85" t="s">
        <v>1500</v>
      </c>
      <c r="AM147" s="79" t="s">
        <v>1533</v>
      </c>
      <c r="AN147" s="79" t="b">
        <v>0</v>
      </c>
      <c r="AO147" s="85" t="s">
        <v>1397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5</v>
      </c>
      <c r="BK147" s="49">
        <v>100</v>
      </c>
      <c r="BL147" s="48">
        <v>5</v>
      </c>
    </row>
    <row r="148" spans="1:64" ht="15">
      <c r="A148" s="64" t="s">
        <v>322</v>
      </c>
      <c r="B148" s="64" t="s">
        <v>319</v>
      </c>
      <c r="C148" s="65" t="s">
        <v>4475</v>
      </c>
      <c r="D148" s="66">
        <v>3</v>
      </c>
      <c r="E148" s="67" t="s">
        <v>132</v>
      </c>
      <c r="F148" s="68">
        <v>32</v>
      </c>
      <c r="G148" s="65"/>
      <c r="H148" s="69"/>
      <c r="I148" s="70"/>
      <c r="J148" s="70"/>
      <c r="K148" s="34" t="s">
        <v>65</v>
      </c>
      <c r="L148" s="77">
        <v>148</v>
      </c>
      <c r="M148" s="77"/>
      <c r="N148" s="72"/>
      <c r="O148" s="79" t="s">
        <v>452</v>
      </c>
      <c r="P148" s="81">
        <v>43481.632314814815</v>
      </c>
      <c r="Q148" s="79" t="s">
        <v>462</v>
      </c>
      <c r="R148" s="79"/>
      <c r="S148" s="79"/>
      <c r="T148" s="79"/>
      <c r="U148" s="79"/>
      <c r="V148" s="82" t="s">
        <v>987</v>
      </c>
      <c r="W148" s="81">
        <v>43481.632314814815</v>
      </c>
      <c r="X148" s="82" t="s">
        <v>1175</v>
      </c>
      <c r="Y148" s="79"/>
      <c r="Z148" s="79"/>
      <c r="AA148" s="85" t="s">
        <v>1398</v>
      </c>
      <c r="AB148" s="79"/>
      <c r="AC148" s="79" t="b">
        <v>0</v>
      </c>
      <c r="AD148" s="79">
        <v>0</v>
      </c>
      <c r="AE148" s="85" t="s">
        <v>1500</v>
      </c>
      <c r="AF148" s="79" t="b">
        <v>0</v>
      </c>
      <c r="AG148" s="79" t="s">
        <v>1507</v>
      </c>
      <c r="AH148" s="79"/>
      <c r="AI148" s="85" t="s">
        <v>1500</v>
      </c>
      <c r="AJ148" s="79" t="b">
        <v>0</v>
      </c>
      <c r="AK148" s="79">
        <v>24</v>
      </c>
      <c r="AL148" s="85" t="s">
        <v>1395</v>
      </c>
      <c r="AM148" s="79" t="s">
        <v>1537</v>
      </c>
      <c r="AN148" s="79" t="b">
        <v>0</v>
      </c>
      <c r="AO148" s="85" t="s">
        <v>1395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0</v>
      </c>
      <c r="BE148" s="49">
        <v>0</v>
      </c>
      <c r="BF148" s="48">
        <v>1</v>
      </c>
      <c r="BG148" s="49">
        <v>4</v>
      </c>
      <c r="BH148" s="48">
        <v>0</v>
      </c>
      <c r="BI148" s="49">
        <v>0</v>
      </c>
      <c r="BJ148" s="48">
        <v>24</v>
      </c>
      <c r="BK148" s="49">
        <v>96</v>
      </c>
      <c r="BL148" s="48">
        <v>25</v>
      </c>
    </row>
    <row r="149" spans="1:64" ht="15">
      <c r="A149" s="64" t="s">
        <v>323</v>
      </c>
      <c r="B149" s="64" t="s">
        <v>388</v>
      </c>
      <c r="C149" s="65" t="s">
        <v>4475</v>
      </c>
      <c r="D149" s="66">
        <v>3</v>
      </c>
      <c r="E149" s="67" t="s">
        <v>132</v>
      </c>
      <c r="F149" s="68">
        <v>32</v>
      </c>
      <c r="G149" s="65"/>
      <c r="H149" s="69"/>
      <c r="I149" s="70"/>
      <c r="J149" s="70"/>
      <c r="K149" s="34" t="s">
        <v>65</v>
      </c>
      <c r="L149" s="77">
        <v>149</v>
      </c>
      <c r="M149" s="77"/>
      <c r="N149" s="72"/>
      <c r="O149" s="79" t="s">
        <v>452</v>
      </c>
      <c r="P149" s="81">
        <v>43481.63267361111</v>
      </c>
      <c r="Q149" s="79" t="s">
        <v>518</v>
      </c>
      <c r="R149" s="79"/>
      <c r="S149" s="79"/>
      <c r="T149" s="79" t="s">
        <v>756</v>
      </c>
      <c r="U149" s="79"/>
      <c r="V149" s="82" t="s">
        <v>988</v>
      </c>
      <c r="W149" s="81">
        <v>43481.63267361111</v>
      </c>
      <c r="X149" s="82" t="s">
        <v>1176</v>
      </c>
      <c r="Y149" s="79"/>
      <c r="Z149" s="79"/>
      <c r="AA149" s="85" t="s">
        <v>1399</v>
      </c>
      <c r="AB149" s="79"/>
      <c r="AC149" s="79" t="b">
        <v>0</v>
      </c>
      <c r="AD149" s="79">
        <v>0</v>
      </c>
      <c r="AE149" s="85" t="s">
        <v>1500</v>
      </c>
      <c r="AF149" s="79" t="b">
        <v>0</v>
      </c>
      <c r="AG149" s="79" t="s">
        <v>1508</v>
      </c>
      <c r="AH149" s="79"/>
      <c r="AI149" s="85" t="s">
        <v>1500</v>
      </c>
      <c r="AJ149" s="79" t="b">
        <v>0</v>
      </c>
      <c r="AK149" s="79">
        <v>29</v>
      </c>
      <c r="AL149" s="85" t="s">
        <v>1477</v>
      </c>
      <c r="AM149" s="79" t="s">
        <v>1531</v>
      </c>
      <c r="AN149" s="79" t="b">
        <v>0</v>
      </c>
      <c r="AO149" s="85" t="s">
        <v>1477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8</v>
      </c>
      <c r="BC149" s="78" t="str">
        <f>REPLACE(INDEX(GroupVertices[Group],MATCH(Edges[[#This Row],[Vertex 2]],GroupVertices[Vertex],0)),1,1,"")</f>
        <v>8</v>
      </c>
      <c r="BD149" s="48">
        <v>1</v>
      </c>
      <c r="BE149" s="49">
        <v>7.142857142857143</v>
      </c>
      <c r="BF149" s="48">
        <v>0</v>
      </c>
      <c r="BG149" s="49">
        <v>0</v>
      </c>
      <c r="BH149" s="48">
        <v>0</v>
      </c>
      <c r="BI149" s="49">
        <v>0</v>
      </c>
      <c r="BJ149" s="48">
        <v>13</v>
      </c>
      <c r="BK149" s="49">
        <v>92.85714285714286</v>
      </c>
      <c r="BL149" s="48">
        <v>14</v>
      </c>
    </row>
    <row r="150" spans="1:64" ht="15">
      <c r="A150" s="64" t="s">
        <v>324</v>
      </c>
      <c r="B150" s="64" t="s">
        <v>324</v>
      </c>
      <c r="C150" s="65" t="s">
        <v>4475</v>
      </c>
      <c r="D150" s="66">
        <v>3</v>
      </c>
      <c r="E150" s="67" t="s">
        <v>132</v>
      </c>
      <c r="F150" s="68">
        <v>32</v>
      </c>
      <c r="G150" s="65"/>
      <c r="H150" s="69"/>
      <c r="I150" s="70"/>
      <c r="J150" s="70"/>
      <c r="K150" s="34" t="s">
        <v>65</v>
      </c>
      <c r="L150" s="77">
        <v>150</v>
      </c>
      <c r="M150" s="77"/>
      <c r="N150" s="72"/>
      <c r="O150" s="79" t="s">
        <v>176</v>
      </c>
      <c r="P150" s="81">
        <v>43481.63282407408</v>
      </c>
      <c r="Q150" s="79" t="s">
        <v>560</v>
      </c>
      <c r="R150" s="82" t="s">
        <v>679</v>
      </c>
      <c r="S150" s="79" t="s">
        <v>738</v>
      </c>
      <c r="T150" s="79" t="s">
        <v>806</v>
      </c>
      <c r="U150" s="79"/>
      <c r="V150" s="82" t="s">
        <v>989</v>
      </c>
      <c r="W150" s="81">
        <v>43481.63282407408</v>
      </c>
      <c r="X150" s="82" t="s">
        <v>1177</v>
      </c>
      <c r="Y150" s="79"/>
      <c r="Z150" s="79"/>
      <c r="AA150" s="85" t="s">
        <v>1400</v>
      </c>
      <c r="AB150" s="79"/>
      <c r="AC150" s="79" t="b">
        <v>0</v>
      </c>
      <c r="AD150" s="79">
        <v>2</v>
      </c>
      <c r="AE150" s="85" t="s">
        <v>1500</v>
      </c>
      <c r="AF150" s="79" t="b">
        <v>0</v>
      </c>
      <c r="AG150" s="79" t="s">
        <v>1508</v>
      </c>
      <c r="AH150" s="79"/>
      <c r="AI150" s="85" t="s">
        <v>1500</v>
      </c>
      <c r="AJ150" s="79" t="b">
        <v>0</v>
      </c>
      <c r="AK150" s="79">
        <v>1</v>
      </c>
      <c r="AL150" s="85" t="s">
        <v>1500</v>
      </c>
      <c r="AM150" s="79" t="s">
        <v>1533</v>
      </c>
      <c r="AN150" s="79" t="b">
        <v>0</v>
      </c>
      <c r="AO150" s="85" t="s">
        <v>1400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7</v>
      </c>
      <c r="BK150" s="49">
        <v>100</v>
      </c>
      <c r="BL150" s="48">
        <v>7</v>
      </c>
    </row>
    <row r="151" spans="1:64" ht="15">
      <c r="A151" s="64" t="s">
        <v>325</v>
      </c>
      <c r="B151" s="64" t="s">
        <v>325</v>
      </c>
      <c r="C151" s="65" t="s">
        <v>4476</v>
      </c>
      <c r="D151" s="66">
        <v>3</v>
      </c>
      <c r="E151" s="67" t="s">
        <v>136</v>
      </c>
      <c r="F151" s="68">
        <v>19</v>
      </c>
      <c r="G151" s="65"/>
      <c r="H151" s="69"/>
      <c r="I151" s="70"/>
      <c r="J151" s="70"/>
      <c r="K151" s="34" t="s">
        <v>65</v>
      </c>
      <c r="L151" s="77">
        <v>151</v>
      </c>
      <c r="M151" s="77"/>
      <c r="N151" s="72"/>
      <c r="O151" s="79" t="s">
        <v>176</v>
      </c>
      <c r="P151" s="81">
        <v>43481.17244212963</v>
      </c>
      <c r="Q151" s="79" t="s">
        <v>561</v>
      </c>
      <c r="R151" s="79"/>
      <c r="S151" s="79"/>
      <c r="T151" s="79" t="s">
        <v>807</v>
      </c>
      <c r="U151" s="79"/>
      <c r="V151" s="82" t="s">
        <v>990</v>
      </c>
      <c r="W151" s="81">
        <v>43481.17244212963</v>
      </c>
      <c r="X151" s="82" t="s">
        <v>1178</v>
      </c>
      <c r="Y151" s="79"/>
      <c r="Z151" s="79"/>
      <c r="AA151" s="85" t="s">
        <v>1401</v>
      </c>
      <c r="AB151" s="79"/>
      <c r="AC151" s="79" t="b">
        <v>0</v>
      </c>
      <c r="AD151" s="79">
        <v>20</v>
      </c>
      <c r="AE151" s="85" t="s">
        <v>1500</v>
      </c>
      <c r="AF151" s="79" t="b">
        <v>0</v>
      </c>
      <c r="AG151" s="79" t="s">
        <v>1508</v>
      </c>
      <c r="AH151" s="79"/>
      <c r="AI151" s="85" t="s">
        <v>1500</v>
      </c>
      <c r="AJ151" s="79" t="b">
        <v>0</v>
      </c>
      <c r="AK151" s="79">
        <v>1</v>
      </c>
      <c r="AL151" s="85" t="s">
        <v>1500</v>
      </c>
      <c r="AM151" s="79" t="s">
        <v>1531</v>
      </c>
      <c r="AN151" s="79" t="b">
        <v>0</v>
      </c>
      <c r="AO151" s="85" t="s">
        <v>1401</v>
      </c>
      <c r="AP151" s="79" t="s">
        <v>1542</v>
      </c>
      <c r="AQ151" s="79">
        <v>0</v>
      </c>
      <c r="AR151" s="79">
        <v>0</v>
      </c>
      <c r="AS151" s="79"/>
      <c r="AT151" s="79"/>
      <c r="AU151" s="79"/>
      <c r="AV151" s="79"/>
      <c r="AW151" s="79"/>
      <c r="AX151" s="79"/>
      <c r="AY151" s="79"/>
      <c r="AZ151" s="79"/>
      <c r="BA151">
        <v>2</v>
      </c>
      <c r="BB151" s="78" t="str">
        <f>REPLACE(INDEX(GroupVertices[Group],MATCH(Edges[[#This Row],[Vertex 1]],GroupVertices[Vertex],0)),1,1,"")</f>
        <v>31</v>
      </c>
      <c r="BC151" s="78" t="str">
        <f>REPLACE(INDEX(GroupVertices[Group],MATCH(Edges[[#This Row],[Vertex 2]],GroupVertices[Vertex],0)),1,1,"")</f>
        <v>31</v>
      </c>
      <c r="BD151" s="48">
        <v>2</v>
      </c>
      <c r="BE151" s="49">
        <v>11.11111111111111</v>
      </c>
      <c r="BF151" s="48">
        <v>1</v>
      </c>
      <c r="BG151" s="49">
        <v>5.555555555555555</v>
      </c>
      <c r="BH151" s="48">
        <v>0</v>
      </c>
      <c r="BI151" s="49">
        <v>0</v>
      </c>
      <c r="BJ151" s="48">
        <v>15</v>
      </c>
      <c r="BK151" s="49">
        <v>83.33333333333333</v>
      </c>
      <c r="BL151" s="48">
        <v>18</v>
      </c>
    </row>
    <row r="152" spans="1:64" ht="15">
      <c r="A152" s="64" t="s">
        <v>325</v>
      </c>
      <c r="B152" s="64" t="s">
        <v>325</v>
      </c>
      <c r="C152" s="65" t="s">
        <v>4476</v>
      </c>
      <c r="D152" s="66">
        <v>3</v>
      </c>
      <c r="E152" s="67" t="s">
        <v>136</v>
      </c>
      <c r="F152" s="68">
        <v>19</v>
      </c>
      <c r="G152" s="65"/>
      <c r="H152" s="69"/>
      <c r="I152" s="70"/>
      <c r="J152" s="70"/>
      <c r="K152" s="34" t="s">
        <v>65</v>
      </c>
      <c r="L152" s="77">
        <v>152</v>
      </c>
      <c r="M152" s="77"/>
      <c r="N152" s="72"/>
      <c r="O152" s="79" t="s">
        <v>176</v>
      </c>
      <c r="P152" s="81">
        <v>43481.223333333335</v>
      </c>
      <c r="Q152" s="79" t="s">
        <v>562</v>
      </c>
      <c r="R152" s="82" t="s">
        <v>680</v>
      </c>
      <c r="S152" s="79" t="s">
        <v>715</v>
      </c>
      <c r="T152" s="79" t="s">
        <v>808</v>
      </c>
      <c r="U152" s="79"/>
      <c r="V152" s="82" t="s">
        <v>990</v>
      </c>
      <c r="W152" s="81">
        <v>43481.223333333335</v>
      </c>
      <c r="X152" s="82" t="s">
        <v>1179</v>
      </c>
      <c r="Y152" s="79"/>
      <c r="Z152" s="79"/>
      <c r="AA152" s="85" t="s">
        <v>1402</v>
      </c>
      <c r="AB152" s="79"/>
      <c r="AC152" s="79" t="b">
        <v>0</v>
      </c>
      <c r="AD152" s="79">
        <v>11</v>
      </c>
      <c r="AE152" s="85" t="s">
        <v>1500</v>
      </c>
      <c r="AF152" s="79" t="b">
        <v>1</v>
      </c>
      <c r="AG152" s="79" t="s">
        <v>1508</v>
      </c>
      <c r="AH152" s="79"/>
      <c r="AI152" s="85" t="s">
        <v>1527</v>
      </c>
      <c r="AJ152" s="79" t="b">
        <v>0</v>
      </c>
      <c r="AK152" s="79">
        <v>1</v>
      </c>
      <c r="AL152" s="85" t="s">
        <v>1500</v>
      </c>
      <c r="AM152" s="79" t="s">
        <v>1531</v>
      </c>
      <c r="AN152" s="79" t="b">
        <v>0</v>
      </c>
      <c r="AO152" s="85" t="s">
        <v>1402</v>
      </c>
      <c r="AP152" s="79" t="s">
        <v>1542</v>
      </c>
      <c r="AQ152" s="79">
        <v>0</v>
      </c>
      <c r="AR152" s="79">
        <v>0</v>
      </c>
      <c r="AS152" s="79"/>
      <c r="AT152" s="79"/>
      <c r="AU152" s="79"/>
      <c r="AV152" s="79"/>
      <c r="AW152" s="79"/>
      <c r="AX152" s="79"/>
      <c r="AY152" s="79"/>
      <c r="AZ152" s="79"/>
      <c r="BA152">
        <v>2</v>
      </c>
      <c r="BB152" s="78" t="str">
        <f>REPLACE(INDEX(GroupVertices[Group],MATCH(Edges[[#This Row],[Vertex 1]],GroupVertices[Vertex],0)),1,1,"")</f>
        <v>31</v>
      </c>
      <c r="BC152" s="78" t="str">
        <f>REPLACE(INDEX(GroupVertices[Group],MATCH(Edges[[#This Row],[Vertex 2]],GroupVertices[Vertex],0)),1,1,"")</f>
        <v>31</v>
      </c>
      <c r="BD152" s="48">
        <v>3</v>
      </c>
      <c r="BE152" s="49">
        <v>6.25</v>
      </c>
      <c r="BF152" s="48">
        <v>2</v>
      </c>
      <c r="BG152" s="49">
        <v>4.166666666666667</v>
      </c>
      <c r="BH152" s="48">
        <v>0</v>
      </c>
      <c r="BI152" s="49">
        <v>0</v>
      </c>
      <c r="BJ152" s="48">
        <v>43</v>
      </c>
      <c r="BK152" s="49">
        <v>89.58333333333333</v>
      </c>
      <c r="BL152" s="48">
        <v>48</v>
      </c>
    </row>
    <row r="153" spans="1:64" ht="15">
      <c r="A153" s="64" t="s">
        <v>326</v>
      </c>
      <c r="B153" s="64" t="s">
        <v>325</v>
      </c>
      <c r="C153" s="65" t="s">
        <v>4476</v>
      </c>
      <c r="D153" s="66">
        <v>3</v>
      </c>
      <c r="E153" s="67" t="s">
        <v>136</v>
      </c>
      <c r="F153" s="68">
        <v>19</v>
      </c>
      <c r="G153" s="65"/>
      <c r="H153" s="69"/>
      <c r="I153" s="70"/>
      <c r="J153" s="70"/>
      <c r="K153" s="34" t="s">
        <v>65</v>
      </c>
      <c r="L153" s="77">
        <v>153</v>
      </c>
      <c r="M153" s="77"/>
      <c r="N153" s="72"/>
      <c r="O153" s="79" t="s">
        <v>452</v>
      </c>
      <c r="P153" s="81">
        <v>43481.63321759259</v>
      </c>
      <c r="Q153" s="79" t="s">
        <v>563</v>
      </c>
      <c r="R153" s="79"/>
      <c r="S153" s="79"/>
      <c r="T153" s="79" t="s">
        <v>807</v>
      </c>
      <c r="U153" s="79"/>
      <c r="V153" s="82" t="s">
        <v>991</v>
      </c>
      <c r="W153" s="81">
        <v>43481.63321759259</v>
      </c>
      <c r="X153" s="82" t="s">
        <v>1180</v>
      </c>
      <c r="Y153" s="79"/>
      <c r="Z153" s="79"/>
      <c r="AA153" s="85" t="s">
        <v>1403</v>
      </c>
      <c r="AB153" s="79"/>
      <c r="AC153" s="79" t="b">
        <v>0</v>
      </c>
      <c r="AD153" s="79">
        <v>0</v>
      </c>
      <c r="AE153" s="85" t="s">
        <v>1500</v>
      </c>
      <c r="AF153" s="79" t="b">
        <v>0</v>
      </c>
      <c r="AG153" s="79" t="s">
        <v>1508</v>
      </c>
      <c r="AH153" s="79"/>
      <c r="AI153" s="85" t="s">
        <v>1500</v>
      </c>
      <c r="AJ153" s="79" t="b">
        <v>0</v>
      </c>
      <c r="AK153" s="79">
        <v>1</v>
      </c>
      <c r="AL153" s="85" t="s">
        <v>1401</v>
      </c>
      <c r="AM153" s="79" t="s">
        <v>1531</v>
      </c>
      <c r="AN153" s="79" t="b">
        <v>0</v>
      </c>
      <c r="AO153" s="85" t="s">
        <v>1401</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31</v>
      </c>
      <c r="BC153" s="78" t="str">
        <f>REPLACE(INDEX(GroupVertices[Group],MATCH(Edges[[#This Row],[Vertex 2]],GroupVertices[Vertex],0)),1,1,"")</f>
        <v>31</v>
      </c>
      <c r="BD153" s="48">
        <v>2</v>
      </c>
      <c r="BE153" s="49">
        <v>10</v>
      </c>
      <c r="BF153" s="48">
        <v>1</v>
      </c>
      <c r="BG153" s="49">
        <v>5</v>
      </c>
      <c r="BH153" s="48">
        <v>0</v>
      </c>
      <c r="BI153" s="49">
        <v>0</v>
      </c>
      <c r="BJ153" s="48">
        <v>17</v>
      </c>
      <c r="BK153" s="49">
        <v>85</v>
      </c>
      <c r="BL153" s="48">
        <v>20</v>
      </c>
    </row>
    <row r="154" spans="1:64" ht="15">
      <c r="A154" s="64" t="s">
        <v>326</v>
      </c>
      <c r="B154" s="64" t="s">
        <v>325</v>
      </c>
      <c r="C154" s="65" t="s">
        <v>4476</v>
      </c>
      <c r="D154" s="66">
        <v>3</v>
      </c>
      <c r="E154" s="67" t="s">
        <v>136</v>
      </c>
      <c r="F154" s="68">
        <v>19</v>
      </c>
      <c r="G154" s="65"/>
      <c r="H154" s="69"/>
      <c r="I154" s="70"/>
      <c r="J154" s="70"/>
      <c r="K154" s="34" t="s">
        <v>65</v>
      </c>
      <c r="L154" s="77">
        <v>154</v>
      </c>
      <c r="M154" s="77"/>
      <c r="N154" s="72"/>
      <c r="O154" s="79" t="s">
        <v>452</v>
      </c>
      <c r="P154" s="81">
        <v>43481.63364583333</v>
      </c>
      <c r="Q154" s="79" t="s">
        <v>564</v>
      </c>
      <c r="R154" s="79"/>
      <c r="S154" s="79"/>
      <c r="T154" s="79"/>
      <c r="U154" s="79"/>
      <c r="V154" s="82" t="s">
        <v>991</v>
      </c>
      <c r="W154" s="81">
        <v>43481.63364583333</v>
      </c>
      <c r="X154" s="82" t="s">
        <v>1181</v>
      </c>
      <c r="Y154" s="79"/>
      <c r="Z154" s="79"/>
      <c r="AA154" s="85" t="s">
        <v>1404</v>
      </c>
      <c r="AB154" s="79"/>
      <c r="AC154" s="79" t="b">
        <v>0</v>
      </c>
      <c r="AD154" s="79">
        <v>0</v>
      </c>
      <c r="AE154" s="85" t="s">
        <v>1500</v>
      </c>
      <c r="AF154" s="79" t="b">
        <v>1</v>
      </c>
      <c r="AG154" s="79" t="s">
        <v>1508</v>
      </c>
      <c r="AH154" s="79"/>
      <c r="AI154" s="85" t="s">
        <v>1527</v>
      </c>
      <c r="AJ154" s="79" t="b">
        <v>0</v>
      </c>
      <c r="AK154" s="79">
        <v>1</v>
      </c>
      <c r="AL154" s="85" t="s">
        <v>1402</v>
      </c>
      <c r="AM154" s="79" t="s">
        <v>1531</v>
      </c>
      <c r="AN154" s="79" t="b">
        <v>0</v>
      </c>
      <c r="AO154" s="85" t="s">
        <v>1402</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31</v>
      </c>
      <c r="BC154" s="78" t="str">
        <f>REPLACE(INDEX(GroupVertices[Group],MATCH(Edges[[#This Row],[Vertex 2]],GroupVertices[Vertex],0)),1,1,"")</f>
        <v>31</v>
      </c>
      <c r="BD154" s="48">
        <v>3</v>
      </c>
      <c r="BE154" s="49">
        <v>12</v>
      </c>
      <c r="BF154" s="48">
        <v>2</v>
      </c>
      <c r="BG154" s="49">
        <v>8</v>
      </c>
      <c r="BH154" s="48">
        <v>0</v>
      </c>
      <c r="BI154" s="49">
        <v>0</v>
      </c>
      <c r="BJ154" s="48">
        <v>20</v>
      </c>
      <c r="BK154" s="49">
        <v>80</v>
      </c>
      <c r="BL154" s="48">
        <v>25</v>
      </c>
    </row>
    <row r="155" spans="1:64" ht="15">
      <c r="A155" s="64" t="s">
        <v>327</v>
      </c>
      <c r="B155" s="64" t="s">
        <v>327</v>
      </c>
      <c r="C155" s="65" t="s">
        <v>4476</v>
      </c>
      <c r="D155" s="66">
        <v>3</v>
      </c>
      <c r="E155" s="67" t="s">
        <v>136</v>
      </c>
      <c r="F155" s="68">
        <v>19</v>
      </c>
      <c r="G155" s="65"/>
      <c r="H155" s="69"/>
      <c r="I155" s="70"/>
      <c r="J155" s="70"/>
      <c r="K155" s="34" t="s">
        <v>65</v>
      </c>
      <c r="L155" s="77">
        <v>155</v>
      </c>
      <c r="M155" s="77"/>
      <c r="N155" s="72"/>
      <c r="O155" s="79" t="s">
        <v>176</v>
      </c>
      <c r="P155" s="81">
        <v>43481.633518518516</v>
      </c>
      <c r="Q155" s="79" t="s">
        <v>565</v>
      </c>
      <c r="R155" s="79" t="s">
        <v>681</v>
      </c>
      <c r="S155" s="79" t="s">
        <v>739</v>
      </c>
      <c r="T155" s="79" t="s">
        <v>756</v>
      </c>
      <c r="U155" s="79"/>
      <c r="V155" s="82" t="s">
        <v>992</v>
      </c>
      <c r="W155" s="81">
        <v>43481.633518518516</v>
      </c>
      <c r="X155" s="82" t="s">
        <v>1182</v>
      </c>
      <c r="Y155" s="79"/>
      <c r="Z155" s="79"/>
      <c r="AA155" s="85" t="s">
        <v>1405</v>
      </c>
      <c r="AB155" s="79"/>
      <c r="AC155" s="79" t="b">
        <v>0</v>
      </c>
      <c r="AD155" s="79">
        <v>0</v>
      </c>
      <c r="AE155" s="85" t="s">
        <v>1500</v>
      </c>
      <c r="AF155" s="79" t="b">
        <v>0</v>
      </c>
      <c r="AG155" s="79" t="s">
        <v>1519</v>
      </c>
      <c r="AH155" s="79"/>
      <c r="AI155" s="85" t="s">
        <v>1500</v>
      </c>
      <c r="AJ155" s="79" t="b">
        <v>0</v>
      </c>
      <c r="AK155" s="79">
        <v>0</v>
      </c>
      <c r="AL155" s="85" t="s">
        <v>1500</v>
      </c>
      <c r="AM155" s="79" t="s">
        <v>1538</v>
      </c>
      <c r="AN155" s="79" t="b">
        <v>0</v>
      </c>
      <c r="AO155" s="85" t="s">
        <v>1405</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25</v>
      </c>
      <c r="BK155" s="49">
        <v>100</v>
      </c>
      <c r="BL155" s="48">
        <v>25</v>
      </c>
    </row>
    <row r="156" spans="1:64" ht="15">
      <c r="A156" s="64" t="s">
        <v>327</v>
      </c>
      <c r="B156" s="64" t="s">
        <v>327</v>
      </c>
      <c r="C156" s="65" t="s">
        <v>4476</v>
      </c>
      <c r="D156" s="66">
        <v>3</v>
      </c>
      <c r="E156" s="67" t="s">
        <v>136</v>
      </c>
      <c r="F156" s="68">
        <v>19</v>
      </c>
      <c r="G156" s="65"/>
      <c r="H156" s="69"/>
      <c r="I156" s="70"/>
      <c r="J156" s="70"/>
      <c r="K156" s="34" t="s">
        <v>65</v>
      </c>
      <c r="L156" s="77">
        <v>156</v>
      </c>
      <c r="M156" s="77"/>
      <c r="N156" s="72"/>
      <c r="O156" s="79" t="s">
        <v>176</v>
      </c>
      <c r="P156" s="81">
        <v>43481.63491898148</v>
      </c>
      <c r="Q156" s="79" t="s">
        <v>566</v>
      </c>
      <c r="R156" s="79" t="s">
        <v>682</v>
      </c>
      <c r="S156" s="79" t="s">
        <v>739</v>
      </c>
      <c r="T156" s="79" t="s">
        <v>756</v>
      </c>
      <c r="U156" s="79"/>
      <c r="V156" s="82" t="s">
        <v>992</v>
      </c>
      <c r="W156" s="81">
        <v>43481.63491898148</v>
      </c>
      <c r="X156" s="82" t="s">
        <v>1183</v>
      </c>
      <c r="Y156" s="79"/>
      <c r="Z156" s="79"/>
      <c r="AA156" s="85" t="s">
        <v>1406</v>
      </c>
      <c r="AB156" s="79"/>
      <c r="AC156" s="79" t="b">
        <v>0</v>
      </c>
      <c r="AD156" s="79">
        <v>0</v>
      </c>
      <c r="AE156" s="85" t="s">
        <v>1500</v>
      </c>
      <c r="AF156" s="79" t="b">
        <v>0</v>
      </c>
      <c r="AG156" s="79" t="s">
        <v>1519</v>
      </c>
      <c r="AH156" s="79"/>
      <c r="AI156" s="85" t="s">
        <v>1500</v>
      </c>
      <c r="AJ156" s="79" t="b">
        <v>0</v>
      </c>
      <c r="AK156" s="79">
        <v>0</v>
      </c>
      <c r="AL156" s="85" t="s">
        <v>1500</v>
      </c>
      <c r="AM156" s="79" t="s">
        <v>1538</v>
      </c>
      <c r="AN156" s="79" t="b">
        <v>0</v>
      </c>
      <c r="AO156" s="85" t="s">
        <v>1406</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21</v>
      </c>
      <c r="BK156" s="49">
        <v>100</v>
      </c>
      <c r="BL156" s="48">
        <v>21</v>
      </c>
    </row>
    <row r="157" spans="1:64" ht="15">
      <c r="A157" s="64" t="s">
        <v>328</v>
      </c>
      <c r="B157" s="64" t="s">
        <v>328</v>
      </c>
      <c r="C157" s="65" t="s">
        <v>4476</v>
      </c>
      <c r="D157" s="66">
        <v>3</v>
      </c>
      <c r="E157" s="67" t="s">
        <v>136</v>
      </c>
      <c r="F157" s="68">
        <v>19</v>
      </c>
      <c r="G157" s="65"/>
      <c r="H157" s="69"/>
      <c r="I157" s="70"/>
      <c r="J157" s="70"/>
      <c r="K157" s="34" t="s">
        <v>65</v>
      </c>
      <c r="L157" s="77">
        <v>157</v>
      </c>
      <c r="M157" s="77"/>
      <c r="N157" s="72"/>
      <c r="O157" s="79" t="s">
        <v>176</v>
      </c>
      <c r="P157" s="81">
        <v>43481.62986111111</v>
      </c>
      <c r="Q157" s="79" t="s">
        <v>567</v>
      </c>
      <c r="R157" s="82" t="s">
        <v>683</v>
      </c>
      <c r="S157" s="79" t="s">
        <v>740</v>
      </c>
      <c r="T157" s="79" t="s">
        <v>756</v>
      </c>
      <c r="U157" s="79"/>
      <c r="V157" s="82" t="s">
        <v>993</v>
      </c>
      <c r="W157" s="81">
        <v>43481.62986111111</v>
      </c>
      <c r="X157" s="82" t="s">
        <v>1184</v>
      </c>
      <c r="Y157" s="79"/>
      <c r="Z157" s="79"/>
      <c r="AA157" s="85" t="s">
        <v>1407</v>
      </c>
      <c r="AB157" s="79"/>
      <c r="AC157" s="79" t="b">
        <v>0</v>
      </c>
      <c r="AD157" s="79">
        <v>9</v>
      </c>
      <c r="AE157" s="85" t="s">
        <v>1500</v>
      </c>
      <c r="AF157" s="79" t="b">
        <v>0</v>
      </c>
      <c r="AG157" s="79" t="s">
        <v>1508</v>
      </c>
      <c r="AH157" s="79"/>
      <c r="AI157" s="85" t="s">
        <v>1500</v>
      </c>
      <c r="AJ157" s="79" t="b">
        <v>0</v>
      </c>
      <c r="AK157" s="79">
        <v>1</v>
      </c>
      <c r="AL157" s="85" t="s">
        <v>1500</v>
      </c>
      <c r="AM157" s="79" t="s">
        <v>1533</v>
      </c>
      <c r="AN157" s="79" t="b">
        <v>0</v>
      </c>
      <c r="AO157" s="85" t="s">
        <v>1407</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30</v>
      </c>
      <c r="BC157" s="78" t="str">
        <f>REPLACE(INDEX(GroupVertices[Group],MATCH(Edges[[#This Row],[Vertex 2]],GroupVertices[Vertex],0)),1,1,"")</f>
        <v>30</v>
      </c>
      <c r="BD157" s="48">
        <v>2</v>
      </c>
      <c r="BE157" s="49">
        <v>16.666666666666668</v>
      </c>
      <c r="BF157" s="48">
        <v>0</v>
      </c>
      <c r="BG157" s="49">
        <v>0</v>
      </c>
      <c r="BH157" s="48">
        <v>0</v>
      </c>
      <c r="BI157" s="49">
        <v>0</v>
      </c>
      <c r="BJ157" s="48">
        <v>10</v>
      </c>
      <c r="BK157" s="49">
        <v>83.33333333333333</v>
      </c>
      <c r="BL157" s="48">
        <v>12</v>
      </c>
    </row>
    <row r="158" spans="1:64" ht="15">
      <c r="A158" s="64" t="s">
        <v>328</v>
      </c>
      <c r="B158" s="64" t="s">
        <v>328</v>
      </c>
      <c r="C158" s="65" t="s">
        <v>4476</v>
      </c>
      <c r="D158" s="66">
        <v>3</v>
      </c>
      <c r="E158" s="67" t="s">
        <v>136</v>
      </c>
      <c r="F158" s="68">
        <v>19</v>
      </c>
      <c r="G158" s="65"/>
      <c r="H158" s="69"/>
      <c r="I158" s="70"/>
      <c r="J158" s="70"/>
      <c r="K158" s="34" t="s">
        <v>65</v>
      </c>
      <c r="L158" s="77">
        <v>158</v>
      </c>
      <c r="M158" s="77"/>
      <c r="N158" s="72"/>
      <c r="O158" s="79" t="s">
        <v>176</v>
      </c>
      <c r="P158" s="81">
        <v>43481.632152777776</v>
      </c>
      <c r="Q158" s="79" t="s">
        <v>568</v>
      </c>
      <c r="R158" s="82" t="s">
        <v>684</v>
      </c>
      <c r="S158" s="79" t="s">
        <v>740</v>
      </c>
      <c r="T158" s="79" t="s">
        <v>756</v>
      </c>
      <c r="U158" s="79"/>
      <c r="V158" s="82" t="s">
        <v>993</v>
      </c>
      <c r="W158" s="81">
        <v>43481.632152777776</v>
      </c>
      <c r="X158" s="82" t="s">
        <v>1185</v>
      </c>
      <c r="Y158" s="79"/>
      <c r="Z158" s="79"/>
      <c r="AA158" s="85" t="s">
        <v>1408</v>
      </c>
      <c r="AB158" s="79"/>
      <c r="AC158" s="79" t="b">
        <v>0</v>
      </c>
      <c r="AD158" s="79">
        <v>3</v>
      </c>
      <c r="AE158" s="85" t="s">
        <v>1500</v>
      </c>
      <c r="AF158" s="79" t="b">
        <v>0</v>
      </c>
      <c r="AG158" s="79" t="s">
        <v>1508</v>
      </c>
      <c r="AH158" s="79"/>
      <c r="AI158" s="85" t="s">
        <v>1500</v>
      </c>
      <c r="AJ158" s="79" t="b">
        <v>0</v>
      </c>
      <c r="AK158" s="79">
        <v>0</v>
      </c>
      <c r="AL158" s="85" t="s">
        <v>1500</v>
      </c>
      <c r="AM158" s="79" t="s">
        <v>1533</v>
      </c>
      <c r="AN158" s="79" t="b">
        <v>0</v>
      </c>
      <c r="AO158" s="85" t="s">
        <v>1408</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30</v>
      </c>
      <c r="BC158" s="78" t="str">
        <f>REPLACE(INDEX(GroupVertices[Group],MATCH(Edges[[#This Row],[Vertex 2]],GroupVertices[Vertex],0)),1,1,"")</f>
        <v>30</v>
      </c>
      <c r="BD158" s="48">
        <v>0</v>
      </c>
      <c r="BE158" s="49">
        <v>0</v>
      </c>
      <c r="BF158" s="48">
        <v>0</v>
      </c>
      <c r="BG158" s="49">
        <v>0</v>
      </c>
      <c r="BH158" s="48">
        <v>0</v>
      </c>
      <c r="BI158" s="49">
        <v>0</v>
      </c>
      <c r="BJ158" s="48">
        <v>11</v>
      </c>
      <c r="BK158" s="49">
        <v>100</v>
      </c>
      <c r="BL158" s="48">
        <v>11</v>
      </c>
    </row>
    <row r="159" spans="1:64" ht="15">
      <c r="A159" s="64" t="s">
        <v>329</v>
      </c>
      <c r="B159" s="64" t="s">
        <v>328</v>
      </c>
      <c r="C159" s="65" t="s">
        <v>4475</v>
      </c>
      <c r="D159" s="66">
        <v>3</v>
      </c>
      <c r="E159" s="67" t="s">
        <v>132</v>
      </c>
      <c r="F159" s="68">
        <v>32</v>
      </c>
      <c r="G159" s="65"/>
      <c r="H159" s="69"/>
      <c r="I159" s="70"/>
      <c r="J159" s="70"/>
      <c r="K159" s="34" t="s">
        <v>65</v>
      </c>
      <c r="L159" s="77">
        <v>159</v>
      </c>
      <c r="M159" s="77"/>
      <c r="N159" s="72"/>
      <c r="O159" s="79" t="s">
        <v>452</v>
      </c>
      <c r="P159" s="81">
        <v>43481.636666666665</v>
      </c>
      <c r="Q159" s="79" t="s">
        <v>569</v>
      </c>
      <c r="R159" s="82" t="s">
        <v>683</v>
      </c>
      <c r="S159" s="79" t="s">
        <v>740</v>
      </c>
      <c r="T159" s="79" t="s">
        <v>756</v>
      </c>
      <c r="U159" s="79"/>
      <c r="V159" s="82" t="s">
        <v>994</v>
      </c>
      <c r="W159" s="81">
        <v>43481.636666666665</v>
      </c>
      <c r="X159" s="82" t="s">
        <v>1186</v>
      </c>
      <c r="Y159" s="79"/>
      <c r="Z159" s="79"/>
      <c r="AA159" s="85" t="s">
        <v>1409</v>
      </c>
      <c r="AB159" s="79"/>
      <c r="AC159" s="79" t="b">
        <v>0</v>
      </c>
      <c r="AD159" s="79">
        <v>0</v>
      </c>
      <c r="AE159" s="85" t="s">
        <v>1500</v>
      </c>
      <c r="AF159" s="79" t="b">
        <v>0</v>
      </c>
      <c r="AG159" s="79" t="s">
        <v>1508</v>
      </c>
      <c r="AH159" s="79"/>
      <c r="AI159" s="85" t="s">
        <v>1500</v>
      </c>
      <c r="AJ159" s="79" t="b">
        <v>0</v>
      </c>
      <c r="AK159" s="79">
        <v>1</v>
      </c>
      <c r="AL159" s="85" t="s">
        <v>1407</v>
      </c>
      <c r="AM159" s="79" t="s">
        <v>1529</v>
      </c>
      <c r="AN159" s="79" t="b">
        <v>0</v>
      </c>
      <c r="AO159" s="85" t="s">
        <v>1407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30</v>
      </c>
      <c r="BC159" s="78" t="str">
        <f>REPLACE(INDEX(GroupVertices[Group],MATCH(Edges[[#This Row],[Vertex 2]],GroupVertices[Vertex],0)),1,1,"")</f>
        <v>30</v>
      </c>
      <c r="BD159" s="48">
        <v>2</v>
      </c>
      <c r="BE159" s="49">
        <v>14.285714285714286</v>
      </c>
      <c r="BF159" s="48">
        <v>0</v>
      </c>
      <c r="BG159" s="49">
        <v>0</v>
      </c>
      <c r="BH159" s="48">
        <v>0</v>
      </c>
      <c r="BI159" s="49">
        <v>0</v>
      </c>
      <c r="BJ159" s="48">
        <v>12</v>
      </c>
      <c r="BK159" s="49">
        <v>85.71428571428571</v>
      </c>
      <c r="BL159" s="48">
        <v>14</v>
      </c>
    </row>
    <row r="160" spans="1:64" ht="15">
      <c r="A160" s="64" t="s">
        <v>330</v>
      </c>
      <c r="B160" s="64" t="s">
        <v>436</v>
      </c>
      <c r="C160" s="65" t="s">
        <v>4475</v>
      </c>
      <c r="D160" s="66">
        <v>3</v>
      </c>
      <c r="E160" s="67" t="s">
        <v>132</v>
      </c>
      <c r="F160" s="68">
        <v>32</v>
      </c>
      <c r="G160" s="65"/>
      <c r="H160" s="69"/>
      <c r="I160" s="70"/>
      <c r="J160" s="70"/>
      <c r="K160" s="34" t="s">
        <v>65</v>
      </c>
      <c r="L160" s="77">
        <v>160</v>
      </c>
      <c r="M160" s="77"/>
      <c r="N160" s="72"/>
      <c r="O160" s="79" t="s">
        <v>452</v>
      </c>
      <c r="P160" s="81">
        <v>43481.63684027778</v>
      </c>
      <c r="Q160" s="79" t="s">
        <v>570</v>
      </c>
      <c r="R160" s="79"/>
      <c r="S160" s="79"/>
      <c r="T160" s="79" t="s">
        <v>756</v>
      </c>
      <c r="U160" s="82" t="s">
        <v>881</v>
      </c>
      <c r="V160" s="82" t="s">
        <v>881</v>
      </c>
      <c r="W160" s="81">
        <v>43481.63684027778</v>
      </c>
      <c r="X160" s="82" t="s">
        <v>1187</v>
      </c>
      <c r="Y160" s="79"/>
      <c r="Z160" s="79"/>
      <c r="AA160" s="85" t="s">
        <v>1410</v>
      </c>
      <c r="AB160" s="79"/>
      <c r="AC160" s="79" t="b">
        <v>0</v>
      </c>
      <c r="AD160" s="79">
        <v>0</v>
      </c>
      <c r="AE160" s="85" t="s">
        <v>1500</v>
      </c>
      <c r="AF160" s="79" t="b">
        <v>0</v>
      </c>
      <c r="AG160" s="79" t="s">
        <v>1508</v>
      </c>
      <c r="AH160" s="79"/>
      <c r="AI160" s="85" t="s">
        <v>1500</v>
      </c>
      <c r="AJ160" s="79" t="b">
        <v>0</v>
      </c>
      <c r="AK160" s="79">
        <v>0</v>
      </c>
      <c r="AL160" s="85" t="s">
        <v>1500</v>
      </c>
      <c r="AM160" s="79" t="s">
        <v>1533</v>
      </c>
      <c r="AN160" s="79" t="b">
        <v>0</v>
      </c>
      <c r="AO160" s="85" t="s">
        <v>1410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29</v>
      </c>
      <c r="BC160" s="78" t="str">
        <f>REPLACE(INDEX(GroupVertices[Group],MATCH(Edges[[#This Row],[Vertex 2]],GroupVertices[Vertex],0)),1,1,"")</f>
        <v>29</v>
      </c>
      <c r="BD160" s="48">
        <v>0</v>
      </c>
      <c r="BE160" s="49">
        <v>0</v>
      </c>
      <c r="BF160" s="48">
        <v>0</v>
      </c>
      <c r="BG160" s="49">
        <v>0</v>
      </c>
      <c r="BH160" s="48">
        <v>0</v>
      </c>
      <c r="BI160" s="49">
        <v>0</v>
      </c>
      <c r="BJ160" s="48">
        <v>6</v>
      </c>
      <c r="BK160" s="49">
        <v>100</v>
      </c>
      <c r="BL160" s="48">
        <v>6</v>
      </c>
    </row>
    <row r="161" spans="1:64" ht="15">
      <c r="A161" s="64" t="s">
        <v>331</v>
      </c>
      <c r="B161" s="64" t="s">
        <v>423</v>
      </c>
      <c r="C161" s="65" t="s">
        <v>4476</v>
      </c>
      <c r="D161" s="66">
        <v>3</v>
      </c>
      <c r="E161" s="67" t="s">
        <v>136</v>
      </c>
      <c r="F161" s="68">
        <v>19</v>
      </c>
      <c r="G161" s="65"/>
      <c r="H161" s="69"/>
      <c r="I161" s="70"/>
      <c r="J161" s="70"/>
      <c r="K161" s="34" t="s">
        <v>65</v>
      </c>
      <c r="L161" s="77">
        <v>161</v>
      </c>
      <c r="M161" s="77"/>
      <c r="N161" s="72"/>
      <c r="O161" s="79" t="s">
        <v>453</v>
      </c>
      <c r="P161" s="81">
        <v>43481.63796296297</v>
      </c>
      <c r="Q161" s="79" t="s">
        <v>571</v>
      </c>
      <c r="R161" s="79"/>
      <c r="S161" s="79"/>
      <c r="T161" s="79" t="s">
        <v>756</v>
      </c>
      <c r="U161" s="79"/>
      <c r="V161" s="82" t="s">
        <v>995</v>
      </c>
      <c r="W161" s="81">
        <v>43481.63796296297</v>
      </c>
      <c r="X161" s="82" t="s">
        <v>1188</v>
      </c>
      <c r="Y161" s="79"/>
      <c r="Z161" s="79"/>
      <c r="AA161" s="85" t="s">
        <v>1411</v>
      </c>
      <c r="AB161" s="85" t="s">
        <v>1499</v>
      </c>
      <c r="AC161" s="79" t="b">
        <v>0</v>
      </c>
      <c r="AD161" s="79">
        <v>9</v>
      </c>
      <c r="AE161" s="85" t="s">
        <v>1505</v>
      </c>
      <c r="AF161" s="79" t="b">
        <v>0</v>
      </c>
      <c r="AG161" s="79" t="s">
        <v>1508</v>
      </c>
      <c r="AH161" s="79"/>
      <c r="AI161" s="85" t="s">
        <v>1500</v>
      </c>
      <c r="AJ161" s="79" t="b">
        <v>0</v>
      </c>
      <c r="AK161" s="79">
        <v>0</v>
      </c>
      <c r="AL161" s="85" t="s">
        <v>1500</v>
      </c>
      <c r="AM161" s="79" t="s">
        <v>1529</v>
      </c>
      <c r="AN161" s="79" t="b">
        <v>0</v>
      </c>
      <c r="AO161" s="85" t="s">
        <v>1499</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3</v>
      </c>
      <c r="BC161" s="78" t="str">
        <f>REPLACE(INDEX(GroupVertices[Group],MATCH(Edges[[#This Row],[Vertex 2]],GroupVertices[Vertex],0)),1,1,"")</f>
        <v>3</v>
      </c>
      <c r="BD161" s="48">
        <v>2</v>
      </c>
      <c r="BE161" s="49">
        <v>16.666666666666668</v>
      </c>
      <c r="BF161" s="48">
        <v>0</v>
      </c>
      <c r="BG161" s="49">
        <v>0</v>
      </c>
      <c r="BH161" s="48">
        <v>0</v>
      </c>
      <c r="BI161" s="49">
        <v>0</v>
      </c>
      <c r="BJ161" s="48">
        <v>10</v>
      </c>
      <c r="BK161" s="49">
        <v>83.33333333333333</v>
      </c>
      <c r="BL161" s="48">
        <v>12</v>
      </c>
    </row>
    <row r="162" spans="1:64" ht="15">
      <c r="A162" s="64" t="s">
        <v>331</v>
      </c>
      <c r="B162" s="64" t="s">
        <v>423</v>
      </c>
      <c r="C162" s="65" t="s">
        <v>4476</v>
      </c>
      <c r="D162" s="66">
        <v>3</v>
      </c>
      <c r="E162" s="67" t="s">
        <v>136</v>
      </c>
      <c r="F162" s="68">
        <v>19</v>
      </c>
      <c r="G162" s="65"/>
      <c r="H162" s="69"/>
      <c r="I162" s="70"/>
      <c r="J162" s="70"/>
      <c r="K162" s="34" t="s">
        <v>65</v>
      </c>
      <c r="L162" s="77">
        <v>162</v>
      </c>
      <c r="M162" s="77"/>
      <c r="N162" s="72"/>
      <c r="O162" s="79" t="s">
        <v>453</v>
      </c>
      <c r="P162" s="81">
        <v>43481.64092592592</v>
      </c>
      <c r="Q162" s="79" t="s">
        <v>572</v>
      </c>
      <c r="R162" s="79"/>
      <c r="S162" s="79"/>
      <c r="T162" s="79" t="s">
        <v>809</v>
      </c>
      <c r="U162" s="79"/>
      <c r="V162" s="82" t="s">
        <v>995</v>
      </c>
      <c r="W162" s="81">
        <v>43481.64092592592</v>
      </c>
      <c r="X162" s="82" t="s">
        <v>1189</v>
      </c>
      <c r="Y162" s="79"/>
      <c r="Z162" s="79"/>
      <c r="AA162" s="85" t="s">
        <v>1412</v>
      </c>
      <c r="AB162" s="79"/>
      <c r="AC162" s="79" t="b">
        <v>0</v>
      </c>
      <c r="AD162" s="79">
        <v>1</v>
      </c>
      <c r="AE162" s="85" t="s">
        <v>1505</v>
      </c>
      <c r="AF162" s="79" t="b">
        <v>0</v>
      </c>
      <c r="AG162" s="79" t="s">
        <v>1509</v>
      </c>
      <c r="AH162" s="79"/>
      <c r="AI162" s="85" t="s">
        <v>1500</v>
      </c>
      <c r="AJ162" s="79" t="b">
        <v>0</v>
      </c>
      <c r="AK162" s="79">
        <v>0</v>
      </c>
      <c r="AL162" s="85" t="s">
        <v>1500</v>
      </c>
      <c r="AM162" s="79" t="s">
        <v>1529</v>
      </c>
      <c r="AN162" s="79" t="b">
        <v>0</v>
      </c>
      <c r="AO162" s="85" t="s">
        <v>1412</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3</v>
      </c>
      <c r="BC162" s="78" t="str">
        <f>REPLACE(INDEX(GroupVertices[Group],MATCH(Edges[[#This Row],[Vertex 2]],GroupVertices[Vertex],0)),1,1,"")</f>
        <v>3</v>
      </c>
      <c r="BD162" s="48">
        <v>1</v>
      </c>
      <c r="BE162" s="49">
        <v>33.333333333333336</v>
      </c>
      <c r="BF162" s="48">
        <v>0</v>
      </c>
      <c r="BG162" s="49">
        <v>0</v>
      </c>
      <c r="BH162" s="48">
        <v>0</v>
      </c>
      <c r="BI162" s="49">
        <v>0</v>
      </c>
      <c r="BJ162" s="48">
        <v>2</v>
      </c>
      <c r="BK162" s="49">
        <v>66.66666666666667</v>
      </c>
      <c r="BL162" s="48">
        <v>3</v>
      </c>
    </row>
    <row r="163" spans="1:64" ht="15">
      <c r="A163" s="64" t="s">
        <v>332</v>
      </c>
      <c r="B163" s="64" t="s">
        <v>332</v>
      </c>
      <c r="C163" s="65" t="s">
        <v>4475</v>
      </c>
      <c r="D163" s="66">
        <v>3</v>
      </c>
      <c r="E163" s="67" t="s">
        <v>132</v>
      </c>
      <c r="F163" s="68">
        <v>32</v>
      </c>
      <c r="G163" s="65"/>
      <c r="H163" s="69"/>
      <c r="I163" s="70"/>
      <c r="J163" s="70"/>
      <c r="K163" s="34" t="s">
        <v>65</v>
      </c>
      <c r="L163" s="77">
        <v>163</v>
      </c>
      <c r="M163" s="77"/>
      <c r="N163" s="72"/>
      <c r="O163" s="79" t="s">
        <v>176</v>
      </c>
      <c r="P163" s="81">
        <v>43481.642222222225</v>
      </c>
      <c r="Q163" s="79" t="s">
        <v>573</v>
      </c>
      <c r="R163" s="82" t="s">
        <v>685</v>
      </c>
      <c r="S163" s="79" t="s">
        <v>741</v>
      </c>
      <c r="T163" s="79" t="s">
        <v>756</v>
      </c>
      <c r="U163" s="82" t="s">
        <v>882</v>
      </c>
      <c r="V163" s="82" t="s">
        <v>882</v>
      </c>
      <c r="W163" s="81">
        <v>43481.642222222225</v>
      </c>
      <c r="X163" s="82" t="s">
        <v>1190</v>
      </c>
      <c r="Y163" s="79"/>
      <c r="Z163" s="79"/>
      <c r="AA163" s="85" t="s">
        <v>1413</v>
      </c>
      <c r="AB163" s="79"/>
      <c r="AC163" s="79" t="b">
        <v>0</v>
      </c>
      <c r="AD163" s="79">
        <v>1</v>
      </c>
      <c r="AE163" s="85" t="s">
        <v>1500</v>
      </c>
      <c r="AF163" s="79" t="b">
        <v>0</v>
      </c>
      <c r="AG163" s="79" t="s">
        <v>1508</v>
      </c>
      <c r="AH163" s="79"/>
      <c r="AI163" s="85" t="s">
        <v>1500</v>
      </c>
      <c r="AJ163" s="79" t="b">
        <v>0</v>
      </c>
      <c r="AK163" s="79">
        <v>0</v>
      </c>
      <c r="AL163" s="85" t="s">
        <v>1500</v>
      </c>
      <c r="AM163" s="79" t="s">
        <v>1533</v>
      </c>
      <c r="AN163" s="79" t="b">
        <v>0</v>
      </c>
      <c r="AO163" s="85" t="s">
        <v>1413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1</v>
      </c>
      <c r="BG163" s="49">
        <v>7.6923076923076925</v>
      </c>
      <c r="BH163" s="48">
        <v>0</v>
      </c>
      <c r="BI163" s="49">
        <v>0</v>
      </c>
      <c r="BJ163" s="48">
        <v>12</v>
      </c>
      <c r="BK163" s="49">
        <v>92.3076923076923</v>
      </c>
      <c r="BL163" s="48">
        <v>13</v>
      </c>
    </row>
    <row r="164" spans="1:64" ht="15">
      <c r="A164" s="64" t="s">
        <v>333</v>
      </c>
      <c r="B164" s="64" t="s">
        <v>333</v>
      </c>
      <c r="C164" s="65" t="s">
        <v>4475</v>
      </c>
      <c r="D164" s="66">
        <v>3</v>
      </c>
      <c r="E164" s="67" t="s">
        <v>132</v>
      </c>
      <c r="F164" s="68">
        <v>32</v>
      </c>
      <c r="G164" s="65"/>
      <c r="H164" s="69"/>
      <c r="I164" s="70"/>
      <c r="J164" s="70"/>
      <c r="K164" s="34" t="s">
        <v>65</v>
      </c>
      <c r="L164" s="77">
        <v>164</v>
      </c>
      <c r="M164" s="77"/>
      <c r="N164" s="72"/>
      <c r="O164" s="79" t="s">
        <v>176</v>
      </c>
      <c r="P164" s="81">
        <v>43481.64313657407</v>
      </c>
      <c r="Q164" s="79" t="s">
        <v>574</v>
      </c>
      <c r="R164" s="82" t="s">
        <v>686</v>
      </c>
      <c r="S164" s="79" t="s">
        <v>742</v>
      </c>
      <c r="T164" s="79" t="s">
        <v>810</v>
      </c>
      <c r="U164" s="82" t="s">
        <v>883</v>
      </c>
      <c r="V164" s="82" t="s">
        <v>883</v>
      </c>
      <c r="W164" s="81">
        <v>43481.64313657407</v>
      </c>
      <c r="X164" s="82" t="s">
        <v>1191</v>
      </c>
      <c r="Y164" s="79"/>
      <c r="Z164" s="79"/>
      <c r="AA164" s="85" t="s">
        <v>1414</v>
      </c>
      <c r="AB164" s="79"/>
      <c r="AC164" s="79" t="b">
        <v>0</v>
      </c>
      <c r="AD164" s="79">
        <v>0</v>
      </c>
      <c r="AE164" s="85" t="s">
        <v>1500</v>
      </c>
      <c r="AF164" s="79" t="b">
        <v>0</v>
      </c>
      <c r="AG164" s="79" t="s">
        <v>1508</v>
      </c>
      <c r="AH164" s="79"/>
      <c r="AI164" s="85" t="s">
        <v>1500</v>
      </c>
      <c r="AJ164" s="79" t="b">
        <v>0</v>
      </c>
      <c r="AK164" s="79">
        <v>0</v>
      </c>
      <c r="AL164" s="85" t="s">
        <v>1500</v>
      </c>
      <c r="AM164" s="79" t="s">
        <v>1533</v>
      </c>
      <c r="AN164" s="79" t="b">
        <v>0</v>
      </c>
      <c r="AO164" s="85" t="s">
        <v>1414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4</v>
      </c>
      <c r="BE164" s="49">
        <v>14.285714285714286</v>
      </c>
      <c r="BF164" s="48">
        <v>0</v>
      </c>
      <c r="BG164" s="49">
        <v>0</v>
      </c>
      <c r="BH164" s="48">
        <v>0</v>
      </c>
      <c r="BI164" s="49">
        <v>0</v>
      </c>
      <c r="BJ164" s="48">
        <v>24</v>
      </c>
      <c r="BK164" s="49">
        <v>85.71428571428571</v>
      </c>
      <c r="BL164" s="48">
        <v>28</v>
      </c>
    </row>
    <row r="165" spans="1:64" ht="15">
      <c r="A165" s="64" t="s">
        <v>334</v>
      </c>
      <c r="B165" s="64" t="s">
        <v>334</v>
      </c>
      <c r="C165" s="65" t="s">
        <v>4475</v>
      </c>
      <c r="D165" s="66">
        <v>3</v>
      </c>
      <c r="E165" s="67" t="s">
        <v>132</v>
      </c>
      <c r="F165" s="68">
        <v>32</v>
      </c>
      <c r="G165" s="65"/>
      <c r="H165" s="69"/>
      <c r="I165" s="70"/>
      <c r="J165" s="70"/>
      <c r="K165" s="34" t="s">
        <v>65</v>
      </c>
      <c r="L165" s="77">
        <v>165</v>
      </c>
      <c r="M165" s="77"/>
      <c r="N165" s="72"/>
      <c r="O165" s="79" t="s">
        <v>176</v>
      </c>
      <c r="P165" s="81">
        <v>43481.643483796295</v>
      </c>
      <c r="Q165" s="79" t="s">
        <v>575</v>
      </c>
      <c r="R165" s="82" t="s">
        <v>687</v>
      </c>
      <c r="S165" s="79" t="s">
        <v>743</v>
      </c>
      <c r="T165" s="79" t="s">
        <v>811</v>
      </c>
      <c r="U165" s="79"/>
      <c r="V165" s="82" t="s">
        <v>996</v>
      </c>
      <c r="W165" s="81">
        <v>43481.643483796295</v>
      </c>
      <c r="X165" s="82" t="s">
        <v>1192</v>
      </c>
      <c r="Y165" s="79"/>
      <c r="Z165" s="79"/>
      <c r="AA165" s="85" t="s">
        <v>1415</v>
      </c>
      <c r="AB165" s="79"/>
      <c r="AC165" s="79" t="b">
        <v>0</v>
      </c>
      <c r="AD165" s="79">
        <v>0</v>
      </c>
      <c r="AE165" s="85" t="s">
        <v>1500</v>
      </c>
      <c r="AF165" s="79" t="b">
        <v>0</v>
      </c>
      <c r="AG165" s="79" t="s">
        <v>1507</v>
      </c>
      <c r="AH165" s="79"/>
      <c r="AI165" s="85" t="s">
        <v>1500</v>
      </c>
      <c r="AJ165" s="79" t="b">
        <v>0</v>
      </c>
      <c r="AK165" s="79">
        <v>0</v>
      </c>
      <c r="AL165" s="85" t="s">
        <v>1500</v>
      </c>
      <c r="AM165" s="79" t="s">
        <v>1533</v>
      </c>
      <c r="AN165" s="79" t="b">
        <v>0</v>
      </c>
      <c r="AO165" s="85" t="s">
        <v>1415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9</v>
      </c>
      <c r="BK165" s="49">
        <v>100</v>
      </c>
      <c r="BL165" s="48">
        <v>9</v>
      </c>
    </row>
    <row r="166" spans="1:64" ht="15">
      <c r="A166" s="64" t="s">
        <v>335</v>
      </c>
      <c r="B166" s="64" t="s">
        <v>335</v>
      </c>
      <c r="C166" s="65" t="s">
        <v>4477</v>
      </c>
      <c r="D166" s="66">
        <v>3</v>
      </c>
      <c r="E166" s="67" t="s">
        <v>136</v>
      </c>
      <c r="F166" s="68">
        <v>6</v>
      </c>
      <c r="G166" s="65"/>
      <c r="H166" s="69"/>
      <c r="I166" s="70"/>
      <c r="J166" s="70"/>
      <c r="K166" s="34" t="s">
        <v>65</v>
      </c>
      <c r="L166" s="77">
        <v>166</v>
      </c>
      <c r="M166" s="77"/>
      <c r="N166" s="72"/>
      <c r="O166" s="79" t="s">
        <v>176</v>
      </c>
      <c r="P166" s="81">
        <v>43481.63822916667</v>
      </c>
      <c r="Q166" s="79" t="s">
        <v>576</v>
      </c>
      <c r="R166" s="79" t="s">
        <v>688</v>
      </c>
      <c r="S166" s="79" t="s">
        <v>739</v>
      </c>
      <c r="T166" s="79" t="s">
        <v>756</v>
      </c>
      <c r="U166" s="79"/>
      <c r="V166" s="82" t="s">
        <v>997</v>
      </c>
      <c r="W166" s="81">
        <v>43481.63822916667</v>
      </c>
      <c r="X166" s="82" t="s">
        <v>1193</v>
      </c>
      <c r="Y166" s="79"/>
      <c r="Z166" s="79"/>
      <c r="AA166" s="85" t="s">
        <v>1416</v>
      </c>
      <c r="AB166" s="79"/>
      <c r="AC166" s="79" t="b">
        <v>0</v>
      </c>
      <c r="AD166" s="79">
        <v>0</v>
      </c>
      <c r="AE166" s="85" t="s">
        <v>1500</v>
      </c>
      <c r="AF166" s="79" t="b">
        <v>0</v>
      </c>
      <c r="AG166" s="79" t="s">
        <v>1520</v>
      </c>
      <c r="AH166" s="79"/>
      <c r="AI166" s="85" t="s">
        <v>1500</v>
      </c>
      <c r="AJ166" s="79" t="b">
        <v>0</v>
      </c>
      <c r="AK166" s="79">
        <v>0</v>
      </c>
      <c r="AL166" s="85" t="s">
        <v>1500</v>
      </c>
      <c r="AM166" s="79" t="s">
        <v>1538</v>
      </c>
      <c r="AN166" s="79" t="b">
        <v>0</v>
      </c>
      <c r="AO166" s="85" t="s">
        <v>1416</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16</v>
      </c>
      <c r="BK166" s="49">
        <v>100</v>
      </c>
      <c r="BL166" s="48">
        <v>16</v>
      </c>
    </row>
    <row r="167" spans="1:64" ht="15">
      <c r="A167" s="64" t="s">
        <v>335</v>
      </c>
      <c r="B167" s="64" t="s">
        <v>335</v>
      </c>
      <c r="C167" s="65" t="s">
        <v>4477</v>
      </c>
      <c r="D167" s="66">
        <v>3</v>
      </c>
      <c r="E167" s="67" t="s">
        <v>136</v>
      </c>
      <c r="F167" s="68">
        <v>6</v>
      </c>
      <c r="G167" s="65"/>
      <c r="H167" s="69"/>
      <c r="I167" s="70"/>
      <c r="J167" s="70"/>
      <c r="K167" s="34" t="s">
        <v>65</v>
      </c>
      <c r="L167" s="77">
        <v>167</v>
      </c>
      <c r="M167" s="77"/>
      <c r="N167" s="72"/>
      <c r="O167" s="79" t="s">
        <v>176</v>
      </c>
      <c r="P167" s="81">
        <v>43481.64266203704</v>
      </c>
      <c r="Q167" s="79" t="s">
        <v>577</v>
      </c>
      <c r="R167" s="79" t="s">
        <v>689</v>
      </c>
      <c r="S167" s="79" t="s">
        <v>739</v>
      </c>
      <c r="T167" s="79" t="s">
        <v>756</v>
      </c>
      <c r="U167" s="79"/>
      <c r="V167" s="82" t="s">
        <v>997</v>
      </c>
      <c r="W167" s="81">
        <v>43481.64266203704</v>
      </c>
      <c r="X167" s="82" t="s">
        <v>1194</v>
      </c>
      <c r="Y167" s="79"/>
      <c r="Z167" s="79"/>
      <c r="AA167" s="85" t="s">
        <v>1417</v>
      </c>
      <c r="AB167" s="79"/>
      <c r="AC167" s="79" t="b">
        <v>0</v>
      </c>
      <c r="AD167" s="79">
        <v>0</v>
      </c>
      <c r="AE167" s="85" t="s">
        <v>1500</v>
      </c>
      <c r="AF167" s="79" t="b">
        <v>0</v>
      </c>
      <c r="AG167" s="79" t="s">
        <v>1520</v>
      </c>
      <c r="AH167" s="79"/>
      <c r="AI167" s="85" t="s">
        <v>1500</v>
      </c>
      <c r="AJ167" s="79" t="b">
        <v>0</v>
      </c>
      <c r="AK167" s="79">
        <v>0</v>
      </c>
      <c r="AL167" s="85" t="s">
        <v>1500</v>
      </c>
      <c r="AM167" s="79" t="s">
        <v>1538</v>
      </c>
      <c r="AN167" s="79" t="b">
        <v>0</v>
      </c>
      <c r="AO167" s="85" t="s">
        <v>1417</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19</v>
      </c>
      <c r="BK167" s="49">
        <v>100</v>
      </c>
      <c r="BL167" s="48">
        <v>19</v>
      </c>
    </row>
    <row r="168" spans="1:64" ht="15">
      <c r="A168" s="64" t="s">
        <v>335</v>
      </c>
      <c r="B168" s="64" t="s">
        <v>335</v>
      </c>
      <c r="C168" s="65" t="s">
        <v>4477</v>
      </c>
      <c r="D168" s="66">
        <v>3</v>
      </c>
      <c r="E168" s="67" t="s">
        <v>136</v>
      </c>
      <c r="F168" s="68">
        <v>6</v>
      </c>
      <c r="G168" s="65"/>
      <c r="H168" s="69"/>
      <c r="I168" s="70"/>
      <c r="J168" s="70"/>
      <c r="K168" s="34" t="s">
        <v>65</v>
      </c>
      <c r="L168" s="77">
        <v>168</v>
      </c>
      <c r="M168" s="77"/>
      <c r="N168" s="72"/>
      <c r="O168" s="79" t="s">
        <v>176</v>
      </c>
      <c r="P168" s="81">
        <v>43481.645625</v>
      </c>
      <c r="Q168" s="79" t="s">
        <v>578</v>
      </c>
      <c r="R168" s="79" t="s">
        <v>690</v>
      </c>
      <c r="S168" s="79" t="s">
        <v>739</v>
      </c>
      <c r="T168" s="79" t="s">
        <v>756</v>
      </c>
      <c r="U168" s="79"/>
      <c r="V168" s="82" t="s">
        <v>997</v>
      </c>
      <c r="W168" s="81">
        <v>43481.645625</v>
      </c>
      <c r="X168" s="82" t="s">
        <v>1195</v>
      </c>
      <c r="Y168" s="79"/>
      <c r="Z168" s="79"/>
      <c r="AA168" s="85" t="s">
        <v>1418</v>
      </c>
      <c r="AB168" s="79"/>
      <c r="AC168" s="79" t="b">
        <v>0</v>
      </c>
      <c r="AD168" s="79">
        <v>0</v>
      </c>
      <c r="AE168" s="85" t="s">
        <v>1500</v>
      </c>
      <c r="AF168" s="79" t="b">
        <v>0</v>
      </c>
      <c r="AG168" s="79" t="s">
        <v>1520</v>
      </c>
      <c r="AH168" s="79"/>
      <c r="AI168" s="85" t="s">
        <v>1500</v>
      </c>
      <c r="AJ168" s="79" t="b">
        <v>0</v>
      </c>
      <c r="AK168" s="79">
        <v>0</v>
      </c>
      <c r="AL168" s="85" t="s">
        <v>1500</v>
      </c>
      <c r="AM168" s="79" t="s">
        <v>1538</v>
      </c>
      <c r="AN168" s="79" t="b">
        <v>0</v>
      </c>
      <c r="AO168" s="85" t="s">
        <v>1418</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16</v>
      </c>
      <c r="BK168" s="49">
        <v>100</v>
      </c>
      <c r="BL168" s="48">
        <v>16</v>
      </c>
    </row>
    <row r="169" spans="1:64" ht="15">
      <c r="A169" s="64" t="s">
        <v>336</v>
      </c>
      <c r="B169" s="64" t="s">
        <v>437</v>
      </c>
      <c r="C169" s="65" t="s">
        <v>4475</v>
      </c>
      <c r="D169" s="66">
        <v>3</v>
      </c>
      <c r="E169" s="67" t="s">
        <v>132</v>
      </c>
      <c r="F169" s="68">
        <v>32</v>
      </c>
      <c r="G169" s="65"/>
      <c r="H169" s="69"/>
      <c r="I169" s="70"/>
      <c r="J169" s="70"/>
      <c r="K169" s="34" t="s">
        <v>65</v>
      </c>
      <c r="L169" s="77">
        <v>169</v>
      </c>
      <c r="M169" s="77"/>
      <c r="N169" s="72"/>
      <c r="O169" s="79" t="s">
        <v>452</v>
      </c>
      <c r="P169" s="81">
        <v>43481.647372685184</v>
      </c>
      <c r="Q169" s="79" t="s">
        <v>579</v>
      </c>
      <c r="R169" s="82" t="s">
        <v>691</v>
      </c>
      <c r="S169" s="79" t="s">
        <v>744</v>
      </c>
      <c r="T169" s="79" t="s">
        <v>812</v>
      </c>
      <c r="U169" s="79"/>
      <c r="V169" s="82" t="s">
        <v>998</v>
      </c>
      <c r="W169" s="81">
        <v>43481.647372685184</v>
      </c>
      <c r="X169" s="82" t="s">
        <v>1196</v>
      </c>
      <c r="Y169" s="79"/>
      <c r="Z169" s="79"/>
      <c r="AA169" s="85" t="s">
        <v>1419</v>
      </c>
      <c r="AB169" s="79"/>
      <c r="AC169" s="79" t="b">
        <v>0</v>
      </c>
      <c r="AD169" s="79">
        <v>1</v>
      </c>
      <c r="AE169" s="85" t="s">
        <v>1500</v>
      </c>
      <c r="AF169" s="79" t="b">
        <v>0</v>
      </c>
      <c r="AG169" s="79" t="s">
        <v>1507</v>
      </c>
      <c r="AH169" s="79"/>
      <c r="AI169" s="85" t="s">
        <v>1500</v>
      </c>
      <c r="AJ169" s="79" t="b">
        <v>0</v>
      </c>
      <c r="AK169" s="79">
        <v>0</v>
      </c>
      <c r="AL169" s="85" t="s">
        <v>1500</v>
      </c>
      <c r="AM169" s="79" t="s">
        <v>1533</v>
      </c>
      <c r="AN169" s="79" t="b">
        <v>0</v>
      </c>
      <c r="AO169" s="85" t="s">
        <v>1419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28</v>
      </c>
      <c r="BC169" s="78" t="str">
        <f>REPLACE(INDEX(GroupVertices[Group],MATCH(Edges[[#This Row],[Vertex 2]],GroupVertices[Vertex],0)),1,1,"")</f>
        <v>28</v>
      </c>
      <c r="BD169" s="48">
        <v>0</v>
      </c>
      <c r="BE169" s="49">
        <v>0</v>
      </c>
      <c r="BF169" s="48">
        <v>0</v>
      </c>
      <c r="BG169" s="49">
        <v>0</v>
      </c>
      <c r="BH169" s="48">
        <v>0</v>
      </c>
      <c r="BI169" s="49">
        <v>0</v>
      </c>
      <c r="BJ169" s="48">
        <v>26</v>
      </c>
      <c r="BK169" s="49">
        <v>100</v>
      </c>
      <c r="BL169" s="48">
        <v>26</v>
      </c>
    </row>
    <row r="170" spans="1:64" ht="15">
      <c r="A170" s="64" t="s">
        <v>337</v>
      </c>
      <c r="B170" s="64" t="s">
        <v>337</v>
      </c>
      <c r="C170" s="65" t="s">
        <v>4475</v>
      </c>
      <c r="D170" s="66">
        <v>3</v>
      </c>
      <c r="E170" s="67" t="s">
        <v>132</v>
      </c>
      <c r="F170" s="68">
        <v>32</v>
      </c>
      <c r="G170" s="65"/>
      <c r="H170" s="69"/>
      <c r="I170" s="70"/>
      <c r="J170" s="70"/>
      <c r="K170" s="34" t="s">
        <v>65</v>
      </c>
      <c r="L170" s="77">
        <v>170</v>
      </c>
      <c r="M170" s="77"/>
      <c r="N170" s="72"/>
      <c r="O170" s="79" t="s">
        <v>176</v>
      </c>
      <c r="P170" s="81">
        <v>43481.64763888889</v>
      </c>
      <c r="Q170" s="79" t="s">
        <v>580</v>
      </c>
      <c r="R170" s="79" t="s">
        <v>692</v>
      </c>
      <c r="S170" s="79" t="s">
        <v>739</v>
      </c>
      <c r="T170" s="79" t="s">
        <v>756</v>
      </c>
      <c r="U170" s="79"/>
      <c r="V170" s="82" t="s">
        <v>999</v>
      </c>
      <c r="W170" s="81">
        <v>43481.64763888889</v>
      </c>
      <c r="X170" s="82" t="s">
        <v>1197</v>
      </c>
      <c r="Y170" s="79"/>
      <c r="Z170" s="79"/>
      <c r="AA170" s="85" t="s">
        <v>1420</v>
      </c>
      <c r="AB170" s="79"/>
      <c r="AC170" s="79" t="b">
        <v>0</v>
      </c>
      <c r="AD170" s="79">
        <v>0</v>
      </c>
      <c r="AE170" s="85" t="s">
        <v>1500</v>
      </c>
      <c r="AF170" s="79" t="b">
        <v>0</v>
      </c>
      <c r="AG170" s="79" t="s">
        <v>1521</v>
      </c>
      <c r="AH170" s="79"/>
      <c r="AI170" s="85" t="s">
        <v>1500</v>
      </c>
      <c r="AJ170" s="79" t="b">
        <v>0</v>
      </c>
      <c r="AK170" s="79">
        <v>0</v>
      </c>
      <c r="AL170" s="85" t="s">
        <v>1500</v>
      </c>
      <c r="AM170" s="79" t="s">
        <v>1538</v>
      </c>
      <c r="AN170" s="79" t="b">
        <v>0</v>
      </c>
      <c r="AO170" s="85" t="s">
        <v>1420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19</v>
      </c>
      <c r="BK170" s="49">
        <v>100</v>
      </c>
      <c r="BL170" s="48">
        <v>19</v>
      </c>
    </row>
    <row r="171" spans="1:64" ht="15">
      <c r="A171" s="64" t="s">
        <v>338</v>
      </c>
      <c r="B171" s="64" t="s">
        <v>438</v>
      </c>
      <c r="C171" s="65" t="s">
        <v>4475</v>
      </c>
      <c r="D171" s="66">
        <v>3</v>
      </c>
      <c r="E171" s="67" t="s">
        <v>132</v>
      </c>
      <c r="F171" s="68">
        <v>32</v>
      </c>
      <c r="G171" s="65"/>
      <c r="H171" s="69"/>
      <c r="I171" s="70"/>
      <c r="J171" s="70"/>
      <c r="K171" s="34" t="s">
        <v>65</v>
      </c>
      <c r="L171" s="77">
        <v>171</v>
      </c>
      <c r="M171" s="77"/>
      <c r="N171" s="72"/>
      <c r="O171" s="79" t="s">
        <v>452</v>
      </c>
      <c r="P171" s="81">
        <v>43481.31003472222</v>
      </c>
      <c r="Q171" s="79" t="s">
        <v>581</v>
      </c>
      <c r="R171" s="79"/>
      <c r="S171" s="79"/>
      <c r="T171" s="79" t="s">
        <v>813</v>
      </c>
      <c r="U171" s="79"/>
      <c r="V171" s="82" t="s">
        <v>1000</v>
      </c>
      <c r="W171" s="81">
        <v>43481.31003472222</v>
      </c>
      <c r="X171" s="82" t="s">
        <v>1198</v>
      </c>
      <c r="Y171" s="79"/>
      <c r="Z171" s="79"/>
      <c r="AA171" s="85" t="s">
        <v>1421</v>
      </c>
      <c r="AB171" s="79"/>
      <c r="AC171" s="79" t="b">
        <v>0</v>
      </c>
      <c r="AD171" s="79">
        <v>6</v>
      </c>
      <c r="AE171" s="85" t="s">
        <v>1500</v>
      </c>
      <c r="AF171" s="79" t="b">
        <v>0</v>
      </c>
      <c r="AG171" s="79" t="s">
        <v>1511</v>
      </c>
      <c r="AH171" s="79"/>
      <c r="AI171" s="85" t="s">
        <v>1500</v>
      </c>
      <c r="AJ171" s="79" t="b">
        <v>0</v>
      </c>
      <c r="AK171" s="79">
        <v>8</v>
      </c>
      <c r="AL171" s="85" t="s">
        <v>1500</v>
      </c>
      <c r="AM171" s="79" t="s">
        <v>1529</v>
      </c>
      <c r="AN171" s="79" t="b">
        <v>0</v>
      </c>
      <c r="AO171" s="85" t="s">
        <v>1421</v>
      </c>
      <c r="AP171" s="79" t="s">
        <v>1542</v>
      </c>
      <c r="AQ171" s="79">
        <v>0</v>
      </c>
      <c r="AR171" s="79">
        <v>0</v>
      </c>
      <c r="AS171" s="79"/>
      <c r="AT171" s="79"/>
      <c r="AU171" s="79"/>
      <c r="AV171" s="79"/>
      <c r="AW171" s="79"/>
      <c r="AX171" s="79"/>
      <c r="AY171" s="79"/>
      <c r="AZ171" s="79"/>
      <c r="BA171">
        <v>1</v>
      </c>
      <c r="BB171" s="78" t="str">
        <f>REPLACE(INDEX(GroupVertices[Group],MATCH(Edges[[#This Row],[Vertex 1]],GroupVertices[Vertex],0)),1,1,"")</f>
        <v>7</v>
      </c>
      <c r="BC171" s="78" t="str">
        <f>REPLACE(INDEX(GroupVertices[Group],MATCH(Edges[[#This Row],[Vertex 2]],GroupVertices[Vertex],0)),1,1,"")</f>
        <v>7</v>
      </c>
      <c r="BD171" s="48">
        <v>0</v>
      </c>
      <c r="BE171" s="49">
        <v>0</v>
      </c>
      <c r="BF171" s="48">
        <v>0</v>
      </c>
      <c r="BG171" s="49">
        <v>0</v>
      </c>
      <c r="BH171" s="48">
        <v>0</v>
      </c>
      <c r="BI171" s="49">
        <v>0</v>
      </c>
      <c r="BJ171" s="48">
        <v>80</v>
      </c>
      <c r="BK171" s="49">
        <v>100</v>
      </c>
      <c r="BL171" s="48">
        <v>80</v>
      </c>
    </row>
    <row r="172" spans="1:64" ht="15">
      <c r="A172" s="64" t="s">
        <v>339</v>
      </c>
      <c r="B172" s="64" t="s">
        <v>338</v>
      </c>
      <c r="C172" s="65" t="s">
        <v>4475</v>
      </c>
      <c r="D172" s="66">
        <v>3</v>
      </c>
      <c r="E172" s="67" t="s">
        <v>132</v>
      </c>
      <c r="F172" s="68">
        <v>32</v>
      </c>
      <c r="G172" s="65"/>
      <c r="H172" s="69"/>
      <c r="I172" s="70"/>
      <c r="J172" s="70"/>
      <c r="K172" s="34" t="s">
        <v>65</v>
      </c>
      <c r="L172" s="77">
        <v>172</v>
      </c>
      <c r="M172" s="77"/>
      <c r="N172" s="72"/>
      <c r="O172" s="79" t="s">
        <v>452</v>
      </c>
      <c r="P172" s="81">
        <v>43481.64763888889</v>
      </c>
      <c r="Q172" s="79" t="s">
        <v>477</v>
      </c>
      <c r="R172" s="79"/>
      <c r="S172" s="79"/>
      <c r="T172" s="79" t="s">
        <v>768</v>
      </c>
      <c r="U172" s="79"/>
      <c r="V172" s="82" t="s">
        <v>1001</v>
      </c>
      <c r="W172" s="81">
        <v>43481.64763888889</v>
      </c>
      <c r="X172" s="82" t="s">
        <v>1199</v>
      </c>
      <c r="Y172" s="79"/>
      <c r="Z172" s="79"/>
      <c r="AA172" s="85" t="s">
        <v>1422</v>
      </c>
      <c r="AB172" s="79"/>
      <c r="AC172" s="79" t="b">
        <v>0</v>
      </c>
      <c r="AD172" s="79">
        <v>0</v>
      </c>
      <c r="AE172" s="85" t="s">
        <v>1500</v>
      </c>
      <c r="AF172" s="79" t="b">
        <v>0</v>
      </c>
      <c r="AG172" s="79" t="s">
        <v>1511</v>
      </c>
      <c r="AH172" s="79"/>
      <c r="AI172" s="85" t="s">
        <v>1500</v>
      </c>
      <c r="AJ172" s="79" t="b">
        <v>0</v>
      </c>
      <c r="AK172" s="79">
        <v>8</v>
      </c>
      <c r="AL172" s="85" t="s">
        <v>1421</v>
      </c>
      <c r="AM172" s="79" t="s">
        <v>1529</v>
      </c>
      <c r="AN172" s="79" t="b">
        <v>0</v>
      </c>
      <c r="AO172" s="85" t="s">
        <v>1421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7</v>
      </c>
      <c r="BC172" s="78" t="str">
        <f>REPLACE(INDEX(GroupVertices[Group],MATCH(Edges[[#This Row],[Vertex 2]],GroupVertices[Vertex],0)),1,1,"")</f>
        <v>7</v>
      </c>
      <c r="BD172" s="48">
        <v>0</v>
      </c>
      <c r="BE172" s="49">
        <v>0</v>
      </c>
      <c r="BF172" s="48">
        <v>0</v>
      </c>
      <c r="BG172" s="49">
        <v>0</v>
      </c>
      <c r="BH172" s="48">
        <v>0</v>
      </c>
      <c r="BI172" s="49">
        <v>0</v>
      </c>
      <c r="BJ172" s="48">
        <v>39</v>
      </c>
      <c r="BK172" s="49">
        <v>100</v>
      </c>
      <c r="BL172" s="48">
        <v>39</v>
      </c>
    </row>
    <row r="173" spans="1:64" ht="15">
      <c r="A173" s="64" t="s">
        <v>340</v>
      </c>
      <c r="B173" s="64" t="s">
        <v>340</v>
      </c>
      <c r="C173" s="65" t="s">
        <v>4475</v>
      </c>
      <c r="D173" s="66">
        <v>3</v>
      </c>
      <c r="E173" s="67" t="s">
        <v>132</v>
      </c>
      <c r="F173" s="68">
        <v>32</v>
      </c>
      <c r="G173" s="65"/>
      <c r="H173" s="69"/>
      <c r="I173" s="70"/>
      <c r="J173" s="70"/>
      <c r="K173" s="34" t="s">
        <v>65</v>
      </c>
      <c r="L173" s="77">
        <v>173</v>
      </c>
      <c r="M173" s="77"/>
      <c r="N173" s="72"/>
      <c r="O173" s="79" t="s">
        <v>176</v>
      </c>
      <c r="P173" s="81">
        <v>43481.64849537037</v>
      </c>
      <c r="Q173" s="79" t="s">
        <v>582</v>
      </c>
      <c r="R173" s="79"/>
      <c r="S173" s="79"/>
      <c r="T173" s="79" t="s">
        <v>814</v>
      </c>
      <c r="U173" s="79"/>
      <c r="V173" s="82" t="s">
        <v>1002</v>
      </c>
      <c r="W173" s="81">
        <v>43481.64849537037</v>
      </c>
      <c r="X173" s="82" t="s">
        <v>1200</v>
      </c>
      <c r="Y173" s="79"/>
      <c r="Z173" s="79"/>
      <c r="AA173" s="85" t="s">
        <v>1423</v>
      </c>
      <c r="AB173" s="79"/>
      <c r="AC173" s="79" t="b">
        <v>0</v>
      </c>
      <c r="AD173" s="79">
        <v>0</v>
      </c>
      <c r="AE173" s="85" t="s">
        <v>1500</v>
      </c>
      <c r="AF173" s="79" t="b">
        <v>0</v>
      </c>
      <c r="AG173" s="79" t="s">
        <v>1507</v>
      </c>
      <c r="AH173" s="79"/>
      <c r="AI173" s="85" t="s">
        <v>1500</v>
      </c>
      <c r="AJ173" s="79" t="b">
        <v>0</v>
      </c>
      <c r="AK173" s="79">
        <v>0</v>
      </c>
      <c r="AL173" s="85" t="s">
        <v>1500</v>
      </c>
      <c r="AM173" s="79" t="s">
        <v>1533</v>
      </c>
      <c r="AN173" s="79" t="b">
        <v>0</v>
      </c>
      <c r="AO173" s="85" t="s">
        <v>1423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14</v>
      </c>
      <c r="BK173" s="49">
        <v>100</v>
      </c>
      <c r="BL173" s="48">
        <v>14</v>
      </c>
    </row>
    <row r="174" spans="1:64" ht="15">
      <c r="A174" s="64" t="s">
        <v>341</v>
      </c>
      <c r="B174" s="64" t="s">
        <v>319</v>
      </c>
      <c r="C174" s="65" t="s">
        <v>4475</v>
      </c>
      <c r="D174" s="66">
        <v>3</v>
      </c>
      <c r="E174" s="67" t="s">
        <v>132</v>
      </c>
      <c r="F174" s="68">
        <v>32</v>
      </c>
      <c r="G174" s="65"/>
      <c r="H174" s="69"/>
      <c r="I174" s="70"/>
      <c r="J174" s="70"/>
      <c r="K174" s="34" t="s">
        <v>65</v>
      </c>
      <c r="L174" s="77">
        <v>174</v>
      </c>
      <c r="M174" s="77"/>
      <c r="N174" s="72"/>
      <c r="O174" s="79" t="s">
        <v>452</v>
      </c>
      <c r="P174" s="81">
        <v>43481.64923611111</v>
      </c>
      <c r="Q174" s="79" t="s">
        <v>462</v>
      </c>
      <c r="R174" s="79"/>
      <c r="S174" s="79"/>
      <c r="T174" s="79"/>
      <c r="U174" s="79"/>
      <c r="V174" s="82" t="s">
        <v>1003</v>
      </c>
      <c r="W174" s="81">
        <v>43481.64923611111</v>
      </c>
      <c r="X174" s="82" t="s">
        <v>1201</v>
      </c>
      <c r="Y174" s="79"/>
      <c r="Z174" s="79"/>
      <c r="AA174" s="85" t="s">
        <v>1424</v>
      </c>
      <c r="AB174" s="79"/>
      <c r="AC174" s="79" t="b">
        <v>0</v>
      </c>
      <c r="AD174" s="79">
        <v>0</v>
      </c>
      <c r="AE174" s="85" t="s">
        <v>1500</v>
      </c>
      <c r="AF174" s="79" t="b">
        <v>0</v>
      </c>
      <c r="AG174" s="79" t="s">
        <v>1507</v>
      </c>
      <c r="AH174" s="79"/>
      <c r="AI174" s="85" t="s">
        <v>1500</v>
      </c>
      <c r="AJ174" s="79" t="b">
        <v>0</v>
      </c>
      <c r="AK174" s="79">
        <v>24</v>
      </c>
      <c r="AL174" s="85" t="s">
        <v>1395</v>
      </c>
      <c r="AM174" s="79" t="s">
        <v>1529</v>
      </c>
      <c r="AN174" s="79" t="b">
        <v>0</v>
      </c>
      <c r="AO174" s="85" t="s">
        <v>1395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0</v>
      </c>
      <c r="BE174" s="49">
        <v>0</v>
      </c>
      <c r="BF174" s="48">
        <v>1</v>
      </c>
      <c r="BG174" s="49">
        <v>4</v>
      </c>
      <c r="BH174" s="48">
        <v>0</v>
      </c>
      <c r="BI174" s="49">
        <v>0</v>
      </c>
      <c r="BJ174" s="48">
        <v>24</v>
      </c>
      <c r="BK174" s="49">
        <v>96</v>
      </c>
      <c r="BL174" s="48">
        <v>25</v>
      </c>
    </row>
    <row r="175" spans="1:64" ht="15">
      <c r="A175" s="64" t="s">
        <v>342</v>
      </c>
      <c r="B175" s="64" t="s">
        <v>342</v>
      </c>
      <c r="C175" s="65" t="s">
        <v>4475</v>
      </c>
      <c r="D175" s="66">
        <v>3</v>
      </c>
      <c r="E175" s="67" t="s">
        <v>132</v>
      </c>
      <c r="F175" s="68">
        <v>32</v>
      </c>
      <c r="G175" s="65"/>
      <c r="H175" s="69"/>
      <c r="I175" s="70"/>
      <c r="J175" s="70"/>
      <c r="K175" s="34" t="s">
        <v>65</v>
      </c>
      <c r="L175" s="77">
        <v>175</v>
      </c>
      <c r="M175" s="77"/>
      <c r="N175" s="72"/>
      <c r="O175" s="79" t="s">
        <v>176</v>
      </c>
      <c r="P175" s="81">
        <v>43481.65224537037</v>
      </c>
      <c r="Q175" s="79" t="s">
        <v>583</v>
      </c>
      <c r="R175" s="82" t="s">
        <v>693</v>
      </c>
      <c r="S175" s="79" t="s">
        <v>745</v>
      </c>
      <c r="T175" s="79" t="s">
        <v>815</v>
      </c>
      <c r="U175" s="79"/>
      <c r="V175" s="82" t="s">
        <v>1004</v>
      </c>
      <c r="W175" s="81">
        <v>43481.65224537037</v>
      </c>
      <c r="X175" s="82" t="s">
        <v>1202</v>
      </c>
      <c r="Y175" s="79"/>
      <c r="Z175" s="79"/>
      <c r="AA175" s="85" t="s">
        <v>1425</v>
      </c>
      <c r="AB175" s="79"/>
      <c r="AC175" s="79" t="b">
        <v>0</v>
      </c>
      <c r="AD175" s="79">
        <v>0</v>
      </c>
      <c r="AE175" s="85" t="s">
        <v>1500</v>
      </c>
      <c r="AF175" s="79" t="b">
        <v>0</v>
      </c>
      <c r="AG175" s="79" t="s">
        <v>1514</v>
      </c>
      <c r="AH175" s="79"/>
      <c r="AI175" s="85" t="s">
        <v>1500</v>
      </c>
      <c r="AJ175" s="79" t="b">
        <v>0</v>
      </c>
      <c r="AK175" s="79">
        <v>0</v>
      </c>
      <c r="AL175" s="85" t="s">
        <v>1500</v>
      </c>
      <c r="AM175" s="79" t="s">
        <v>1533</v>
      </c>
      <c r="AN175" s="79" t="b">
        <v>0</v>
      </c>
      <c r="AO175" s="85" t="s">
        <v>1425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35</v>
      </c>
      <c r="BK175" s="49">
        <v>100</v>
      </c>
      <c r="BL175" s="48">
        <v>35</v>
      </c>
    </row>
    <row r="176" spans="1:64" ht="15">
      <c r="A176" s="64" t="s">
        <v>343</v>
      </c>
      <c r="B176" s="64" t="s">
        <v>439</v>
      </c>
      <c r="C176" s="65" t="s">
        <v>4475</v>
      </c>
      <c r="D176" s="66">
        <v>3</v>
      </c>
      <c r="E176" s="67" t="s">
        <v>132</v>
      </c>
      <c r="F176" s="68">
        <v>32</v>
      </c>
      <c r="G176" s="65"/>
      <c r="H176" s="69"/>
      <c r="I176" s="70"/>
      <c r="J176" s="70"/>
      <c r="K176" s="34" t="s">
        <v>65</v>
      </c>
      <c r="L176" s="77">
        <v>176</v>
      </c>
      <c r="M176" s="77"/>
      <c r="N176" s="72"/>
      <c r="O176" s="79" t="s">
        <v>452</v>
      </c>
      <c r="P176" s="81">
        <v>43481.65354166667</v>
      </c>
      <c r="Q176" s="79" t="s">
        <v>584</v>
      </c>
      <c r="R176" s="79"/>
      <c r="S176" s="79"/>
      <c r="T176" s="79" t="s">
        <v>756</v>
      </c>
      <c r="U176" s="82" t="s">
        <v>884</v>
      </c>
      <c r="V176" s="82" t="s">
        <v>884</v>
      </c>
      <c r="W176" s="81">
        <v>43481.65354166667</v>
      </c>
      <c r="X176" s="82" t="s">
        <v>1203</v>
      </c>
      <c r="Y176" s="79"/>
      <c r="Z176" s="79"/>
      <c r="AA176" s="85" t="s">
        <v>1426</v>
      </c>
      <c r="AB176" s="79"/>
      <c r="AC176" s="79" t="b">
        <v>0</v>
      </c>
      <c r="AD176" s="79">
        <v>0</v>
      </c>
      <c r="AE176" s="85" t="s">
        <v>1500</v>
      </c>
      <c r="AF176" s="79" t="b">
        <v>0</v>
      </c>
      <c r="AG176" s="79" t="s">
        <v>1508</v>
      </c>
      <c r="AH176" s="79"/>
      <c r="AI176" s="85" t="s">
        <v>1500</v>
      </c>
      <c r="AJ176" s="79" t="b">
        <v>0</v>
      </c>
      <c r="AK176" s="79">
        <v>0</v>
      </c>
      <c r="AL176" s="85" t="s">
        <v>1500</v>
      </c>
      <c r="AM176" s="79" t="s">
        <v>1533</v>
      </c>
      <c r="AN176" s="79" t="b">
        <v>0</v>
      </c>
      <c r="AO176" s="85" t="s">
        <v>1426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27</v>
      </c>
      <c r="BC176" s="78" t="str">
        <f>REPLACE(INDEX(GroupVertices[Group],MATCH(Edges[[#This Row],[Vertex 2]],GroupVertices[Vertex],0)),1,1,"")</f>
        <v>27</v>
      </c>
      <c r="BD176" s="48">
        <v>2</v>
      </c>
      <c r="BE176" s="49">
        <v>5.555555555555555</v>
      </c>
      <c r="BF176" s="48">
        <v>1</v>
      </c>
      <c r="BG176" s="49">
        <v>2.7777777777777777</v>
      </c>
      <c r="BH176" s="48">
        <v>0</v>
      </c>
      <c r="BI176" s="49">
        <v>0</v>
      </c>
      <c r="BJ176" s="48">
        <v>33</v>
      </c>
      <c r="BK176" s="49">
        <v>91.66666666666667</v>
      </c>
      <c r="BL176" s="48">
        <v>36</v>
      </c>
    </row>
    <row r="177" spans="1:64" ht="15">
      <c r="A177" s="64" t="s">
        <v>344</v>
      </c>
      <c r="B177" s="64" t="s">
        <v>423</v>
      </c>
      <c r="C177" s="65" t="s">
        <v>4475</v>
      </c>
      <c r="D177" s="66">
        <v>3</v>
      </c>
      <c r="E177" s="67" t="s">
        <v>132</v>
      </c>
      <c r="F177" s="68">
        <v>32</v>
      </c>
      <c r="G177" s="65"/>
      <c r="H177" s="69"/>
      <c r="I177" s="70"/>
      <c r="J177" s="70"/>
      <c r="K177" s="34" t="s">
        <v>65</v>
      </c>
      <c r="L177" s="77">
        <v>177</v>
      </c>
      <c r="M177" s="77"/>
      <c r="N177" s="72"/>
      <c r="O177" s="79" t="s">
        <v>453</v>
      </c>
      <c r="P177" s="81">
        <v>43481.65387731481</v>
      </c>
      <c r="Q177" s="79" t="s">
        <v>585</v>
      </c>
      <c r="R177" s="79"/>
      <c r="S177" s="79"/>
      <c r="T177" s="79" t="s">
        <v>756</v>
      </c>
      <c r="U177" s="79"/>
      <c r="V177" s="82" t="s">
        <v>1005</v>
      </c>
      <c r="W177" s="81">
        <v>43481.65387731481</v>
      </c>
      <c r="X177" s="82" t="s">
        <v>1204</v>
      </c>
      <c r="Y177" s="79"/>
      <c r="Z177" s="79"/>
      <c r="AA177" s="85" t="s">
        <v>1427</v>
      </c>
      <c r="AB177" s="85" t="s">
        <v>1499</v>
      </c>
      <c r="AC177" s="79" t="b">
        <v>0</v>
      </c>
      <c r="AD177" s="79">
        <v>0</v>
      </c>
      <c r="AE177" s="85" t="s">
        <v>1505</v>
      </c>
      <c r="AF177" s="79" t="b">
        <v>0</v>
      </c>
      <c r="AG177" s="79" t="s">
        <v>1508</v>
      </c>
      <c r="AH177" s="79"/>
      <c r="AI177" s="85" t="s">
        <v>1500</v>
      </c>
      <c r="AJ177" s="79" t="b">
        <v>0</v>
      </c>
      <c r="AK177" s="79">
        <v>0</v>
      </c>
      <c r="AL177" s="85" t="s">
        <v>1500</v>
      </c>
      <c r="AM177" s="79" t="s">
        <v>1531</v>
      </c>
      <c r="AN177" s="79" t="b">
        <v>0</v>
      </c>
      <c r="AO177" s="85" t="s">
        <v>1499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0</v>
      </c>
      <c r="BE177" s="49">
        <v>0</v>
      </c>
      <c r="BF177" s="48">
        <v>0</v>
      </c>
      <c r="BG177" s="49">
        <v>0</v>
      </c>
      <c r="BH177" s="48">
        <v>0</v>
      </c>
      <c r="BI177" s="49">
        <v>0</v>
      </c>
      <c r="BJ177" s="48">
        <v>6</v>
      </c>
      <c r="BK177" s="49">
        <v>100</v>
      </c>
      <c r="BL177" s="48">
        <v>6</v>
      </c>
    </row>
    <row r="178" spans="1:64" ht="15">
      <c r="A178" s="64" t="s">
        <v>345</v>
      </c>
      <c r="B178" s="64" t="s">
        <v>440</v>
      </c>
      <c r="C178" s="65" t="s">
        <v>4475</v>
      </c>
      <c r="D178" s="66">
        <v>3</v>
      </c>
      <c r="E178" s="67" t="s">
        <v>132</v>
      </c>
      <c r="F178" s="68">
        <v>32</v>
      </c>
      <c r="G178" s="65"/>
      <c r="H178" s="69"/>
      <c r="I178" s="70"/>
      <c r="J178" s="70"/>
      <c r="K178" s="34" t="s">
        <v>65</v>
      </c>
      <c r="L178" s="77">
        <v>178</v>
      </c>
      <c r="M178" s="77"/>
      <c r="N178" s="72"/>
      <c r="O178" s="79" t="s">
        <v>452</v>
      </c>
      <c r="P178" s="81">
        <v>43481.65390046296</v>
      </c>
      <c r="Q178" s="79" t="s">
        <v>586</v>
      </c>
      <c r="R178" s="79"/>
      <c r="S178" s="79"/>
      <c r="T178" s="79" t="s">
        <v>816</v>
      </c>
      <c r="U178" s="79"/>
      <c r="V178" s="82" t="s">
        <v>1006</v>
      </c>
      <c r="W178" s="81">
        <v>43481.65390046296</v>
      </c>
      <c r="X178" s="82" t="s">
        <v>1205</v>
      </c>
      <c r="Y178" s="79"/>
      <c r="Z178" s="79"/>
      <c r="AA178" s="85" t="s">
        <v>1428</v>
      </c>
      <c r="AB178" s="79"/>
      <c r="AC178" s="79" t="b">
        <v>0</v>
      </c>
      <c r="AD178" s="79">
        <v>0</v>
      </c>
      <c r="AE178" s="85" t="s">
        <v>1506</v>
      </c>
      <c r="AF178" s="79" t="b">
        <v>0</v>
      </c>
      <c r="AG178" s="79" t="s">
        <v>1511</v>
      </c>
      <c r="AH178" s="79"/>
      <c r="AI178" s="85" t="s">
        <v>1500</v>
      </c>
      <c r="AJ178" s="79" t="b">
        <v>0</v>
      </c>
      <c r="AK178" s="79">
        <v>0</v>
      </c>
      <c r="AL178" s="85" t="s">
        <v>1500</v>
      </c>
      <c r="AM178" s="79" t="s">
        <v>1529</v>
      </c>
      <c r="AN178" s="79" t="b">
        <v>0</v>
      </c>
      <c r="AO178" s="85" t="s">
        <v>1428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7</v>
      </c>
      <c r="BC178" s="78" t="str">
        <f>REPLACE(INDEX(GroupVertices[Group],MATCH(Edges[[#This Row],[Vertex 2]],GroupVertices[Vertex],0)),1,1,"")</f>
        <v>7</v>
      </c>
      <c r="BD178" s="48"/>
      <c r="BE178" s="49"/>
      <c r="BF178" s="48"/>
      <c r="BG178" s="49"/>
      <c r="BH178" s="48"/>
      <c r="BI178" s="49"/>
      <c r="BJ178" s="48"/>
      <c r="BK178" s="49"/>
      <c r="BL178" s="48"/>
    </row>
    <row r="179" spans="1:64" ht="15">
      <c r="A179" s="64" t="s">
        <v>345</v>
      </c>
      <c r="B179" s="64" t="s">
        <v>438</v>
      </c>
      <c r="C179" s="65" t="s">
        <v>4475</v>
      </c>
      <c r="D179" s="66">
        <v>3</v>
      </c>
      <c r="E179" s="67" t="s">
        <v>132</v>
      </c>
      <c r="F179" s="68">
        <v>32</v>
      </c>
      <c r="G179" s="65"/>
      <c r="H179" s="69"/>
      <c r="I179" s="70"/>
      <c r="J179" s="70"/>
      <c r="K179" s="34" t="s">
        <v>65</v>
      </c>
      <c r="L179" s="77">
        <v>179</v>
      </c>
      <c r="M179" s="77"/>
      <c r="N179" s="72"/>
      <c r="O179" s="79" t="s">
        <v>452</v>
      </c>
      <c r="P179" s="81">
        <v>43481.65390046296</v>
      </c>
      <c r="Q179" s="79" t="s">
        <v>586</v>
      </c>
      <c r="R179" s="79"/>
      <c r="S179" s="79"/>
      <c r="T179" s="79" t="s">
        <v>816</v>
      </c>
      <c r="U179" s="79"/>
      <c r="V179" s="82" t="s">
        <v>1006</v>
      </c>
      <c r="W179" s="81">
        <v>43481.65390046296</v>
      </c>
      <c r="X179" s="82" t="s">
        <v>1205</v>
      </c>
      <c r="Y179" s="79"/>
      <c r="Z179" s="79"/>
      <c r="AA179" s="85" t="s">
        <v>1428</v>
      </c>
      <c r="AB179" s="79"/>
      <c r="AC179" s="79" t="b">
        <v>0</v>
      </c>
      <c r="AD179" s="79">
        <v>0</v>
      </c>
      <c r="AE179" s="85" t="s">
        <v>1506</v>
      </c>
      <c r="AF179" s="79" t="b">
        <v>0</v>
      </c>
      <c r="AG179" s="79" t="s">
        <v>1511</v>
      </c>
      <c r="AH179" s="79"/>
      <c r="AI179" s="85" t="s">
        <v>1500</v>
      </c>
      <c r="AJ179" s="79" t="b">
        <v>0</v>
      </c>
      <c r="AK179" s="79">
        <v>0</v>
      </c>
      <c r="AL179" s="85" t="s">
        <v>1500</v>
      </c>
      <c r="AM179" s="79" t="s">
        <v>1529</v>
      </c>
      <c r="AN179" s="79" t="b">
        <v>0</v>
      </c>
      <c r="AO179" s="85" t="s">
        <v>1428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7</v>
      </c>
      <c r="BC179" s="78" t="str">
        <f>REPLACE(INDEX(GroupVertices[Group],MATCH(Edges[[#This Row],[Vertex 2]],GroupVertices[Vertex],0)),1,1,"")</f>
        <v>7</v>
      </c>
      <c r="BD179" s="48"/>
      <c r="BE179" s="49"/>
      <c r="BF179" s="48"/>
      <c r="BG179" s="49"/>
      <c r="BH179" s="48"/>
      <c r="BI179" s="49"/>
      <c r="BJ179" s="48"/>
      <c r="BK179" s="49"/>
      <c r="BL179" s="48"/>
    </row>
    <row r="180" spans="1:64" ht="15">
      <c r="A180" s="64" t="s">
        <v>345</v>
      </c>
      <c r="B180" s="64" t="s">
        <v>441</v>
      </c>
      <c r="C180" s="65" t="s">
        <v>4475</v>
      </c>
      <c r="D180" s="66">
        <v>3</v>
      </c>
      <c r="E180" s="67" t="s">
        <v>132</v>
      </c>
      <c r="F180" s="68">
        <v>32</v>
      </c>
      <c r="G180" s="65"/>
      <c r="H180" s="69"/>
      <c r="I180" s="70"/>
      <c r="J180" s="70"/>
      <c r="K180" s="34" t="s">
        <v>65</v>
      </c>
      <c r="L180" s="77">
        <v>180</v>
      </c>
      <c r="M180" s="77"/>
      <c r="N180" s="72"/>
      <c r="O180" s="79" t="s">
        <v>453</v>
      </c>
      <c r="P180" s="81">
        <v>43481.65390046296</v>
      </c>
      <c r="Q180" s="79" t="s">
        <v>586</v>
      </c>
      <c r="R180" s="79"/>
      <c r="S180" s="79"/>
      <c r="T180" s="79" t="s">
        <v>816</v>
      </c>
      <c r="U180" s="79"/>
      <c r="V180" s="82" t="s">
        <v>1006</v>
      </c>
      <c r="W180" s="81">
        <v>43481.65390046296</v>
      </c>
      <c r="X180" s="82" t="s">
        <v>1205</v>
      </c>
      <c r="Y180" s="79"/>
      <c r="Z180" s="79"/>
      <c r="AA180" s="85" t="s">
        <v>1428</v>
      </c>
      <c r="AB180" s="79"/>
      <c r="AC180" s="79" t="b">
        <v>0</v>
      </c>
      <c r="AD180" s="79">
        <v>0</v>
      </c>
      <c r="AE180" s="85" t="s">
        <v>1506</v>
      </c>
      <c r="AF180" s="79" t="b">
        <v>0</v>
      </c>
      <c r="AG180" s="79" t="s">
        <v>1511</v>
      </c>
      <c r="AH180" s="79"/>
      <c r="AI180" s="85" t="s">
        <v>1500</v>
      </c>
      <c r="AJ180" s="79" t="b">
        <v>0</v>
      </c>
      <c r="AK180" s="79">
        <v>0</v>
      </c>
      <c r="AL180" s="85" t="s">
        <v>1500</v>
      </c>
      <c r="AM180" s="79" t="s">
        <v>1529</v>
      </c>
      <c r="AN180" s="79" t="b">
        <v>0</v>
      </c>
      <c r="AO180" s="85" t="s">
        <v>1428</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7</v>
      </c>
      <c r="BC180" s="78" t="str">
        <f>REPLACE(INDEX(GroupVertices[Group],MATCH(Edges[[#This Row],[Vertex 2]],GroupVertices[Vertex],0)),1,1,"")</f>
        <v>7</v>
      </c>
      <c r="BD180" s="48">
        <v>0</v>
      </c>
      <c r="BE180" s="49">
        <v>0</v>
      </c>
      <c r="BF180" s="48">
        <v>0</v>
      </c>
      <c r="BG180" s="49">
        <v>0</v>
      </c>
      <c r="BH180" s="48">
        <v>0</v>
      </c>
      <c r="BI180" s="49">
        <v>0</v>
      </c>
      <c r="BJ180" s="48">
        <v>36</v>
      </c>
      <c r="BK180" s="49">
        <v>100</v>
      </c>
      <c r="BL180" s="48">
        <v>36</v>
      </c>
    </row>
    <row r="181" spans="1:64" ht="15">
      <c r="A181" s="64" t="s">
        <v>346</v>
      </c>
      <c r="B181" s="64" t="s">
        <v>426</v>
      </c>
      <c r="C181" s="65" t="s">
        <v>4475</v>
      </c>
      <c r="D181" s="66">
        <v>3</v>
      </c>
      <c r="E181" s="67" t="s">
        <v>132</v>
      </c>
      <c r="F181" s="68">
        <v>32</v>
      </c>
      <c r="G181" s="65"/>
      <c r="H181" s="69"/>
      <c r="I181" s="70"/>
      <c r="J181" s="70"/>
      <c r="K181" s="34" t="s">
        <v>65</v>
      </c>
      <c r="L181" s="77">
        <v>181</v>
      </c>
      <c r="M181" s="77"/>
      <c r="N181" s="72"/>
      <c r="O181" s="79" t="s">
        <v>452</v>
      </c>
      <c r="P181" s="81">
        <v>43481.65526620371</v>
      </c>
      <c r="Q181" s="79" t="s">
        <v>587</v>
      </c>
      <c r="R181" s="82" t="s">
        <v>694</v>
      </c>
      <c r="S181" s="79" t="s">
        <v>744</v>
      </c>
      <c r="T181" s="79" t="s">
        <v>817</v>
      </c>
      <c r="U181" s="79"/>
      <c r="V181" s="82" t="s">
        <v>1007</v>
      </c>
      <c r="W181" s="81">
        <v>43481.65526620371</v>
      </c>
      <c r="X181" s="82" t="s">
        <v>1206</v>
      </c>
      <c r="Y181" s="79"/>
      <c r="Z181" s="79"/>
      <c r="AA181" s="85" t="s">
        <v>1429</v>
      </c>
      <c r="AB181" s="79"/>
      <c r="AC181" s="79" t="b">
        <v>0</v>
      </c>
      <c r="AD181" s="79">
        <v>0</v>
      </c>
      <c r="AE181" s="85" t="s">
        <v>1500</v>
      </c>
      <c r="AF181" s="79" t="b">
        <v>0</v>
      </c>
      <c r="AG181" s="79" t="s">
        <v>1508</v>
      </c>
      <c r="AH181" s="79"/>
      <c r="AI181" s="85" t="s">
        <v>1500</v>
      </c>
      <c r="AJ181" s="79" t="b">
        <v>0</v>
      </c>
      <c r="AK181" s="79">
        <v>0</v>
      </c>
      <c r="AL181" s="85" t="s">
        <v>1500</v>
      </c>
      <c r="AM181" s="79" t="s">
        <v>1533</v>
      </c>
      <c r="AN181" s="79" t="b">
        <v>0</v>
      </c>
      <c r="AO181" s="85" t="s">
        <v>1429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v>3</v>
      </c>
      <c r="BE181" s="49">
        <v>7.6923076923076925</v>
      </c>
      <c r="BF181" s="48">
        <v>1</v>
      </c>
      <c r="BG181" s="49">
        <v>2.5641025641025643</v>
      </c>
      <c r="BH181" s="48">
        <v>0</v>
      </c>
      <c r="BI181" s="49">
        <v>0</v>
      </c>
      <c r="BJ181" s="48">
        <v>35</v>
      </c>
      <c r="BK181" s="49">
        <v>89.74358974358974</v>
      </c>
      <c r="BL181" s="48">
        <v>39</v>
      </c>
    </row>
    <row r="182" spans="1:64" ht="15">
      <c r="A182" s="64" t="s">
        <v>347</v>
      </c>
      <c r="B182" s="64" t="s">
        <v>347</v>
      </c>
      <c r="C182" s="65" t="s">
        <v>4477</v>
      </c>
      <c r="D182" s="66">
        <v>3</v>
      </c>
      <c r="E182" s="67" t="s">
        <v>136</v>
      </c>
      <c r="F182" s="68">
        <v>6</v>
      </c>
      <c r="G182" s="65"/>
      <c r="H182" s="69"/>
      <c r="I182" s="70"/>
      <c r="J182" s="70"/>
      <c r="K182" s="34" t="s">
        <v>65</v>
      </c>
      <c r="L182" s="77">
        <v>182</v>
      </c>
      <c r="M182" s="77"/>
      <c r="N182" s="72"/>
      <c r="O182" s="79" t="s">
        <v>176</v>
      </c>
      <c r="P182" s="81">
        <v>43481.547627314816</v>
      </c>
      <c r="Q182" s="79" t="s">
        <v>588</v>
      </c>
      <c r="R182" s="79"/>
      <c r="S182" s="79"/>
      <c r="T182" s="79" t="s">
        <v>818</v>
      </c>
      <c r="U182" s="82" t="s">
        <v>885</v>
      </c>
      <c r="V182" s="82" t="s">
        <v>885</v>
      </c>
      <c r="W182" s="81">
        <v>43481.547627314816</v>
      </c>
      <c r="X182" s="82" t="s">
        <v>1207</v>
      </c>
      <c r="Y182" s="79"/>
      <c r="Z182" s="79"/>
      <c r="AA182" s="85" t="s">
        <v>1430</v>
      </c>
      <c r="AB182" s="79"/>
      <c r="AC182" s="79" t="b">
        <v>0</v>
      </c>
      <c r="AD182" s="79">
        <v>0</v>
      </c>
      <c r="AE182" s="85" t="s">
        <v>1500</v>
      </c>
      <c r="AF182" s="79" t="b">
        <v>0</v>
      </c>
      <c r="AG182" s="79" t="s">
        <v>1508</v>
      </c>
      <c r="AH182" s="79"/>
      <c r="AI182" s="85" t="s">
        <v>1500</v>
      </c>
      <c r="AJ182" s="79" t="b">
        <v>0</v>
      </c>
      <c r="AK182" s="79">
        <v>0</v>
      </c>
      <c r="AL182" s="85" t="s">
        <v>1500</v>
      </c>
      <c r="AM182" s="79" t="s">
        <v>1529</v>
      </c>
      <c r="AN182" s="79" t="b">
        <v>0</v>
      </c>
      <c r="AO182" s="85" t="s">
        <v>1430</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26</v>
      </c>
      <c r="BC182" s="78" t="str">
        <f>REPLACE(INDEX(GroupVertices[Group],MATCH(Edges[[#This Row],[Vertex 2]],GroupVertices[Vertex],0)),1,1,"")</f>
        <v>26</v>
      </c>
      <c r="BD182" s="48">
        <v>1</v>
      </c>
      <c r="BE182" s="49">
        <v>3.125</v>
      </c>
      <c r="BF182" s="48">
        <v>1</v>
      </c>
      <c r="BG182" s="49">
        <v>3.125</v>
      </c>
      <c r="BH182" s="48">
        <v>0</v>
      </c>
      <c r="BI182" s="49">
        <v>0</v>
      </c>
      <c r="BJ182" s="48">
        <v>30</v>
      </c>
      <c r="BK182" s="49">
        <v>93.75</v>
      </c>
      <c r="BL182" s="48">
        <v>32</v>
      </c>
    </row>
    <row r="183" spans="1:64" ht="15">
      <c r="A183" s="64" t="s">
        <v>347</v>
      </c>
      <c r="B183" s="64" t="s">
        <v>347</v>
      </c>
      <c r="C183" s="65" t="s">
        <v>4477</v>
      </c>
      <c r="D183" s="66">
        <v>3</v>
      </c>
      <c r="E183" s="67" t="s">
        <v>136</v>
      </c>
      <c r="F183" s="68">
        <v>6</v>
      </c>
      <c r="G183" s="65"/>
      <c r="H183" s="69"/>
      <c r="I183" s="70"/>
      <c r="J183" s="70"/>
      <c r="K183" s="34" t="s">
        <v>65</v>
      </c>
      <c r="L183" s="77">
        <v>183</v>
      </c>
      <c r="M183" s="77"/>
      <c r="N183" s="72"/>
      <c r="O183" s="79" t="s">
        <v>176</v>
      </c>
      <c r="P183" s="81">
        <v>43481.6049537037</v>
      </c>
      <c r="Q183" s="79" t="s">
        <v>589</v>
      </c>
      <c r="R183" s="79"/>
      <c r="S183" s="79"/>
      <c r="T183" s="79" t="s">
        <v>819</v>
      </c>
      <c r="U183" s="82" t="s">
        <v>886</v>
      </c>
      <c r="V183" s="82" t="s">
        <v>886</v>
      </c>
      <c r="W183" s="81">
        <v>43481.6049537037</v>
      </c>
      <c r="X183" s="82" t="s">
        <v>1208</v>
      </c>
      <c r="Y183" s="79"/>
      <c r="Z183" s="79"/>
      <c r="AA183" s="85" t="s">
        <v>1431</v>
      </c>
      <c r="AB183" s="79"/>
      <c r="AC183" s="79" t="b">
        <v>0</v>
      </c>
      <c r="AD183" s="79">
        <v>0</v>
      </c>
      <c r="AE183" s="85" t="s">
        <v>1500</v>
      </c>
      <c r="AF183" s="79" t="b">
        <v>0</v>
      </c>
      <c r="AG183" s="79" t="s">
        <v>1508</v>
      </c>
      <c r="AH183" s="79"/>
      <c r="AI183" s="85" t="s">
        <v>1500</v>
      </c>
      <c r="AJ183" s="79" t="b">
        <v>0</v>
      </c>
      <c r="AK183" s="79">
        <v>0</v>
      </c>
      <c r="AL183" s="85" t="s">
        <v>1500</v>
      </c>
      <c r="AM183" s="79" t="s">
        <v>1529</v>
      </c>
      <c r="AN183" s="79" t="b">
        <v>0</v>
      </c>
      <c r="AO183" s="85" t="s">
        <v>1431</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26</v>
      </c>
      <c r="BC183" s="78" t="str">
        <f>REPLACE(INDEX(GroupVertices[Group],MATCH(Edges[[#This Row],[Vertex 2]],GroupVertices[Vertex],0)),1,1,"")</f>
        <v>26</v>
      </c>
      <c r="BD183" s="48">
        <v>4</v>
      </c>
      <c r="BE183" s="49">
        <v>8.695652173913043</v>
      </c>
      <c r="BF183" s="48">
        <v>0</v>
      </c>
      <c r="BG183" s="49">
        <v>0</v>
      </c>
      <c r="BH183" s="48">
        <v>0</v>
      </c>
      <c r="BI183" s="49">
        <v>0</v>
      </c>
      <c r="BJ183" s="48">
        <v>42</v>
      </c>
      <c r="BK183" s="49">
        <v>91.30434782608695</v>
      </c>
      <c r="BL183" s="48">
        <v>46</v>
      </c>
    </row>
    <row r="184" spans="1:64" ht="15">
      <c r="A184" s="64" t="s">
        <v>347</v>
      </c>
      <c r="B184" s="64" t="s">
        <v>347</v>
      </c>
      <c r="C184" s="65" t="s">
        <v>4477</v>
      </c>
      <c r="D184" s="66">
        <v>3</v>
      </c>
      <c r="E184" s="67" t="s">
        <v>136</v>
      </c>
      <c r="F184" s="68">
        <v>6</v>
      </c>
      <c r="G184" s="65"/>
      <c r="H184" s="69"/>
      <c r="I184" s="70"/>
      <c r="J184" s="70"/>
      <c r="K184" s="34" t="s">
        <v>65</v>
      </c>
      <c r="L184" s="77">
        <v>184</v>
      </c>
      <c r="M184" s="77"/>
      <c r="N184" s="72"/>
      <c r="O184" s="79" t="s">
        <v>176</v>
      </c>
      <c r="P184" s="81">
        <v>43481.61096064815</v>
      </c>
      <c r="Q184" s="79" t="s">
        <v>590</v>
      </c>
      <c r="R184" s="79"/>
      <c r="S184" s="79"/>
      <c r="T184" s="79" t="s">
        <v>820</v>
      </c>
      <c r="U184" s="82" t="s">
        <v>887</v>
      </c>
      <c r="V184" s="82" t="s">
        <v>887</v>
      </c>
      <c r="W184" s="81">
        <v>43481.61096064815</v>
      </c>
      <c r="X184" s="82" t="s">
        <v>1209</v>
      </c>
      <c r="Y184" s="79"/>
      <c r="Z184" s="79"/>
      <c r="AA184" s="85" t="s">
        <v>1432</v>
      </c>
      <c r="AB184" s="79"/>
      <c r="AC184" s="79" t="b">
        <v>0</v>
      </c>
      <c r="AD184" s="79">
        <v>0</v>
      </c>
      <c r="AE184" s="85" t="s">
        <v>1500</v>
      </c>
      <c r="AF184" s="79" t="b">
        <v>0</v>
      </c>
      <c r="AG184" s="79" t="s">
        <v>1508</v>
      </c>
      <c r="AH184" s="79"/>
      <c r="AI184" s="85" t="s">
        <v>1500</v>
      </c>
      <c r="AJ184" s="79" t="b">
        <v>0</v>
      </c>
      <c r="AK184" s="79">
        <v>1</v>
      </c>
      <c r="AL184" s="85" t="s">
        <v>1500</v>
      </c>
      <c r="AM184" s="79" t="s">
        <v>1529</v>
      </c>
      <c r="AN184" s="79" t="b">
        <v>0</v>
      </c>
      <c r="AO184" s="85" t="s">
        <v>1432</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26</v>
      </c>
      <c r="BC184" s="78" t="str">
        <f>REPLACE(INDEX(GroupVertices[Group],MATCH(Edges[[#This Row],[Vertex 2]],GroupVertices[Vertex],0)),1,1,"")</f>
        <v>26</v>
      </c>
      <c r="BD184" s="48">
        <v>0</v>
      </c>
      <c r="BE184" s="49">
        <v>0</v>
      </c>
      <c r="BF184" s="48">
        <v>1</v>
      </c>
      <c r="BG184" s="49">
        <v>11.11111111111111</v>
      </c>
      <c r="BH184" s="48">
        <v>0</v>
      </c>
      <c r="BI184" s="49">
        <v>0</v>
      </c>
      <c r="BJ184" s="48">
        <v>8</v>
      </c>
      <c r="BK184" s="49">
        <v>88.88888888888889</v>
      </c>
      <c r="BL184" s="48">
        <v>9</v>
      </c>
    </row>
    <row r="185" spans="1:64" ht="15">
      <c r="A185" s="64" t="s">
        <v>348</v>
      </c>
      <c r="B185" s="64" t="s">
        <v>347</v>
      </c>
      <c r="C185" s="65" t="s">
        <v>4475</v>
      </c>
      <c r="D185" s="66">
        <v>3</v>
      </c>
      <c r="E185" s="67" t="s">
        <v>132</v>
      </c>
      <c r="F185" s="68">
        <v>32</v>
      </c>
      <c r="G185" s="65"/>
      <c r="H185" s="69"/>
      <c r="I185" s="70"/>
      <c r="J185" s="70"/>
      <c r="K185" s="34" t="s">
        <v>65</v>
      </c>
      <c r="L185" s="77">
        <v>185</v>
      </c>
      <c r="M185" s="77"/>
      <c r="N185" s="72"/>
      <c r="O185" s="79" t="s">
        <v>452</v>
      </c>
      <c r="P185" s="81">
        <v>43481.65709490741</v>
      </c>
      <c r="Q185" s="79" t="s">
        <v>591</v>
      </c>
      <c r="R185" s="79"/>
      <c r="S185" s="79"/>
      <c r="T185" s="79" t="s">
        <v>820</v>
      </c>
      <c r="U185" s="82" t="s">
        <v>887</v>
      </c>
      <c r="V185" s="82" t="s">
        <v>887</v>
      </c>
      <c r="W185" s="81">
        <v>43481.65709490741</v>
      </c>
      <c r="X185" s="82" t="s">
        <v>1210</v>
      </c>
      <c r="Y185" s="79"/>
      <c r="Z185" s="79"/>
      <c r="AA185" s="85" t="s">
        <v>1433</v>
      </c>
      <c r="AB185" s="79"/>
      <c r="AC185" s="79" t="b">
        <v>0</v>
      </c>
      <c r="AD185" s="79">
        <v>0</v>
      </c>
      <c r="AE185" s="85" t="s">
        <v>1500</v>
      </c>
      <c r="AF185" s="79" t="b">
        <v>0</v>
      </c>
      <c r="AG185" s="79" t="s">
        <v>1508</v>
      </c>
      <c r="AH185" s="79"/>
      <c r="AI185" s="85" t="s">
        <v>1500</v>
      </c>
      <c r="AJ185" s="79" t="b">
        <v>0</v>
      </c>
      <c r="AK185" s="79">
        <v>1</v>
      </c>
      <c r="AL185" s="85" t="s">
        <v>1432</v>
      </c>
      <c r="AM185" s="79" t="s">
        <v>1533</v>
      </c>
      <c r="AN185" s="79" t="b">
        <v>0</v>
      </c>
      <c r="AO185" s="85" t="s">
        <v>1432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26</v>
      </c>
      <c r="BC185" s="78" t="str">
        <f>REPLACE(INDEX(GroupVertices[Group],MATCH(Edges[[#This Row],[Vertex 2]],GroupVertices[Vertex],0)),1,1,"")</f>
        <v>26</v>
      </c>
      <c r="BD185" s="48">
        <v>0</v>
      </c>
      <c r="BE185" s="49">
        <v>0</v>
      </c>
      <c r="BF185" s="48">
        <v>1</v>
      </c>
      <c r="BG185" s="49">
        <v>9.090909090909092</v>
      </c>
      <c r="BH185" s="48">
        <v>0</v>
      </c>
      <c r="BI185" s="49">
        <v>0</v>
      </c>
      <c r="BJ185" s="48">
        <v>10</v>
      </c>
      <c r="BK185" s="49">
        <v>90.9090909090909</v>
      </c>
      <c r="BL185" s="48">
        <v>11</v>
      </c>
    </row>
    <row r="186" spans="1:64" ht="15">
      <c r="A186" s="64" t="s">
        <v>349</v>
      </c>
      <c r="B186" s="64" t="s">
        <v>349</v>
      </c>
      <c r="C186" s="65" t="s">
        <v>4475</v>
      </c>
      <c r="D186" s="66">
        <v>3</v>
      </c>
      <c r="E186" s="67" t="s">
        <v>132</v>
      </c>
      <c r="F186" s="68">
        <v>32</v>
      </c>
      <c r="G186" s="65"/>
      <c r="H186" s="69"/>
      <c r="I186" s="70"/>
      <c r="J186" s="70"/>
      <c r="K186" s="34" t="s">
        <v>65</v>
      </c>
      <c r="L186" s="77">
        <v>186</v>
      </c>
      <c r="M186" s="77"/>
      <c r="N186" s="72"/>
      <c r="O186" s="79" t="s">
        <v>176</v>
      </c>
      <c r="P186" s="81">
        <v>43481.65746527778</v>
      </c>
      <c r="Q186" s="79" t="s">
        <v>592</v>
      </c>
      <c r="R186" s="79"/>
      <c r="S186" s="79"/>
      <c r="T186" s="79" t="s">
        <v>756</v>
      </c>
      <c r="U186" s="79"/>
      <c r="V186" s="82" t="s">
        <v>1008</v>
      </c>
      <c r="W186" s="81">
        <v>43481.65746527778</v>
      </c>
      <c r="X186" s="82" t="s">
        <v>1211</v>
      </c>
      <c r="Y186" s="79"/>
      <c r="Z186" s="79"/>
      <c r="AA186" s="85" t="s">
        <v>1434</v>
      </c>
      <c r="AB186" s="79"/>
      <c r="AC186" s="79" t="b">
        <v>0</v>
      </c>
      <c r="AD186" s="79">
        <v>0</v>
      </c>
      <c r="AE186" s="85" t="s">
        <v>1500</v>
      </c>
      <c r="AF186" s="79" t="b">
        <v>0</v>
      </c>
      <c r="AG186" s="79" t="s">
        <v>1508</v>
      </c>
      <c r="AH186" s="79"/>
      <c r="AI186" s="85" t="s">
        <v>1500</v>
      </c>
      <c r="AJ186" s="79" t="b">
        <v>0</v>
      </c>
      <c r="AK186" s="79">
        <v>0</v>
      </c>
      <c r="AL186" s="85" t="s">
        <v>1500</v>
      </c>
      <c r="AM186" s="79" t="s">
        <v>1533</v>
      </c>
      <c r="AN186" s="79" t="b">
        <v>0</v>
      </c>
      <c r="AO186" s="85" t="s">
        <v>1434</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1</v>
      </c>
      <c r="BG186" s="49">
        <v>2.6315789473684212</v>
      </c>
      <c r="BH186" s="48">
        <v>0</v>
      </c>
      <c r="BI186" s="49">
        <v>0</v>
      </c>
      <c r="BJ186" s="48">
        <v>37</v>
      </c>
      <c r="BK186" s="49">
        <v>97.36842105263158</v>
      </c>
      <c r="BL186" s="48">
        <v>38</v>
      </c>
    </row>
    <row r="187" spans="1:64" ht="15">
      <c r="A187" s="64" t="s">
        <v>350</v>
      </c>
      <c r="B187" s="64" t="s">
        <v>350</v>
      </c>
      <c r="C187" s="65" t="s">
        <v>4475</v>
      </c>
      <c r="D187" s="66">
        <v>3</v>
      </c>
      <c r="E187" s="67" t="s">
        <v>132</v>
      </c>
      <c r="F187" s="68">
        <v>32</v>
      </c>
      <c r="G187" s="65"/>
      <c r="H187" s="69"/>
      <c r="I187" s="70"/>
      <c r="J187" s="70"/>
      <c r="K187" s="34" t="s">
        <v>65</v>
      </c>
      <c r="L187" s="77">
        <v>187</v>
      </c>
      <c r="M187" s="77"/>
      <c r="N187" s="72"/>
      <c r="O187" s="79" t="s">
        <v>176</v>
      </c>
      <c r="P187" s="81">
        <v>43481.65872685185</v>
      </c>
      <c r="Q187" s="79" t="s">
        <v>593</v>
      </c>
      <c r="R187" s="79"/>
      <c r="S187" s="79"/>
      <c r="T187" s="79" t="s">
        <v>821</v>
      </c>
      <c r="U187" s="79"/>
      <c r="V187" s="82" t="s">
        <v>1009</v>
      </c>
      <c r="W187" s="81">
        <v>43481.65872685185</v>
      </c>
      <c r="X187" s="82" t="s">
        <v>1212</v>
      </c>
      <c r="Y187" s="79"/>
      <c r="Z187" s="79"/>
      <c r="AA187" s="85" t="s">
        <v>1435</v>
      </c>
      <c r="AB187" s="79"/>
      <c r="AC187" s="79" t="b">
        <v>0</v>
      </c>
      <c r="AD187" s="79">
        <v>3</v>
      </c>
      <c r="AE187" s="85" t="s">
        <v>1500</v>
      </c>
      <c r="AF187" s="79" t="b">
        <v>0</v>
      </c>
      <c r="AG187" s="79" t="s">
        <v>1508</v>
      </c>
      <c r="AH187" s="79"/>
      <c r="AI187" s="85" t="s">
        <v>1500</v>
      </c>
      <c r="AJ187" s="79" t="b">
        <v>0</v>
      </c>
      <c r="AK187" s="79">
        <v>0</v>
      </c>
      <c r="AL187" s="85" t="s">
        <v>1500</v>
      </c>
      <c r="AM187" s="79" t="s">
        <v>1531</v>
      </c>
      <c r="AN187" s="79" t="b">
        <v>0</v>
      </c>
      <c r="AO187" s="85" t="s">
        <v>1435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2</v>
      </c>
      <c r="BE187" s="49">
        <v>5.714285714285714</v>
      </c>
      <c r="BF187" s="48">
        <v>0</v>
      </c>
      <c r="BG187" s="49">
        <v>0</v>
      </c>
      <c r="BH187" s="48">
        <v>0</v>
      </c>
      <c r="BI187" s="49">
        <v>0</v>
      </c>
      <c r="BJ187" s="48">
        <v>33</v>
      </c>
      <c r="BK187" s="49">
        <v>94.28571428571429</v>
      </c>
      <c r="BL187" s="48">
        <v>35</v>
      </c>
    </row>
    <row r="188" spans="1:64" ht="15">
      <c r="A188" s="64" t="s">
        <v>351</v>
      </c>
      <c r="B188" s="64" t="s">
        <v>426</v>
      </c>
      <c r="C188" s="65" t="s">
        <v>4475</v>
      </c>
      <c r="D188" s="66">
        <v>3</v>
      </c>
      <c r="E188" s="67" t="s">
        <v>132</v>
      </c>
      <c r="F188" s="68">
        <v>32</v>
      </c>
      <c r="G188" s="65"/>
      <c r="H188" s="69"/>
      <c r="I188" s="70"/>
      <c r="J188" s="70"/>
      <c r="K188" s="34" t="s">
        <v>65</v>
      </c>
      <c r="L188" s="77">
        <v>188</v>
      </c>
      <c r="M188" s="77"/>
      <c r="N188" s="72"/>
      <c r="O188" s="79" t="s">
        <v>452</v>
      </c>
      <c r="P188" s="81">
        <v>43481.65908564815</v>
      </c>
      <c r="Q188" s="79" t="s">
        <v>594</v>
      </c>
      <c r="R188" s="79"/>
      <c r="S188" s="79"/>
      <c r="T188" s="79" t="s">
        <v>822</v>
      </c>
      <c r="U188" s="79"/>
      <c r="V188" s="82" t="s">
        <v>1010</v>
      </c>
      <c r="W188" s="81">
        <v>43481.65908564815</v>
      </c>
      <c r="X188" s="82" t="s">
        <v>1213</v>
      </c>
      <c r="Y188" s="79"/>
      <c r="Z188" s="79"/>
      <c r="AA188" s="85" t="s">
        <v>1436</v>
      </c>
      <c r="AB188" s="79"/>
      <c r="AC188" s="79" t="b">
        <v>0</v>
      </c>
      <c r="AD188" s="79">
        <v>0</v>
      </c>
      <c r="AE188" s="85" t="s">
        <v>1500</v>
      </c>
      <c r="AF188" s="79" t="b">
        <v>0</v>
      </c>
      <c r="AG188" s="79" t="s">
        <v>1508</v>
      </c>
      <c r="AH188" s="79"/>
      <c r="AI188" s="85" t="s">
        <v>1500</v>
      </c>
      <c r="AJ188" s="79" t="b">
        <v>0</v>
      </c>
      <c r="AK188" s="79">
        <v>0</v>
      </c>
      <c r="AL188" s="85" t="s">
        <v>1500</v>
      </c>
      <c r="AM188" s="79" t="s">
        <v>1529</v>
      </c>
      <c r="AN188" s="79" t="b">
        <v>0</v>
      </c>
      <c r="AO188" s="85" t="s">
        <v>1436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2</v>
      </c>
      <c r="BE188" s="49">
        <v>15.384615384615385</v>
      </c>
      <c r="BF188" s="48">
        <v>0</v>
      </c>
      <c r="BG188" s="49">
        <v>0</v>
      </c>
      <c r="BH188" s="48">
        <v>0</v>
      </c>
      <c r="BI188" s="49">
        <v>0</v>
      </c>
      <c r="BJ188" s="48">
        <v>11</v>
      </c>
      <c r="BK188" s="49">
        <v>84.61538461538461</v>
      </c>
      <c r="BL188" s="48">
        <v>13</v>
      </c>
    </row>
    <row r="189" spans="1:64" ht="15">
      <c r="A189" s="64" t="s">
        <v>352</v>
      </c>
      <c r="B189" s="64" t="s">
        <v>429</v>
      </c>
      <c r="C189" s="65" t="s">
        <v>4475</v>
      </c>
      <c r="D189" s="66">
        <v>3</v>
      </c>
      <c r="E189" s="67" t="s">
        <v>132</v>
      </c>
      <c r="F189" s="68">
        <v>32</v>
      </c>
      <c r="G189" s="65"/>
      <c r="H189" s="69"/>
      <c r="I189" s="70"/>
      <c r="J189" s="70"/>
      <c r="K189" s="34" t="s">
        <v>65</v>
      </c>
      <c r="L189" s="77">
        <v>189</v>
      </c>
      <c r="M189" s="77"/>
      <c r="N189" s="72"/>
      <c r="O189" s="79" t="s">
        <v>452</v>
      </c>
      <c r="P189" s="81">
        <v>43481.635416666664</v>
      </c>
      <c r="Q189" s="79" t="s">
        <v>595</v>
      </c>
      <c r="R189" s="82" t="s">
        <v>661</v>
      </c>
      <c r="S189" s="79" t="s">
        <v>725</v>
      </c>
      <c r="T189" s="79" t="s">
        <v>788</v>
      </c>
      <c r="U189" s="82" t="s">
        <v>888</v>
      </c>
      <c r="V189" s="82" t="s">
        <v>888</v>
      </c>
      <c r="W189" s="81">
        <v>43481.635416666664</v>
      </c>
      <c r="X189" s="82" t="s">
        <v>1214</v>
      </c>
      <c r="Y189" s="79"/>
      <c r="Z189" s="79"/>
      <c r="AA189" s="85" t="s">
        <v>1437</v>
      </c>
      <c r="AB189" s="79"/>
      <c r="AC189" s="79" t="b">
        <v>0</v>
      </c>
      <c r="AD189" s="79">
        <v>30</v>
      </c>
      <c r="AE189" s="85" t="s">
        <v>1500</v>
      </c>
      <c r="AF189" s="79" t="b">
        <v>0</v>
      </c>
      <c r="AG189" s="79" t="s">
        <v>1508</v>
      </c>
      <c r="AH189" s="79"/>
      <c r="AI189" s="85" t="s">
        <v>1500</v>
      </c>
      <c r="AJ189" s="79" t="b">
        <v>0</v>
      </c>
      <c r="AK189" s="79">
        <v>1</v>
      </c>
      <c r="AL189" s="85" t="s">
        <v>1500</v>
      </c>
      <c r="AM189" s="79" t="s">
        <v>1532</v>
      </c>
      <c r="AN189" s="79" t="b">
        <v>0</v>
      </c>
      <c r="AO189" s="85" t="s">
        <v>1437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353</v>
      </c>
      <c r="B190" s="64" t="s">
        <v>429</v>
      </c>
      <c r="C190" s="65" t="s">
        <v>4475</v>
      </c>
      <c r="D190" s="66">
        <v>3</v>
      </c>
      <c r="E190" s="67" t="s">
        <v>132</v>
      </c>
      <c r="F190" s="68">
        <v>32</v>
      </c>
      <c r="G190" s="65"/>
      <c r="H190" s="69"/>
      <c r="I190" s="70"/>
      <c r="J190" s="70"/>
      <c r="K190" s="34" t="s">
        <v>65</v>
      </c>
      <c r="L190" s="77">
        <v>190</v>
      </c>
      <c r="M190" s="77"/>
      <c r="N190" s="72"/>
      <c r="O190" s="79" t="s">
        <v>452</v>
      </c>
      <c r="P190" s="81">
        <v>43481.66079861111</v>
      </c>
      <c r="Q190" s="79" t="s">
        <v>596</v>
      </c>
      <c r="R190" s="79"/>
      <c r="S190" s="79"/>
      <c r="T190" s="79" t="s">
        <v>788</v>
      </c>
      <c r="U190" s="79"/>
      <c r="V190" s="82" t="s">
        <v>1011</v>
      </c>
      <c r="W190" s="81">
        <v>43481.66079861111</v>
      </c>
      <c r="X190" s="82" t="s">
        <v>1215</v>
      </c>
      <c r="Y190" s="79"/>
      <c r="Z190" s="79"/>
      <c r="AA190" s="85" t="s">
        <v>1438</v>
      </c>
      <c r="AB190" s="79"/>
      <c r="AC190" s="79" t="b">
        <v>0</v>
      </c>
      <c r="AD190" s="79">
        <v>0</v>
      </c>
      <c r="AE190" s="85" t="s">
        <v>1500</v>
      </c>
      <c r="AF190" s="79" t="b">
        <v>0</v>
      </c>
      <c r="AG190" s="79" t="s">
        <v>1508</v>
      </c>
      <c r="AH190" s="79"/>
      <c r="AI190" s="85" t="s">
        <v>1500</v>
      </c>
      <c r="AJ190" s="79" t="b">
        <v>0</v>
      </c>
      <c r="AK190" s="79">
        <v>1</v>
      </c>
      <c r="AL190" s="85" t="s">
        <v>1437</v>
      </c>
      <c r="AM190" s="79" t="s">
        <v>1531</v>
      </c>
      <c r="AN190" s="79" t="b">
        <v>0</v>
      </c>
      <c r="AO190" s="85" t="s">
        <v>1437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352</v>
      </c>
      <c r="B191" s="64" t="s">
        <v>423</v>
      </c>
      <c r="C191" s="65" t="s">
        <v>4475</v>
      </c>
      <c r="D191" s="66">
        <v>3</v>
      </c>
      <c r="E191" s="67" t="s">
        <v>132</v>
      </c>
      <c r="F191" s="68">
        <v>32</v>
      </c>
      <c r="G191" s="65"/>
      <c r="H191" s="69"/>
      <c r="I191" s="70"/>
      <c r="J191" s="70"/>
      <c r="K191" s="34" t="s">
        <v>65</v>
      </c>
      <c r="L191" s="77">
        <v>191</v>
      </c>
      <c r="M191" s="77"/>
      <c r="N191" s="72"/>
      <c r="O191" s="79" t="s">
        <v>452</v>
      </c>
      <c r="P191" s="81">
        <v>43481.635416666664</v>
      </c>
      <c r="Q191" s="79" t="s">
        <v>595</v>
      </c>
      <c r="R191" s="82" t="s">
        <v>661</v>
      </c>
      <c r="S191" s="79" t="s">
        <v>725</v>
      </c>
      <c r="T191" s="79" t="s">
        <v>788</v>
      </c>
      <c r="U191" s="82" t="s">
        <v>888</v>
      </c>
      <c r="V191" s="82" t="s">
        <v>888</v>
      </c>
      <c r="W191" s="81">
        <v>43481.635416666664</v>
      </c>
      <c r="X191" s="82" t="s">
        <v>1214</v>
      </c>
      <c r="Y191" s="79"/>
      <c r="Z191" s="79"/>
      <c r="AA191" s="85" t="s">
        <v>1437</v>
      </c>
      <c r="AB191" s="79"/>
      <c r="AC191" s="79" t="b">
        <v>0</v>
      </c>
      <c r="AD191" s="79">
        <v>30</v>
      </c>
      <c r="AE191" s="85" t="s">
        <v>1500</v>
      </c>
      <c r="AF191" s="79" t="b">
        <v>0</v>
      </c>
      <c r="AG191" s="79" t="s">
        <v>1508</v>
      </c>
      <c r="AH191" s="79"/>
      <c r="AI191" s="85" t="s">
        <v>1500</v>
      </c>
      <c r="AJ191" s="79" t="b">
        <v>0</v>
      </c>
      <c r="AK191" s="79">
        <v>1</v>
      </c>
      <c r="AL191" s="85" t="s">
        <v>1500</v>
      </c>
      <c r="AM191" s="79" t="s">
        <v>1532</v>
      </c>
      <c r="AN191" s="79" t="b">
        <v>0</v>
      </c>
      <c r="AO191" s="85" t="s">
        <v>1437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v>0</v>
      </c>
      <c r="BE191" s="49">
        <v>0</v>
      </c>
      <c r="BF191" s="48">
        <v>1</v>
      </c>
      <c r="BG191" s="49">
        <v>9.090909090909092</v>
      </c>
      <c r="BH191" s="48">
        <v>0</v>
      </c>
      <c r="BI191" s="49">
        <v>0</v>
      </c>
      <c r="BJ191" s="48">
        <v>10</v>
      </c>
      <c r="BK191" s="49">
        <v>90.9090909090909</v>
      </c>
      <c r="BL191" s="48">
        <v>11</v>
      </c>
    </row>
    <row r="192" spans="1:64" ht="15">
      <c r="A192" s="64" t="s">
        <v>353</v>
      </c>
      <c r="B192" s="64" t="s">
        <v>423</v>
      </c>
      <c r="C192" s="65" t="s">
        <v>4475</v>
      </c>
      <c r="D192" s="66">
        <v>3</v>
      </c>
      <c r="E192" s="67" t="s">
        <v>132</v>
      </c>
      <c r="F192" s="68">
        <v>32</v>
      </c>
      <c r="G192" s="65"/>
      <c r="H192" s="69"/>
      <c r="I192" s="70"/>
      <c r="J192" s="70"/>
      <c r="K192" s="34" t="s">
        <v>65</v>
      </c>
      <c r="L192" s="77">
        <v>192</v>
      </c>
      <c r="M192" s="77"/>
      <c r="N192" s="72"/>
      <c r="O192" s="79" t="s">
        <v>452</v>
      </c>
      <c r="P192" s="81">
        <v>43481.66079861111</v>
      </c>
      <c r="Q192" s="79" t="s">
        <v>596</v>
      </c>
      <c r="R192" s="79"/>
      <c r="S192" s="79"/>
      <c r="T192" s="79" t="s">
        <v>788</v>
      </c>
      <c r="U192" s="79"/>
      <c r="V192" s="82" t="s">
        <v>1011</v>
      </c>
      <c r="W192" s="81">
        <v>43481.66079861111</v>
      </c>
      <c r="X192" s="82" t="s">
        <v>1215</v>
      </c>
      <c r="Y192" s="79"/>
      <c r="Z192" s="79"/>
      <c r="AA192" s="85" t="s">
        <v>1438</v>
      </c>
      <c r="AB192" s="79"/>
      <c r="AC192" s="79" t="b">
        <v>0</v>
      </c>
      <c r="AD192" s="79">
        <v>0</v>
      </c>
      <c r="AE192" s="85" t="s">
        <v>1500</v>
      </c>
      <c r="AF192" s="79" t="b">
        <v>0</v>
      </c>
      <c r="AG192" s="79" t="s">
        <v>1508</v>
      </c>
      <c r="AH192" s="79"/>
      <c r="AI192" s="85" t="s">
        <v>1500</v>
      </c>
      <c r="AJ192" s="79" t="b">
        <v>0</v>
      </c>
      <c r="AK192" s="79">
        <v>1</v>
      </c>
      <c r="AL192" s="85" t="s">
        <v>1437</v>
      </c>
      <c r="AM192" s="79" t="s">
        <v>1531</v>
      </c>
      <c r="AN192" s="79" t="b">
        <v>0</v>
      </c>
      <c r="AO192" s="85" t="s">
        <v>1437</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353</v>
      </c>
      <c r="B193" s="64" t="s">
        <v>352</v>
      </c>
      <c r="C193" s="65" t="s">
        <v>4475</v>
      </c>
      <c r="D193" s="66">
        <v>3</v>
      </c>
      <c r="E193" s="67" t="s">
        <v>132</v>
      </c>
      <c r="F193" s="68">
        <v>32</v>
      </c>
      <c r="G193" s="65"/>
      <c r="H193" s="69"/>
      <c r="I193" s="70"/>
      <c r="J193" s="70"/>
      <c r="K193" s="34" t="s">
        <v>65</v>
      </c>
      <c r="L193" s="77">
        <v>193</v>
      </c>
      <c r="M193" s="77"/>
      <c r="N193" s="72"/>
      <c r="O193" s="79" t="s">
        <v>452</v>
      </c>
      <c r="P193" s="81">
        <v>43481.66079861111</v>
      </c>
      <c r="Q193" s="79" t="s">
        <v>596</v>
      </c>
      <c r="R193" s="79"/>
      <c r="S193" s="79"/>
      <c r="T193" s="79" t="s">
        <v>788</v>
      </c>
      <c r="U193" s="79"/>
      <c r="V193" s="82" t="s">
        <v>1011</v>
      </c>
      <c r="W193" s="81">
        <v>43481.66079861111</v>
      </c>
      <c r="X193" s="82" t="s">
        <v>1215</v>
      </c>
      <c r="Y193" s="79"/>
      <c r="Z193" s="79"/>
      <c r="AA193" s="85" t="s">
        <v>1438</v>
      </c>
      <c r="AB193" s="79"/>
      <c r="AC193" s="79" t="b">
        <v>0</v>
      </c>
      <c r="AD193" s="79">
        <v>0</v>
      </c>
      <c r="AE193" s="85" t="s">
        <v>1500</v>
      </c>
      <c r="AF193" s="79" t="b">
        <v>0</v>
      </c>
      <c r="AG193" s="79" t="s">
        <v>1508</v>
      </c>
      <c r="AH193" s="79"/>
      <c r="AI193" s="85" t="s">
        <v>1500</v>
      </c>
      <c r="AJ193" s="79" t="b">
        <v>0</v>
      </c>
      <c r="AK193" s="79">
        <v>1</v>
      </c>
      <c r="AL193" s="85" t="s">
        <v>1437</v>
      </c>
      <c r="AM193" s="79" t="s">
        <v>1531</v>
      </c>
      <c r="AN193" s="79" t="b">
        <v>0</v>
      </c>
      <c r="AO193" s="85" t="s">
        <v>1437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v>0</v>
      </c>
      <c r="BE193" s="49">
        <v>0</v>
      </c>
      <c r="BF193" s="48">
        <v>1</v>
      </c>
      <c r="BG193" s="49">
        <v>7.6923076923076925</v>
      </c>
      <c r="BH193" s="48">
        <v>0</v>
      </c>
      <c r="BI193" s="49">
        <v>0</v>
      </c>
      <c r="BJ193" s="48">
        <v>12</v>
      </c>
      <c r="BK193" s="49">
        <v>92.3076923076923</v>
      </c>
      <c r="BL193" s="48">
        <v>13</v>
      </c>
    </row>
    <row r="194" spans="1:64" ht="15">
      <c r="A194" s="64" t="s">
        <v>354</v>
      </c>
      <c r="B194" s="64" t="s">
        <v>354</v>
      </c>
      <c r="C194" s="65" t="s">
        <v>4475</v>
      </c>
      <c r="D194" s="66">
        <v>3</v>
      </c>
      <c r="E194" s="67" t="s">
        <v>132</v>
      </c>
      <c r="F194" s="68">
        <v>32</v>
      </c>
      <c r="G194" s="65"/>
      <c r="H194" s="69"/>
      <c r="I194" s="70"/>
      <c r="J194" s="70"/>
      <c r="K194" s="34" t="s">
        <v>65</v>
      </c>
      <c r="L194" s="77">
        <v>194</v>
      </c>
      <c r="M194" s="77"/>
      <c r="N194" s="72"/>
      <c r="O194" s="79" t="s">
        <v>176</v>
      </c>
      <c r="P194" s="81">
        <v>43481.52725694444</v>
      </c>
      <c r="Q194" s="79" t="s">
        <v>597</v>
      </c>
      <c r="R194" s="79"/>
      <c r="S194" s="79"/>
      <c r="T194" s="79" t="s">
        <v>823</v>
      </c>
      <c r="U194" s="79"/>
      <c r="V194" s="82" t="s">
        <v>1012</v>
      </c>
      <c r="W194" s="81">
        <v>43481.52725694444</v>
      </c>
      <c r="X194" s="82" t="s">
        <v>1216</v>
      </c>
      <c r="Y194" s="79"/>
      <c r="Z194" s="79"/>
      <c r="AA194" s="85" t="s">
        <v>1439</v>
      </c>
      <c r="AB194" s="79"/>
      <c r="AC194" s="79" t="b">
        <v>0</v>
      </c>
      <c r="AD194" s="79">
        <v>1</v>
      </c>
      <c r="AE194" s="85" t="s">
        <v>1500</v>
      </c>
      <c r="AF194" s="79" t="b">
        <v>0</v>
      </c>
      <c r="AG194" s="79" t="s">
        <v>1508</v>
      </c>
      <c r="AH194" s="79"/>
      <c r="AI194" s="85" t="s">
        <v>1500</v>
      </c>
      <c r="AJ194" s="79" t="b">
        <v>0</v>
      </c>
      <c r="AK194" s="79">
        <v>1</v>
      </c>
      <c r="AL194" s="85" t="s">
        <v>1500</v>
      </c>
      <c r="AM194" s="79" t="s">
        <v>1535</v>
      </c>
      <c r="AN194" s="79" t="b">
        <v>0</v>
      </c>
      <c r="AO194" s="85" t="s">
        <v>1439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25</v>
      </c>
      <c r="BC194" s="78" t="str">
        <f>REPLACE(INDEX(GroupVertices[Group],MATCH(Edges[[#This Row],[Vertex 2]],GroupVertices[Vertex],0)),1,1,"")</f>
        <v>25</v>
      </c>
      <c r="BD194" s="48">
        <v>0</v>
      </c>
      <c r="BE194" s="49">
        <v>0</v>
      </c>
      <c r="BF194" s="48">
        <v>1</v>
      </c>
      <c r="BG194" s="49">
        <v>2.5</v>
      </c>
      <c r="BH194" s="48">
        <v>0</v>
      </c>
      <c r="BI194" s="49">
        <v>0</v>
      </c>
      <c r="BJ194" s="48">
        <v>39</v>
      </c>
      <c r="BK194" s="49">
        <v>97.5</v>
      </c>
      <c r="BL194" s="48">
        <v>40</v>
      </c>
    </row>
    <row r="195" spans="1:64" ht="15">
      <c r="A195" s="64" t="s">
        <v>355</v>
      </c>
      <c r="B195" s="64" t="s">
        <v>354</v>
      </c>
      <c r="C195" s="65" t="s">
        <v>4475</v>
      </c>
      <c r="D195" s="66">
        <v>3</v>
      </c>
      <c r="E195" s="67" t="s">
        <v>132</v>
      </c>
      <c r="F195" s="68">
        <v>32</v>
      </c>
      <c r="G195" s="65"/>
      <c r="H195" s="69"/>
      <c r="I195" s="70"/>
      <c r="J195" s="70"/>
      <c r="K195" s="34" t="s">
        <v>65</v>
      </c>
      <c r="L195" s="77">
        <v>195</v>
      </c>
      <c r="M195" s="77"/>
      <c r="N195" s="72"/>
      <c r="O195" s="79" t="s">
        <v>452</v>
      </c>
      <c r="P195" s="81">
        <v>43481.66143518518</v>
      </c>
      <c r="Q195" s="79" t="s">
        <v>598</v>
      </c>
      <c r="R195" s="79"/>
      <c r="S195" s="79"/>
      <c r="T195" s="79" t="s">
        <v>756</v>
      </c>
      <c r="U195" s="79"/>
      <c r="V195" s="82" t="s">
        <v>1013</v>
      </c>
      <c r="W195" s="81">
        <v>43481.66143518518</v>
      </c>
      <c r="X195" s="82" t="s">
        <v>1217</v>
      </c>
      <c r="Y195" s="79"/>
      <c r="Z195" s="79"/>
      <c r="AA195" s="85" t="s">
        <v>1440</v>
      </c>
      <c r="AB195" s="79"/>
      <c r="AC195" s="79" t="b">
        <v>0</v>
      </c>
      <c r="AD195" s="79">
        <v>0</v>
      </c>
      <c r="AE195" s="85" t="s">
        <v>1500</v>
      </c>
      <c r="AF195" s="79" t="b">
        <v>0</v>
      </c>
      <c r="AG195" s="79" t="s">
        <v>1508</v>
      </c>
      <c r="AH195" s="79"/>
      <c r="AI195" s="85" t="s">
        <v>1500</v>
      </c>
      <c r="AJ195" s="79" t="b">
        <v>0</v>
      </c>
      <c r="AK195" s="79">
        <v>1</v>
      </c>
      <c r="AL195" s="85" t="s">
        <v>1439</v>
      </c>
      <c r="AM195" s="79" t="s">
        <v>1531</v>
      </c>
      <c r="AN195" s="79" t="b">
        <v>0</v>
      </c>
      <c r="AO195" s="85" t="s">
        <v>1439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25</v>
      </c>
      <c r="BC195" s="78" t="str">
        <f>REPLACE(INDEX(GroupVertices[Group],MATCH(Edges[[#This Row],[Vertex 2]],GroupVertices[Vertex],0)),1,1,"")</f>
        <v>25</v>
      </c>
      <c r="BD195" s="48">
        <v>0</v>
      </c>
      <c r="BE195" s="49">
        <v>0</v>
      </c>
      <c r="BF195" s="48">
        <v>1</v>
      </c>
      <c r="BG195" s="49">
        <v>4.545454545454546</v>
      </c>
      <c r="BH195" s="48">
        <v>0</v>
      </c>
      <c r="BI195" s="49">
        <v>0</v>
      </c>
      <c r="BJ195" s="48">
        <v>21</v>
      </c>
      <c r="BK195" s="49">
        <v>95.45454545454545</v>
      </c>
      <c r="BL195" s="48">
        <v>22</v>
      </c>
    </row>
    <row r="196" spans="1:64" ht="15">
      <c r="A196" s="64" t="s">
        <v>356</v>
      </c>
      <c r="B196" s="64" t="s">
        <v>356</v>
      </c>
      <c r="C196" s="65" t="s">
        <v>4475</v>
      </c>
      <c r="D196" s="66">
        <v>3</v>
      </c>
      <c r="E196" s="67" t="s">
        <v>132</v>
      </c>
      <c r="F196" s="68">
        <v>32</v>
      </c>
      <c r="G196" s="65"/>
      <c r="H196" s="69"/>
      <c r="I196" s="70"/>
      <c r="J196" s="70"/>
      <c r="K196" s="34" t="s">
        <v>65</v>
      </c>
      <c r="L196" s="77">
        <v>196</v>
      </c>
      <c r="M196" s="77"/>
      <c r="N196" s="72"/>
      <c r="O196" s="79" t="s">
        <v>176</v>
      </c>
      <c r="P196" s="81">
        <v>43481.66575231482</v>
      </c>
      <c r="Q196" s="79" t="s">
        <v>599</v>
      </c>
      <c r="R196" s="79"/>
      <c r="S196" s="79"/>
      <c r="T196" s="79" t="s">
        <v>799</v>
      </c>
      <c r="U196" s="79"/>
      <c r="V196" s="82" t="s">
        <v>1014</v>
      </c>
      <c r="W196" s="81">
        <v>43481.66575231482</v>
      </c>
      <c r="X196" s="82" t="s">
        <v>1218</v>
      </c>
      <c r="Y196" s="79"/>
      <c r="Z196" s="79"/>
      <c r="AA196" s="85" t="s">
        <v>1441</v>
      </c>
      <c r="AB196" s="79"/>
      <c r="AC196" s="79" t="b">
        <v>0</v>
      </c>
      <c r="AD196" s="79">
        <v>0</v>
      </c>
      <c r="AE196" s="85" t="s">
        <v>1500</v>
      </c>
      <c r="AF196" s="79" t="b">
        <v>0</v>
      </c>
      <c r="AG196" s="79" t="s">
        <v>1513</v>
      </c>
      <c r="AH196" s="79"/>
      <c r="AI196" s="85" t="s">
        <v>1500</v>
      </c>
      <c r="AJ196" s="79" t="b">
        <v>0</v>
      </c>
      <c r="AK196" s="79">
        <v>0</v>
      </c>
      <c r="AL196" s="85" t="s">
        <v>1500</v>
      </c>
      <c r="AM196" s="79" t="s">
        <v>1537</v>
      </c>
      <c r="AN196" s="79" t="b">
        <v>0</v>
      </c>
      <c r="AO196" s="85" t="s">
        <v>1441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20</v>
      </c>
      <c r="BK196" s="49">
        <v>100</v>
      </c>
      <c r="BL196" s="48">
        <v>20</v>
      </c>
    </row>
    <row r="197" spans="1:64" ht="15">
      <c r="A197" s="64" t="s">
        <v>357</v>
      </c>
      <c r="B197" s="64" t="s">
        <v>357</v>
      </c>
      <c r="C197" s="65" t="s">
        <v>4475</v>
      </c>
      <c r="D197" s="66">
        <v>3</v>
      </c>
      <c r="E197" s="67" t="s">
        <v>132</v>
      </c>
      <c r="F197" s="68">
        <v>32</v>
      </c>
      <c r="G197" s="65"/>
      <c r="H197" s="69"/>
      <c r="I197" s="70"/>
      <c r="J197" s="70"/>
      <c r="K197" s="34" t="s">
        <v>65</v>
      </c>
      <c r="L197" s="77">
        <v>197</v>
      </c>
      <c r="M197" s="77"/>
      <c r="N197" s="72"/>
      <c r="O197" s="79" t="s">
        <v>176</v>
      </c>
      <c r="P197" s="81">
        <v>43481.66667824074</v>
      </c>
      <c r="Q197" s="79" t="s">
        <v>600</v>
      </c>
      <c r="R197" s="79"/>
      <c r="S197" s="79"/>
      <c r="T197" s="79" t="s">
        <v>756</v>
      </c>
      <c r="U197" s="82" t="s">
        <v>889</v>
      </c>
      <c r="V197" s="82" t="s">
        <v>889</v>
      </c>
      <c r="W197" s="81">
        <v>43481.66667824074</v>
      </c>
      <c r="X197" s="82" t="s">
        <v>1219</v>
      </c>
      <c r="Y197" s="79"/>
      <c r="Z197" s="79"/>
      <c r="AA197" s="85" t="s">
        <v>1442</v>
      </c>
      <c r="AB197" s="79"/>
      <c r="AC197" s="79" t="b">
        <v>0</v>
      </c>
      <c r="AD197" s="79">
        <v>0</v>
      </c>
      <c r="AE197" s="85" t="s">
        <v>1500</v>
      </c>
      <c r="AF197" s="79" t="b">
        <v>0</v>
      </c>
      <c r="AG197" s="79" t="s">
        <v>1507</v>
      </c>
      <c r="AH197" s="79"/>
      <c r="AI197" s="85" t="s">
        <v>1500</v>
      </c>
      <c r="AJ197" s="79" t="b">
        <v>0</v>
      </c>
      <c r="AK197" s="79">
        <v>0</v>
      </c>
      <c r="AL197" s="85" t="s">
        <v>1500</v>
      </c>
      <c r="AM197" s="79" t="s">
        <v>1532</v>
      </c>
      <c r="AN197" s="79" t="b">
        <v>0</v>
      </c>
      <c r="AO197" s="85" t="s">
        <v>1442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37</v>
      </c>
      <c r="BK197" s="49">
        <v>100</v>
      </c>
      <c r="BL197" s="48">
        <v>37</v>
      </c>
    </row>
    <row r="198" spans="1:64" ht="15">
      <c r="A198" s="64" t="s">
        <v>358</v>
      </c>
      <c r="B198" s="64" t="s">
        <v>358</v>
      </c>
      <c r="C198" s="65" t="s">
        <v>4475</v>
      </c>
      <c r="D198" s="66">
        <v>3</v>
      </c>
      <c r="E198" s="67" t="s">
        <v>132</v>
      </c>
      <c r="F198" s="68">
        <v>32</v>
      </c>
      <c r="G198" s="65"/>
      <c r="H198" s="69"/>
      <c r="I198" s="70"/>
      <c r="J198" s="70"/>
      <c r="K198" s="34" t="s">
        <v>65</v>
      </c>
      <c r="L198" s="77">
        <v>198</v>
      </c>
      <c r="M198" s="77"/>
      <c r="N198" s="72"/>
      <c r="O198" s="79" t="s">
        <v>176</v>
      </c>
      <c r="P198" s="81">
        <v>43480.91878472222</v>
      </c>
      <c r="Q198" s="79" t="s">
        <v>601</v>
      </c>
      <c r="R198" s="79"/>
      <c r="S198" s="79"/>
      <c r="T198" s="79" t="s">
        <v>824</v>
      </c>
      <c r="U198" s="79"/>
      <c r="V198" s="82" t="s">
        <v>1015</v>
      </c>
      <c r="W198" s="81">
        <v>43480.91878472222</v>
      </c>
      <c r="X198" s="82" t="s">
        <v>1220</v>
      </c>
      <c r="Y198" s="79"/>
      <c r="Z198" s="79"/>
      <c r="AA198" s="85" t="s">
        <v>1443</v>
      </c>
      <c r="AB198" s="79"/>
      <c r="AC198" s="79" t="b">
        <v>0</v>
      </c>
      <c r="AD198" s="79">
        <v>111</v>
      </c>
      <c r="AE198" s="85" t="s">
        <v>1500</v>
      </c>
      <c r="AF198" s="79" t="b">
        <v>0</v>
      </c>
      <c r="AG198" s="79" t="s">
        <v>1514</v>
      </c>
      <c r="AH198" s="79"/>
      <c r="AI198" s="85" t="s">
        <v>1500</v>
      </c>
      <c r="AJ198" s="79" t="b">
        <v>0</v>
      </c>
      <c r="AK198" s="79">
        <v>22</v>
      </c>
      <c r="AL198" s="85" t="s">
        <v>1500</v>
      </c>
      <c r="AM198" s="79" t="s">
        <v>1529</v>
      </c>
      <c r="AN198" s="79" t="b">
        <v>0</v>
      </c>
      <c r="AO198" s="85" t="s">
        <v>1443</v>
      </c>
      <c r="AP198" s="79" t="s">
        <v>1542</v>
      </c>
      <c r="AQ198" s="79">
        <v>0</v>
      </c>
      <c r="AR198" s="79">
        <v>0</v>
      </c>
      <c r="AS198" s="79"/>
      <c r="AT198" s="79"/>
      <c r="AU198" s="79"/>
      <c r="AV198" s="79"/>
      <c r="AW198" s="79"/>
      <c r="AX198" s="79"/>
      <c r="AY198" s="79"/>
      <c r="AZ198" s="79"/>
      <c r="BA198">
        <v>1</v>
      </c>
      <c r="BB198" s="78" t="str">
        <f>REPLACE(INDEX(GroupVertices[Group],MATCH(Edges[[#This Row],[Vertex 1]],GroupVertices[Vertex],0)),1,1,"")</f>
        <v>24</v>
      </c>
      <c r="BC198" s="78" t="str">
        <f>REPLACE(INDEX(GroupVertices[Group],MATCH(Edges[[#This Row],[Vertex 2]],GroupVertices[Vertex],0)),1,1,"")</f>
        <v>24</v>
      </c>
      <c r="BD198" s="48">
        <v>0</v>
      </c>
      <c r="BE198" s="49">
        <v>0</v>
      </c>
      <c r="BF198" s="48">
        <v>0</v>
      </c>
      <c r="BG198" s="49">
        <v>0</v>
      </c>
      <c r="BH198" s="48">
        <v>0</v>
      </c>
      <c r="BI198" s="49">
        <v>0</v>
      </c>
      <c r="BJ198" s="48">
        <v>33</v>
      </c>
      <c r="BK198" s="49">
        <v>100</v>
      </c>
      <c r="BL198" s="48">
        <v>33</v>
      </c>
    </row>
    <row r="199" spans="1:64" ht="15">
      <c r="A199" s="64" t="s">
        <v>359</v>
      </c>
      <c r="B199" s="64" t="s">
        <v>358</v>
      </c>
      <c r="C199" s="65" t="s">
        <v>4475</v>
      </c>
      <c r="D199" s="66">
        <v>3</v>
      </c>
      <c r="E199" s="67" t="s">
        <v>132</v>
      </c>
      <c r="F199" s="68">
        <v>32</v>
      </c>
      <c r="G199" s="65"/>
      <c r="H199" s="69"/>
      <c r="I199" s="70"/>
      <c r="J199" s="70"/>
      <c r="K199" s="34" t="s">
        <v>65</v>
      </c>
      <c r="L199" s="77">
        <v>199</v>
      </c>
      <c r="M199" s="77"/>
      <c r="N199" s="72"/>
      <c r="O199" s="79" t="s">
        <v>452</v>
      </c>
      <c r="P199" s="81">
        <v>43481.667129629626</v>
      </c>
      <c r="Q199" s="79" t="s">
        <v>602</v>
      </c>
      <c r="R199" s="79"/>
      <c r="S199" s="79"/>
      <c r="T199" s="79" t="s">
        <v>825</v>
      </c>
      <c r="U199" s="79"/>
      <c r="V199" s="82" t="s">
        <v>1016</v>
      </c>
      <c r="W199" s="81">
        <v>43481.667129629626</v>
      </c>
      <c r="X199" s="82" t="s">
        <v>1221</v>
      </c>
      <c r="Y199" s="79"/>
      <c r="Z199" s="79"/>
      <c r="AA199" s="85" t="s">
        <v>1444</v>
      </c>
      <c r="AB199" s="79"/>
      <c r="AC199" s="79" t="b">
        <v>0</v>
      </c>
      <c r="AD199" s="79">
        <v>0</v>
      </c>
      <c r="AE199" s="85" t="s">
        <v>1500</v>
      </c>
      <c r="AF199" s="79" t="b">
        <v>0</v>
      </c>
      <c r="AG199" s="79" t="s">
        <v>1514</v>
      </c>
      <c r="AH199" s="79"/>
      <c r="AI199" s="85" t="s">
        <v>1500</v>
      </c>
      <c r="AJ199" s="79" t="b">
        <v>0</v>
      </c>
      <c r="AK199" s="79">
        <v>22</v>
      </c>
      <c r="AL199" s="85" t="s">
        <v>1443</v>
      </c>
      <c r="AM199" s="79" t="s">
        <v>1529</v>
      </c>
      <c r="AN199" s="79" t="b">
        <v>0</v>
      </c>
      <c r="AO199" s="85" t="s">
        <v>1443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24</v>
      </c>
      <c r="BC199" s="78" t="str">
        <f>REPLACE(INDEX(GroupVertices[Group],MATCH(Edges[[#This Row],[Vertex 2]],GroupVertices[Vertex],0)),1,1,"")</f>
        <v>24</v>
      </c>
      <c r="BD199" s="48">
        <v>0</v>
      </c>
      <c r="BE199" s="49">
        <v>0</v>
      </c>
      <c r="BF199" s="48">
        <v>0</v>
      </c>
      <c r="BG199" s="49">
        <v>0</v>
      </c>
      <c r="BH199" s="48">
        <v>0</v>
      </c>
      <c r="BI199" s="49">
        <v>0</v>
      </c>
      <c r="BJ199" s="48">
        <v>19</v>
      </c>
      <c r="BK199" s="49">
        <v>100</v>
      </c>
      <c r="BL199" s="48">
        <v>19</v>
      </c>
    </row>
    <row r="200" spans="1:64" ht="15">
      <c r="A200" s="64" t="s">
        <v>360</v>
      </c>
      <c r="B200" s="64" t="s">
        <v>442</v>
      </c>
      <c r="C200" s="65" t="s">
        <v>4475</v>
      </c>
      <c r="D200" s="66">
        <v>3</v>
      </c>
      <c r="E200" s="67" t="s">
        <v>132</v>
      </c>
      <c r="F200" s="68">
        <v>32</v>
      </c>
      <c r="G200" s="65"/>
      <c r="H200" s="69"/>
      <c r="I200" s="70"/>
      <c r="J200" s="70"/>
      <c r="K200" s="34" t="s">
        <v>65</v>
      </c>
      <c r="L200" s="77">
        <v>200</v>
      </c>
      <c r="M200" s="77"/>
      <c r="N200" s="72"/>
      <c r="O200" s="79" t="s">
        <v>452</v>
      </c>
      <c r="P200" s="81">
        <v>43481.67047453704</v>
      </c>
      <c r="Q200" s="79" t="s">
        <v>603</v>
      </c>
      <c r="R200" s="79"/>
      <c r="S200" s="79"/>
      <c r="T200" s="79" t="s">
        <v>756</v>
      </c>
      <c r="U200" s="82" t="s">
        <v>890</v>
      </c>
      <c r="V200" s="82" t="s">
        <v>890</v>
      </c>
      <c r="W200" s="81">
        <v>43481.67047453704</v>
      </c>
      <c r="X200" s="82" t="s">
        <v>1222</v>
      </c>
      <c r="Y200" s="79"/>
      <c r="Z200" s="79"/>
      <c r="AA200" s="85" t="s">
        <v>1445</v>
      </c>
      <c r="AB200" s="79"/>
      <c r="AC200" s="79" t="b">
        <v>0</v>
      </c>
      <c r="AD200" s="79">
        <v>15</v>
      </c>
      <c r="AE200" s="85" t="s">
        <v>1500</v>
      </c>
      <c r="AF200" s="79" t="b">
        <v>0</v>
      </c>
      <c r="AG200" s="79" t="s">
        <v>1508</v>
      </c>
      <c r="AH200" s="79"/>
      <c r="AI200" s="85" t="s">
        <v>1500</v>
      </c>
      <c r="AJ200" s="79" t="b">
        <v>0</v>
      </c>
      <c r="AK200" s="79">
        <v>0</v>
      </c>
      <c r="AL200" s="85" t="s">
        <v>1500</v>
      </c>
      <c r="AM200" s="79" t="s">
        <v>1531</v>
      </c>
      <c r="AN200" s="79" t="b">
        <v>0</v>
      </c>
      <c r="AO200" s="85" t="s">
        <v>1445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23</v>
      </c>
      <c r="BC200" s="78" t="str">
        <f>REPLACE(INDEX(GroupVertices[Group],MATCH(Edges[[#This Row],[Vertex 2]],GroupVertices[Vertex],0)),1,1,"")</f>
        <v>23</v>
      </c>
      <c r="BD200" s="48">
        <v>2</v>
      </c>
      <c r="BE200" s="49">
        <v>8</v>
      </c>
      <c r="BF200" s="48">
        <v>0</v>
      </c>
      <c r="BG200" s="49">
        <v>0</v>
      </c>
      <c r="BH200" s="48">
        <v>0</v>
      </c>
      <c r="BI200" s="49">
        <v>0</v>
      </c>
      <c r="BJ200" s="48">
        <v>23</v>
      </c>
      <c r="BK200" s="49">
        <v>92</v>
      </c>
      <c r="BL200" s="48">
        <v>25</v>
      </c>
    </row>
    <row r="201" spans="1:64" ht="15">
      <c r="A201" s="64" t="s">
        <v>361</v>
      </c>
      <c r="B201" s="64" t="s">
        <v>319</v>
      </c>
      <c r="C201" s="65" t="s">
        <v>4475</v>
      </c>
      <c r="D201" s="66">
        <v>3</v>
      </c>
      <c r="E201" s="67" t="s">
        <v>132</v>
      </c>
      <c r="F201" s="68">
        <v>32</v>
      </c>
      <c r="G201" s="65"/>
      <c r="H201" s="69"/>
      <c r="I201" s="70"/>
      <c r="J201" s="70"/>
      <c r="K201" s="34" t="s">
        <v>65</v>
      </c>
      <c r="L201" s="77">
        <v>201</v>
      </c>
      <c r="M201" s="77"/>
      <c r="N201" s="72"/>
      <c r="O201" s="79" t="s">
        <v>452</v>
      </c>
      <c r="P201" s="81">
        <v>43481.67681712963</v>
      </c>
      <c r="Q201" s="79" t="s">
        <v>462</v>
      </c>
      <c r="R201" s="79"/>
      <c r="S201" s="79"/>
      <c r="T201" s="79"/>
      <c r="U201" s="79"/>
      <c r="V201" s="82" t="s">
        <v>1017</v>
      </c>
      <c r="W201" s="81">
        <v>43481.67681712963</v>
      </c>
      <c r="X201" s="82" t="s">
        <v>1223</v>
      </c>
      <c r="Y201" s="79"/>
      <c r="Z201" s="79"/>
      <c r="AA201" s="85" t="s">
        <v>1446</v>
      </c>
      <c r="AB201" s="79"/>
      <c r="AC201" s="79" t="b">
        <v>0</v>
      </c>
      <c r="AD201" s="79">
        <v>0</v>
      </c>
      <c r="AE201" s="85" t="s">
        <v>1500</v>
      </c>
      <c r="AF201" s="79" t="b">
        <v>0</v>
      </c>
      <c r="AG201" s="79" t="s">
        <v>1507</v>
      </c>
      <c r="AH201" s="79"/>
      <c r="AI201" s="85" t="s">
        <v>1500</v>
      </c>
      <c r="AJ201" s="79" t="b">
        <v>0</v>
      </c>
      <c r="AK201" s="79">
        <v>24</v>
      </c>
      <c r="AL201" s="85" t="s">
        <v>1395</v>
      </c>
      <c r="AM201" s="79" t="s">
        <v>1537</v>
      </c>
      <c r="AN201" s="79" t="b">
        <v>0</v>
      </c>
      <c r="AO201" s="85" t="s">
        <v>1395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1</v>
      </c>
      <c r="BG201" s="49">
        <v>4</v>
      </c>
      <c r="BH201" s="48">
        <v>0</v>
      </c>
      <c r="BI201" s="49">
        <v>0</v>
      </c>
      <c r="BJ201" s="48">
        <v>24</v>
      </c>
      <c r="BK201" s="49">
        <v>96</v>
      </c>
      <c r="BL201" s="48">
        <v>25</v>
      </c>
    </row>
    <row r="202" spans="1:64" ht="15">
      <c r="A202" s="64" t="s">
        <v>362</v>
      </c>
      <c r="B202" s="64" t="s">
        <v>362</v>
      </c>
      <c r="C202" s="65" t="s">
        <v>4475</v>
      </c>
      <c r="D202" s="66">
        <v>3</v>
      </c>
      <c r="E202" s="67" t="s">
        <v>132</v>
      </c>
      <c r="F202" s="68">
        <v>32</v>
      </c>
      <c r="G202" s="65"/>
      <c r="H202" s="69"/>
      <c r="I202" s="70"/>
      <c r="J202" s="70"/>
      <c r="K202" s="34" t="s">
        <v>65</v>
      </c>
      <c r="L202" s="77">
        <v>202</v>
      </c>
      <c r="M202" s="77"/>
      <c r="N202" s="72"/>
      <c r="O202" s="79" t="s">
        <v>176</v>
      </c>
      <c r="P202" s="81">
        <v>43481.68462962963</v>
      </c>
      <c r="Q202" s="79" t="s">
        <v>604</v>
      </c>
      <c r="R202" s="82" t="s">
        <v>695</v>
      </c>
      <c r="S202" s="79" t="s">
        <v>732</v>
      </c>
      <c r="T202" s="79" t="s">
        <v>826</v>
      </c>
      <c r="U202" s="79"/>
      <c r="V202" s="82" t="s">
        <v>1018</v>
      </c>
      <c r="W202" s="81">
        <v>43481.68462962963</v>
      </c>
      <c r="X202" s="82" t="s">
        <v>1224</v>
      </c>
      <c r="Y202" s="79"/>
      <c r="Z202" s="79"/>
      <c r="AA202" s="85" t="s">
        <v>1447</v>
      </c>
      <c r="AB202" s="79"/>
      <c r="AC202" s="79" t="b">
        <v>0</v>
      </c>
      <c r="AD202" s="79">
        <v>0</v>
      </c>
      <c r="AE202" s="85" t="s">
        <v>1500</v>
      </c>
      <c r="AF202" s="79" t="b">
        <v>0</v>
      </c>
      <c r="AG202" s="79" t="s">
        <v>1508</v>
      </c>
      <c r="AH202" s="79"/>
      <c r="AI202" s="85" t="s">
        <v>1500</v>
      </c>
      <c r="AJ202" s="79" t="b">
        <v>0</v>
      </c>
      <c r="AK202" s="79">
        <v>0</v>
      </c>
      <c r="AL202" s="85" t="s">
        <v>1500</v>
      </c>
      <c r="AM202" s="79" t="s">
        <v>1538</v>
      </c>
      <c r="AN202" s="79" t="b">
        <v>0</v>
      </c>
      <c r="AO202" s="85" t="s">
        <v>1447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23</v>
      </c>
      <c r="BK202" s="49">
        <v>100</v>
      </c>
      <c r="BL202" s="48">
        <v>23</v>
      </c>
    </row>
    <row r="203" spans="1:64" ht="15">
      <c r="A203" s="64" t="s">
        <v>363</v>
      </c>
      <c r="B203" s="64" t="s">
        <v>420</v>
      </c>
      <c r="C203" s="65" t="s">
        <v>4475</v>
      </c>
      <c r="D203" s="66">
        <v>3</v>
      </c>
      <c r="E203" s="67" t="s">
        <v>132</v>
      </c>
      <c r="F203" s="68">
        <v>32</v>
      </c>
      <c r="G203" s="65"/>
      <c r="H203" s="69"/>
      <c r="I203" s="70"/>
      <c r="J203" s="70"/>
      <c r="K203" s="34" t="s">
        <v>65</v>
      </c>
      <c r="L203" s="77">
        <v>203</v>
      </c>
      <c r="M203" s="77"/>
      <c r="N203" s="72"/>
      <c r="O203" s="79" t="s">
        <v>452</v>
      </c>
      <c r="P203" s="81">
        <v>43481.68513888889</v>
      </c>
      <c r="Q203" s="79" t="s">
        <v>605</v>
      </c>
      <c r="R203" s="79"/>
      <c r="S203" s="79"/>
      <c r="T203" s="79" t="s">
        <v>827</v>
      </c>
      <c r="U203" s="79"/>
      <c r="V203" s="82" t="s">
        <v>1019</v>
      </c>
      <c r="W203" s="81">
        <v>43481.68513888889</v>
      </c>
      <c r="X203" s="82" t="s">
        <v>1225</v>
      </c>
      <c r="Y203" s="79"/>
      <c r="Z203" s="79"/>
      <c r="AA203" s="85" t="s">
        <v>1448</v>
      </c>
      <c r="AB203" s="79"/>
      <c r="AC203" s="79" t="b">
        <v>0</v>
      </c>
      <c r="AD203" s="79">
        <v>0</v>
      </c>
      <c r="AE203" s="85" t="s">
        <v>1500</v>
      </c>
      <c r="AF203" s="79" t="b">
        <v>0</v>
      </c>
      <c r="AG203" s="79" t="s">
        <v>1508</v>
      </c>
      <c r="AH203" s="79"/>
      <c r="AI203" s="85" t="s">
        <v>1500</v>
      </c>
      <c r="AJ203" s="79" t="b">
        <v>0</v>
      </c>
      <c r="AK203" s="79">
        <v>0</v>
      </c>
      <c r="AL203" s="85" t="s">
        <v>1500</v>
      </c>
      <c r="AM203" s="79" t="s">
        <v>1533</v>
      </c>
      <c r="AN203" s="79" t="b">
        <v>0</v>
      </c>
      <c r="AO203" s="85" t="s">
        <v>1448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5</v>
      </c>
      <c r="BD203" s="48"/>
      <c r="BE203" s="49"/>
      <c r="BF203" s="48"/>
      <c r="BG203" s="49"/>
      <c r="BH203" s="48"/>
      <c r="BI203" s="49"/>
      <c r="BJ203" s="48"/>
      <c r="BK203" s="49"/>
      <c r="BL203" s="48"/>
    </row>
    <row r="204" spans="1:64" ht="15">
      <c r="A204" s="64" t="s">
        <v>363</v>
      </c>
      <c r="B204" s="64" t="s">
        <v>443</v>
      </c>
      <c r="C204" s="65" t="s">
        <v>4475</v>
      </c>
      <c r="D204" s="66">
        <v>3</v>
      </c>
      <c r="E204" s="67" t="s">
        <v>132</v>
      </c>
      <c r="F204" s="68">
        <v>32</v>
      </c>
      <c r="G204" s="65"/>
      <c r="H204" s="69"/>
      <c r="I204" s="70"/>
      <c r="J204" s="70"/>
      <c r="K204" s="34" t="s">
        <v>65</v>
      </c>
      <c r="L204" s="77">
        <v>204</v>
      </c>
      <c r="M204" s="77"/>
      <c r="N204" s="72"/>
      <c r="O204" s="79" t="s">
        <v>452</v>
      </c>
      <c r="P204" s="81">
        <v>43481.68513888889</v>
      </c>
      <c r="Q204" s="79" t="s">
        <v>605</v>
      </c>
      <c r="R204" s="79"/>
      <c r="S204" s="79"/>
      <c r="T204" s="79" t="s">
        <v>827</v>
      </c>
      <c r="U204" s="79"/>
      <c r="V204" s="82" t="s">
        <v>1019</v>
      </c>
      <c r="W204" s="81">
        <v>43481.68513888889</v>
      </c>
      <c r="X204" s="82" t="s">
        <v>1225</v>
      </c>
      <c r="Y204" s="79"/>
      <c r="Z204" s="79"/>
      <c r="AA204" s="85" t="s">
        <v>1448</v>
      </c>
      <c r="AB204" s="79"/>
      <c r="AC204" s="79" t="b">
        <v>0</v>
      </c>
      <c r="AD204" s="79">
        <v>0</v>
      </c>
      <c r="AE204" s="85" t="s">
        <v>1500</v>
      </c>
      <c r="AF204" s="79" t="b">
        <v>0</v>
      </c>
      <c r="AG204" s="79" t="s">
        <v>1508</v>
      </c>
      <c r="AH204" s="79"/>
      <c r="AI204" s="85" t="s">
        <v>1500</v>
      </c>
      <c r="AJ204" s="79" t="b">
        <v>0</v>
      </c>
      <c r="AK204" s="79">
        <v>0</v>
      </c>
      <c r="AL204" s="85" t="s">
        <v>1500</v>
      </c>
      <c r="AM204" s="79" t="s">
        <v>1533</v>
      </c>
      <c r="AN204" s="79" t="b">
        <v>0</v>
      </c>
      <c r="AO204" s="85" t="s">
        <v>1448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5</v>
      </c>
      <c r="BD204" s="48">
        <v>1</v>
      </c>
      <c r="BE204" s="49">
        <v>9.090909090909092</v>
      </c>
      <c r="BF204" s="48">
        <v>0</v>
      </c>
      <c r="BG204" s="49">
        <v>0</v>
      </c>
      <c r="BH204" s="48">
        <v>0</v>
      </c>
      <c r="BI204" s="49">
        <v>0</v>
      </c>
      <c r="BJ204" s="48">
        <v>10</v>
      </c>
      <c r="BK204" s="49">
        <v>90.9090909090909</v>
      </c>
      <c r="BL204" s="48">
        <v>11</v>
      </c>
    </row>
    <row r="205" spans="1:64" ht="15">
      <c r="A205" s="64" t="s">
        <v>364</v>
      </c>
      <c r="B205" s="64" t="s">
        <v>364</v>
      </c>
      <c r="C205" s="65" t="s">
        <v>4476</v>
      </c>
      <c r="D205" s="66">
        <v>3</v>
      </c>
      <c r="E205" s="67" t="s">
        <v>136</v>
      </c>
      <c r="F205" s="68">
        <v>19</v>
      </c>
      <c r="G205" s="65"/>
      <c r="H205" s="69"/>
      <c r="I205" s="70"/>
      <c r="J205" s="70"/>
      <c r="K205" s="34" t="s">
        <v>65</v>
      </c>
      <c r="L205" s="77">
        <v>205</v>
      </c>
      <c r="M205" s="77"/>
      <c r="N205" s="72"/>
      <c r="O205" s="79" t="s">
        <v>176</v>
      </c>
      <c r="P205" s="81">
        <v>43481.67612268519</v>
      </c>
      <c r="Q205" s="79" t="s">
        <v>606</v>
      </c>
      <c r="R205" s="82" t="s">
        <v>696</v>
      </c>
      <c r="S205" s="79" t="s">
        <v>746</v>
      </c>
      <c r="T205" s="79" t="s">
        <v>828</v>
      </c>
      <c r="U205" s="82" t="s">
        <v>891</v>
      </c>
      <c r="V205" s="82" t="s">
        <v>891</v>
      </c>
      <c r="W205" s="81">
        <v>43481.67612268519</v>
      </c>
      <c r="X205" s="82" t="s">
        <v>1226</v>
      </c>
      <c r="Y205" s="79"/>
      <c r="Z205" s="79"/>
      <c r="AA205" s="85" t="s">
        <v>1449</v>
      </c>
      <c r="AB205" s="79"/>
      <c r="AC205" s="79" t="b">
        <v>0</v>
      </c>
      <c r="AD205" s="79">
        <v>2</v>
      </c>
      <c r="AE205" s="85" t="s">
        <v>1500</v>
      </c>
      <c r="AF205" s="79" t="b">
        <v>0</v>
      </c>
      <c r="AG205" s="79" t="s">
        <v>1508</v>
      </c>
      <c r="AH205" s="79"/>
      <c r="AI205" s="85" t="s">
        <v>1500</v>
      </c>
      <c r="AJ205" s="79" t="b">
        <v>0</v>
      </c>
      <c r="AK205" s="79">
        <v>0</v>
      </c>
      <c r="AL205" s="85" t="s">
        <v>1500</v>
      </c>
      <c r="AM205" s="79" t="s">
        <v>1533</v>
      </c>
      <c r="AN205" s="79" t="b">
        <v>0</v>
      </c>
      <c r="AO205" s="85" t="s">
        <v>1449</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17</v>
      </c>
      <c r="BK205" s="49">
        <v>100</v>
      </c>
      <c r="BL205" s="48">
        <v>17</v>
      </c>
    </row>
    <row r="206" spans="1:64" ht="15">
      <c r="A206" s="64" t="s">
        <v>364</v>
      </c>
      <c r="B206" s="64" t="s">
        <v>364</v>
      </c>
      <c r="C206" s="65" t="s">
        <v>4476</v>
      </c>
      <c r="D206" s="66">
        <v>3</v>
      </c>
      <c r="E206" s="67" t="s">
        <v>136</v>
      </c>
      <c r="F206" s="68">
        <v>19</v>
      </c>
      <c r="G206" s="65"/>
      <c r="H206" s="69"/>
      <c r="I206" s="70"/>
      <c r="J206" s="70"/>
      <c r="K206" s="34" t="s">
        <v>65</v>
      </c>
      <c r="L206" s="77">
        <v>206</v>
      </c>
      <c r="M206" s="77"/>
      <c r="N206" s="72"/>
      <c r="O206" s="79" t="s">
        <v>176</v>
      </c>
      <c r="P206" s="81">
        <v>43481.686435185184</v>
      </c>
      <c r="Q206" s="79" t="s">
        <v>607</v>
      </c>
      <c r="R206" s="82" t="s">
        <v>697</v>
      </c>
      <c r="S206" s="79" t="s">
        <v>746</v>
      </c>
      <c r="T206" s="79" t="s">
        <v>829</v>
      </c>
      <c r="U206" s="82" t="s">
        <v>892</v>
      </c>
      <c r="V206" s="82" t="s">
        <v>892</v>
      </c>
      <c r="W206" s="81">
        <v>43481.686435185184</v>
      </c>
      <c r="X206" s="82" t="s">
        <v>1227</v>
      </c>
      <c r="Y206" s="79"/>
      <c r="Z206" s="79"/>
      <c r="AA206" s="85" t="s">
        <v>1450</v>
      </c>
      <c r="AB206" s="79"/>
      <c r="AC206" s="79" t="b">
        <v>0</v>
      </c>
      <c r="AD206" s="79">
        <v>0</v>
      </c>
      <c r="AE206" s="85" t="s">
        <v>1500</v>
      </c>
      <c r="AF206" s="79" t="b">
        <v>0</v>
      </c>
      <c r="AG206" s="79" t="s">
        <v>1508</v>
      </c>
      <c r="AH206" s="79"/>
      <c r="AI206" s="85" t="s">
        <v>1500</v>
      </c>
      <c r="AJ206" s="79" t="b">
        <v>0</v>
      </c>
      <c r="AK206" s="79">
        <v>0</v>
      </c>
      <c r="AL206" s="85" t="s">
        <v>1500</v>
      </c>
      <c r="AM206" s="79" t="s">
        <v>1533</v>
      </c>
      <c r="AN206" s="79" t="b">
        <v>0</v>
      </c>
      <c r="AO206" s="85" t="s">
        <v>1450</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14</v>
      </c>
      <c r="BK206" s="49">
        <v>100</v>
      </c>
      <c r="BL206" s="48">
        <v>14</v>
      </c>
    </row>
    <row r="207" spans="1:64" ht="15">
      <c r="A207" s="64" t="s">
        <v>365</v>
      </c>
      <c r="B207" s="64" t="s">
        <v>365</v>
      </c>
      <c r="C207" s="65" t="s">
        <v>4476</v>
      </c>
      <c r="D207" s="66">
        <v>3</v>
      </c>
      <c r="E207" s="67" t="s">
        <v>136</v>
      </c>
      <c r="F207" s="68">
        <v>19</v>
      </c>
      <c r="G207" s="65"/>
      <c r="H207" s="69"/>
      <c r="I207" s="70"/>
      <c r="J207" s="70"/>
      <c r="K207" s="34" t="s">
        <v>65</v>
      </c>
      <c r="L207" s="77">
        <v>207</v>
      </c>
      <c r="M207" s="77"/>
      <c r="N207" s="72"/>
      <c r="O207" s="79" t="s">
        <v>176</v>
      </c>
      <c r="P207" s="81">
        <v>43481.640625</v>
      </c>
      <c r="Q207" s="79" t="s">
        <v>608</v>
      </c>
      <c r="R207" s="82" t="s">
        <v>698</v>
      </c>
      <c r="S207" s="79" t="s">
        <v>747</v>
      </c>
      <c r="T207" s="79" t="s">
        <v>777</v>
      </c>
      <c r="U207" s="82" t="s">
        <v>893</v>
      </c>
      <c r="V207" s="82" t="s">
        <v>893</v>
      </c>
      <c r="W207" s="81">
        <v>43481.640625</v>
      </c>
      <c r="X207" s="82" t="s">
        <v>1228</v>
      </c>
      <c r="Y207" s="79"/>
      <c r="Z207" s="79"/>
      <c r="AA207" s="85" t="s">
        <v>1451</v>
      </c>
      <c r="AB207" s="79"/>
      <c r="AC207" s="79" t="b">
        <v>0</v>
      </c>
      <c r="AD207" s="79">
        <v>0</v>
      </c>
      <c r="AE207" s="85" t="s">
        <v>1500</v>
      </c>
      <c r="AF207" s="79" t="b">
        <v>0</v>
      </c>
      <c r="AG207" s="79" t="s">
        <v>1507</v>
      </c>
      <c r="AH207" s="79"/>
      <c r="AI207" s="85" t="s">
        <v>1500</v>
      </c>
      <c r="AJ207" s="79" t="b">
        <v>0</v>
      </c>
      <c r="AK207" s="79">
        <v>0</v>
      </c>
      <c r="AL207" s="85" t="s">
        <v>1500</v>
      </c>
      <c r="AM207" s="79" t="s">
        <v>1532</v>
      </c>
      <c r="AN207" s="79" t="b">
        <v>0</v>
      </c>
      <c r="AO207" s="85" t="s">
        <v>1451</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11</v>
      </c>
      <c r="BK207" s="49">
        <v>100</v>
      </c>
      <c r="BL207" s="48">
        <v>11</v>
      </c>
    </row>
    <row r="208" spans="1:64" ht="15">
      <c r="A208" s="64" t="s">
        <v>365</v>
      </c>
      <c r="B208" s="64" t="s">
        <v>365</v>
      </c>
      <c r="C208" s="65" t="s">
        <v>4476</v>
      </c>
      <c r="D208" s="66">
        <v>3</v>
      </c>
      <c r="E208" s="67" t="s">
        <v>136</v>
      </c>
      <c r="F208" s="68">
        <v>19</v>
      </c>
      <c r="G208" s="65"/>
      <c r="H208" s="69"/>
      <c r="I208" s="70"/>
      <c r="J208" s="70"/>
      <c r="K208" s="34" t="s">
        <v>65</v>
      </c>
      <c r="L208" s="77">
        <v>208</v>
      </c>
      <c r="M208" s="77"/>
      <c r="N208" s="72"/>
      <c r="O208" s="79" t="s">
        <v>176</v>
      </c>
      <c r="P208" s="81">
        <v>43481.6875</v>
      </c>
      <c r="Q208" s="79" t="s">
        <v>609</v>
      </c>
      <c r="R208" s="82" t="s">
        <v>698</v>
      </c>
      <c r="S208" s="79" t="s">
        <v>747</v>
      </c>
      <c r="T208" s="79" t="s">
        <v>777</v>
      </c>
      <c r="U208" s="82" t="s">
        <v>894</v>
      </c>
      <c r="V208" s="82" t="s">
        <v>894</v>
      </c>
      <c r="W208" s="81">
        <v>43481.6875</v>
      </c>
      <c r="X208" s="82" t="s">
        <v>1229</v>
      </c>
      <c r="Y208" s="79"/>
      <c r="Z208" s="79"/>
      <c r="AA208" s="85" t="s">
        <v>1452</v>
      </c>
      <c r="AB208" s="79"/>
      <c r="AC208" s="79" t="b">
        <v>0</v>
      </c>
      <c r="AD208" s="79">
        <v>0</v>
      </c>
      <c r="AE208" s="85" t="s">
        <v>1500</v>
      </c>
      <c r="AF208" s="79" t="b">
        <v>0</v>
      </c>
      <c r="AG208" s="79" t="s">
        <v>1507</v>
      </c>
      <c r="AH208" s="79"/>
      <c r="AI208" s="85" t="s">
        <v>1500</v>
      </c>
      <c r="AJ208" s="79" t="b">
        <v>0</v>
      </c>
      <c r="AK208" s="79">
        <v>0</v>
      </c>
      <c r="AL208" s="85" t="s">
        <v>1500</v>
      </c>
      <c r="AM208" s="79" t="s">
        <v>1532</v>
      </c>
      <c r="AN208" s="79" t="b">
        <v>0</v>
      </c>
      <c r="AO208" s="85" t="s">
        <v>1452</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11</v>
      </c>
      <c r="BK208" s="49">
        <v>100</v>
      </c>
      <c r="BL208" s="48">
        <v>11</v>
      </c>
    </row>
    <row r="209" spans="1:64" ht="15">
      <c r="A209" s="64" t="s">
        <v>366</v>
      </c>
      <c r="B209" s="64" t="s">
        <v>366</v>
      </c>
      <c r="C209" s="65" t="s">
        <v>4475</v>
      </c>
      <c r="D209" s="66">
        <v>3</v>
      </c>
      <c r="E209" s="67" t="s">
        <v>132</v>
      </c>
      <c r="F209" s="68">
        <v>32</v>
      </c>
      <c r="G209" s="65"/>
      <c r="H209" s="69"/>
      <c r="I209" s="70"/>
      <c r="J209" s="70"/>
      <c r="K209" s="34" t="s">
        <v>65</v>
      </c>
      <c r="L209" s="77">
        <v>209</v>
      </c>
      <c r="M209" s="77"/>
      <c r="N209" s="72"/>
      <c r="O209" s="79" t="s">
        <v>176</v>
      </c>
      <c r="P209" s="81">
        <v>43481.69027777778</v>
      </c>
      <c r="Q209" s="79" t="s">
        <v>610</v>
      </c>
      <c r="R209" s="82" t="s">
        <v>699</v>
      </c>
      <c r="S209" s="79" t="s">
        <v>748</v>
      </c>
      <c r="T209" s="79" t="s">
        <v>830</v>
      </c>
      <c r="U209" s="79"/>
      <c r="V209" s="82" t="s">
        <v>1020</v>
      </c>
      <c r="W209" s="81">
        <v>43481.69027777778</v>
      </c>
      <c r="X209" s="82" t="s">
        <v>1230</v>
      </c>
      <c r="Y209" s="79"/>
      <c r="Z209" s="79"/>
      <c r="AA209" s="85" t="s">
        <v>1453</v>
      </c>
      <c r="AB209" s="79"/>
      <c r="AC209" s="79" t="b">
        <v>0</v>
      </c>
      <c r="AD209" s="79">
        <v>0</v>
      </c>
      <c r="AE209" s="85" t="s">
        <v>1500</v>
      </c>
      <c r="AF209" s="79" t="b">
        <v>0</v>
      </c>
      <c r="AG209" s="79" t="s">
        <v>1522</v>
      </c>
      <c r="AH209" s="79"/>
      <c r="AI209" s="85" t="s">
        <v>1500</v>
      </c>
      <c r="AJ209" s="79" t="b">
        <v>0</v>
      </c>
      <c r="AK209" s="79">
        <v>0</v>
      </c>
      <c r="AL209" s="85" t="s">
        <v>1500</v>
      </c>
      <c r="AM209" s="79" t="s">
        <v>1538</v>
      </c>
      <c r="AN209" s="79" t="b">
        <v>0</v>
      </c>
      <c r="AO209" s="85" t="s">
        <v>1453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61</v>
      </c>
      <c r="BK209" s="49">
        <v>100</v>
      </c>
      <c r="BL209" s="48">
        <v>61</v>
      </c>
    </row>
    <row r="210" spans="1:64" ht="15">
      <c r="A210" s="64" t="s">
        <v>367</v>
      </c>
      <c r="B210" s="64" t="s">
        <v>444</v>
      </c>
      <c r="C210" s="65" t="s">
        <v>4475</v>
      </c>
      <c r="D210" s="66">
        <v>3</v>
      </c>
      <c r="E210" s="67" t="s">
        <v>132</v>
      </c>
      <c r="F210" s="68">
        <v>32</v>
      </c>
      <c r="G210" s="65"/>
      <c r="H210" s="69"/>
      <c r="I210" s="70"/>
      <c r="J210" s="70"/>
      <c r="K210" s="34" t="s">
        <v>65</v>
      </c>
      <c r="L210" s="77">
        <v>210</v>
      </c>
      <c r="M210" s="77"/>
      <c r="N210" s="72"/>
      <c r="O210" s="79" t="s">
        <v>452</v>
      </c>
      <c r="P210" s="81">
        <v>43481.69130787037</v>
      </c>
      <c r="Q210" s="79" t="s">
        <v>611</v>
      </c>
      <c r="R210" s="79"/>
      <c r="S210" s="79"/>
      <c r="T210" s="79" t="s">
        <v>756</v>
      </c>
      <c r="U210" s="82" t="s">
        <v>895</v>
      </c>
      <c r="V210" s="82" t="s">
        <v>895</v>
      </c>
      <c r="W210" s="81">
        <v>43481.69130787037</v>
      </c>
      <c r="X210" s="82" t="s">
        <v>1231</v>
      </c>
      <c r="Y210" s="79"/>
      <c r="Z210" s="79"/>
      <c r="AA210" s="85" t="s">
        <v>1454</v>
      </c>
      <c r="AB210" s="79"/>
      <c r="AC210" s="79" t="b">
        <v>0</v>
      </c>
      <c r="AD210" s="79">
        <v>0</v>
      </c>
      <c r="AE210" s="85" t="s">
        <v>1500</v>
      </c>
      <c r="AF210" s="79" t="b">
        <v>0</v>
      </c>
      <c r="AG210" s="79" t="s">
        <v>1508</v>
      </c>
      <c r="AH210" s="79"/>
      <c r="AI210" s="85" t="s">
        <v>1500</v>
      </c>
      <c r="AJ210" s="79" t="b">
        <v>0</v>
      </c>
      <c r="AK210" s="79">
        <v>3</v>
      </c>
      <c r="AL210" s="85" t="s">
        <v>1471</v>
      </c>
      <c r="AM210" s="79" t="s">
        <v>1533</v>
      </c>
      <c r="AN210" s="79" t="b">
        <v>0</v>
      </c>
      <c r="AO210" s="85" t="s">
        <v>1471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6</v>
      </c>
      <c r="BC210" s="78" t="str">
        <f>REPLACE(INDEX(GroupVertices[Group],MATCH(Edges[[#This Row],[Vertex 2]],GroupVertices[Vertex],0)),1,1,"")</f>
        <v>6</v>
      </c>
      <c r="BD210" s="48"/>
      <c r="BE210" s="49"/>
      <c r="BF210" s="48"/>
      <c r="BG210" s="49"/>
      <c r="BH210" s="48"/>
      <c r="BI210" s="49"/>
      <c r="BJ210" s="48"/>
      <c r="BK210" s="49"/>
      <c r="BL210" s="48"/>
    </row>
    <row r="211" spans="1:64" ht="15">
      <c r="A211" s="64" t="s">
        <v>367</v>
      </c>
      <c r="B211" s="64" t="s">
        <v>445</v>
      </c>
      <c r="C211" s="65" t="s">
        <v>4475</v>
      </c>
      <c r="D211" s="66">
        <v>3</v>
      </c>
      <c r="E211" s="67" t="s">
        <v>132</v>
      </c>
      <c r="F211" s="68">
        <v>32</v>
      </c>
      <c r="G211" s="65"/>
      <c r="H211" s="69"/>
      <c r="I211" s="70"/>
      <c r="J211" s="70"/>
      <c r="K211" s="34" t="s">
        <v>65</v>
      </c>
      <c r="L211" s="77">
        <v>211</v>
      </c>
      <c r="M211" s="77"/>
      <c r="N211" s="72"/>
      <c r="O211" s="79" t="s">
        <v>452</v>
      </c>
      <c r="P211" s="81">
        <v>43481.69130787037</v>
      </c>
      <c r="Q211" s="79" t="s">
        <v>611</v>
      </c>
      <c r="R211" s="79"/>
      <c r="S211" s="79"/>
      <c r="T211" s="79" t="s">
        <v>756</v>
      </c>
      <c r="U211" s="82" t="s">
        <v>895</v>
      </c>
      <c r="V211" s="82" t="s">
        <v>895</v>
      </c>
      <c r="W211" s="81">
        <v>43481.69130787037</v>
      </c>
      <c r="X211" s="82" t="s">
        <v>1231</v>
      </c>
      <c r="Y211" s="79"/>
      <c r="Z211" s="79"/>
      <c r="AA211" s="85" t="s">
        <v>1454</v>
      </c>
      <c r="AB211" s="79"/>
      <c r="AC211" s="79" t="b">
        <v>0</v>
      </c>
      <c r="AD211" s="79">
        <v>0</v>
      </c>
      <c r="AE211" s="85" t="s">
        <v>1500</v>
      </c>
      <c r="AF211" s="79" t="b">
        <v>0</v>
      </c>
      <c r="AG211" s="79" t="s">
        <v>1508</v>
      </c>
      <c r="AH211" s="79"/>
      <c r="AI211" s="85" t="s">
        <v>1500</v>
      </c>
      <c r="AJ211" s="79" t="b">
        <v>0</v>
      </c>
      <c r="AK211" s="79">
        <v>3</v>
      </c>
      <c r="AL211" s="85" t="s">
        <v>1471</v>
      </c>
      <c r="AM211" s="79" t="s">
        <v>1533</v>
      </c>
      <c r="AN211" s="79" t="b">
        <v>0</v>
      </c>
      <c r="AO211" s="85" t="s">
        <v>1471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6</v>
      </c>
      <c r="BC211" s="78" t="str">
        <f>REPLACE(INDEX(GroupVertices[Group],MATCH(Edges[[#This Row],[Vertex 2]],GroupVertices[Vertex],0)),1,1,"")</f>
        <v>6</v>
      </c>
      <c r="BD211" s="48"/>
      <c r="BE211" s="49"/>
      <c r="BF211" s="48"/>
      <c r="BG211" s="49"/>
      <c r="BH211" s="48"/>
      <c r="BI211" s="49"/>
      <c r="BJ211" s="48"/>
      <c r="BK211" s="49"/>
      <c r="BL211" s="48"/>
    </row>
    <row r="212" spans="1:64" ht="15">
      <c r="A212" s="64" t="s">
        <v>367</v>
      </c>
      <c r="B212" s="64" t="s">
        <v>446</v>
      </c>
      <c r="C212" s="65" t="s">
        <v>4475</v>
      </c>
      <c r="D212" s="66">
        <v>3</v>
      </c>
      <c r="E212" s="67" t="s">
        <v>132</v>
      </c>
      <c r="F212" s="68">
        <v>32</v>
      </c>
      <c r="G212" s="65"/>
      <c r="H212" s="69"/>
      <c r="I212" s="70"/>
      <c r="J212" s="70"/>
      <c r="K212" s="34" t="s">
        <v>65</v>
      </c>
      <c r="L212" s="77">
        <v>212</v>
      </c>
      <c r="M212" s="77"/>
      <c r="N212" s="72"/>
      <c r="O212" s="79" t="s">
        <v>452</v>
      </c>
      <c r="P212" s="81">
        <v>43481.69130787037</v>
      </c>
      <c r="Q212" s="79" t="s">
        <v>611</v>
      </c>
      <c r="R212" s="79"/>
      <c r="S212" s="79"/>
      <c r="T212" s="79" t="s">
        <v>756</v>
      </c>
      <c r="U212" s="82" t="s">
        <v>895</v>
      </c>
      <c r="V212" s="82" t="s">
        <v>895</v>
      </c>
      <c r="W212" s="81">
        <v>43481.69130787037</v>
      </c>
      <c r="X212" s="82" t="s">
        <v>1231</v>
      </c>
      <c r="Y212" s="79"/>
      <c r="Z212" s="79"/>
      <c r="AA212" s="85" t="s">
        <v>1454</v>
      </c>
      <c r="AB212" s="79"/>
      <c r="AC212" s="79" t="b">
        <v>0</v>
      </c>
      <c r="AD212" s="79">
        <v>0</v>
      </c>
      <c r="AE212" s="85" t="s">
        <v>1500</v>
      </c>
      <c r="AF212" s="79" t="b">
        <v>0</v>
      </c>
      <c r="AG212" s="79" t="s">
        <v>1508</v>
      </c>
      <c r="AH212" s="79"/>
      <c r="AI212" s="85" t="s">
        <v>1500</v>
      </c>
      <c r="AJ212" s="79" t="b">
        <v>0</v>
      </c>
      <c r="AK212" s="79">
        <v>3</v>
      </c>
      <c r="AL212" s="85" t="s">
        <v>1471</v>
      </c>
      <c r="AM212" s="79" t="s">
        <v>1533</v>
      </c>
      <c r="AN212" s="79" t="b">
        <v>0</v>
      </c>
      <c r="AO212" s="85" t="s">
        <v>1471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6</v>
      </c>
      <c r="BC212" s="78" t="str">
        <f>REPLACE(INDEX(GroupVertices[Group],MATCH(Edges[[#This Row],[Vertex 2]],GroupVertices[Vertex],0)),1,1,"")</f>
        <v>6</v>
      </c>
      <c r="BD212" s="48"/>
      <c r="BE212" s="49"/>
      <c r="BF212" s="48"/>
      <c r="BG212" s="49"/>
      <c r="BH212" s="48"/>
      <c r="BI212" s="49"/>
      <c r="BJ212" s="48"/>
      <c r="BK212" s="49"/>
      <c r="BL212" s="48"/>
    </row>
    <row r="213" spans="1:64" ht="15">
      <c r="A213" s="64" t="s">
        <v>367</v>
      </c>
      <c r="B213" s="64" t="s">
        <v>428</v>
      </c>
      <c r="C213" s="65" t="s">
        <v>4475</v>
      </c>
      <c r="D213" s="66">
        <v>3</v>
      </c>
      <c r="E213" s="67" t="s">
        <v>132</v>
      </c>
      <c r="F213" s="68">
        <v>32</v>
      </c>
      <c r="G213" s="65"/>
      <c r="H213" s="69"/>
      <c r="I213" s="70"/>
      <c r="J213" s="70"/>
      <c r="K213" s="34" t="s">
        <v>65</v>
      </c>
      <c r="L213" s="77">
        <v>213</v>
      </c>
      <c r="M213" s="77"/>
      <c r="N213" s="72"/>
      <c r="O213" s="79" t="s">
        <v>452</v>
      </c>
      <c r="P213" s="81">
        <v>43481.69130787037</v>
      </c>
      <c r="Q213" s="79" t="s">
        <v>611</v>
      </c>
      <c r="R213" s="79"/>
      <c r="S213" s="79"/>
      <c r="T213" s="79" t="s">
        <v>756</v>
      </c>
      <c r="U213" s="82" t="s">
        <v>895</v>
      </c>
      <c r="V213" s="82" t="s">
        <v>895</v>
      </c>
      <c r="W213" s="81">
        <v>43481.69130787037</v>
      </c>
      <c r="X213" s="82" t="s">
        <v>1231</v>
      </c>
      <c r="Y213" s="79"/>
      <c r="Z213" s="79"/>
      <c r="AA213" s="85" t="s">
        <v>1454</v>
      </c>
      <c r="AB213" s="79"/>
      <c r="AC213" s="79" t="b">
        <v>0</v>
      </c>
      <c r="AD213" s="79">
        <v>0</v>
      </c>
      <c r="AE213" s="85" t="s">
        <v>1500</v>
      </c>
      <c r="AF213" s="79" t="b">
        <v>0</v>
      </c>
      <c r="AG213" s="79" t="s">
        <v>1508</v>
      </c>
      <c r="AH213" s="79"/>
      <c r="AI213" s="85" t="s">
        <v>1500</v>
      </c>
      <c r="AJ213" s="79" t="b">
        <v>0</v>
      </c>
      <c r="AK213" s="79">
        <v>3</v>
      </c>
      <c r="AL213" s="85" t="s">
        <v>1471</v>
      </c>
      <c r="AM213" s="79" t="s">
        <v>1533</v>
      </c>
      <c r="AN213" s="79" t="b">
        <v>0</v>
      </c>
      <c r="AO213" s="85" t="s">
        <v>1471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6</v>
      </c>
      <c r="BC213" s="78" t="str">
        <f>REPLACE(INDEX(GroupVertices[Group],MATCH(Edges[[#This Row],[Vertex 2]],GroupVertices[Vertex],0)),1,1,"")</f>
        <v>6</v>
      </c>
      <c r="BD213" s="48"/>
      <c r="BE213" s="49"/>
      <c r="BF213" s="48"/>
      <c r="BG213" s="49"/>
      <c r="BH213" s="48"/>
      <c r="BI213" s="49"/>
      <c r="BJ213" s="48"/>
      <c r="BK213" s="49"/>
      <c r="BL213" s="48"/>
    </row>
    <row r="214" spans="1:64" ht="15">
      <c r="A214" s="64" t="s">
        <v>367</v>
      </c>
      <c r="B214" s="64" t="s">
        <v>382</v>
      </c>
      <c r="C214" s="65" t="s">
        <v>4475</v>
      </c>
      <c r="D214" s="66">
        <v>3</v>
      </c>
      <c r="E214" s="67" t="s">
        <v>132</v>
      </c>
      <c r="F214" s="68">
        <v>32</v>
      </c>
      <c r="G214" s="65"/>
      <c r="H214" s="69"/>
      <c r="I214" s="70"/>
      <c r="J214" s="70"/>
      <c r="K214" s="34" t="s">
        <v>65</v>
      </c>
      <c r="L214" s="77">
        <v>214</v>
      </c>
      <c r="M214" s="77"/>
      <c r="N214" s="72"/>
      <c r="O214" s="79" t="s">
        <v>452</v>
      </c>
      <c r="P214" s="81">
        <v>43481.69130787037</v>
      </c>
      <c r="Q214" s="79" t="s">
        <v>611</v>
      </c>
      <c r="R214" s="79"/>
      <c r="S214" s="79"/>
      <c r="T214" s="79" t="s">
        <v>756</v>
      </c>
      <c r="U214" s="82" t="s">
        <v>895</v>
      </c>
      <c r="V214" s="82" t="s">
        <v>895</v>
      </c>
      <c r="W214" s="81">
        <v>43481.69130787037</v>
      </c>
      <c r="X214" s="82" t="s">
        <v>1231</v>
      </c>
      <c r="Y214" s="79"/>
      <c r="Z214" s="79"/>
      <c r="AA214" s="85" t="s">
        <v>1454</v>
      </c>
      <c r="AB214" s="79"/>
      <c r="AC214" s="79" t="b">
        <v>0</v>
      </c>
      <c r="AD214" s="79">
        <v>0</v>
      </c>
      <c r="AE214" s="85" t="s">
        <v>1500</v>
      </c>
      <c r="AF214" s="79" t="b">
        <v>0</v>
      </c>
      <c r="AG214" s="79" t="s">
        <v>1508</v>
      </c>
      <c r="AH214" s="79"/>
      <c r="AI214" s="85" t="s">
        <v>1500</v>
      </c>
      <c r="AJ214" s="79" t="b">
        <v>0</v>
      </c>
      <c r="AK214" s="79">
        <v>3</v>
      </c>
      <c r="AL214" s="85" t="s">
        <v>1471</v>
      </c>
      <c r="AM214" s="79" t="s">
        <v>1533</v>
      </c>
      <c r="AN214" s="79" t="b">
        <v>0</v>
      </c>
      <c r="AO214" s="85" t="s">
        <v>1471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6</v>
      </c>
      <c r="BC214" s="78" t="str">
        <f>REPLACE(INDEX(GroupVertices[Group],MATCH(Edges[[#This Row],[Vertex 2]],GroupVertices[Vertex],0)),1,1,"")</f>
        <v>6</v>
      </c>
      <c r="BD214" s="48">
        <v>0</v>
      </c>
      <c r="BE214" s="49">
        <v>0</v>
      </c>
      <c r="BF214" s="48">
        <v>0</v>
      </c>
      <c r="BG214" s="49">
        <v>0</v>
      </c>
      <c r="BH214" s="48">
        <v>0</v>
      </c>
      <c r="BI214" s="49">
        <v>0</v>
      </c>
      <c r="BJ214" s="48">
        <v>13</v>
      </c>
      <c r="BK214" s="49">
        <v>100</v>
      </c>
      <c r="BL214" s="48">
        <v>13</v>
      </c>
    </row>
    <row r="215" spans="1:64" ht="15">
      <c r="A215" s="64" t="s">
        <v>368</v>
      </c>
      <c r="B215" s="64" t="s">
        <v>372</v>
      </c>
      <c r="C215" s="65" t="s">
        <v>4475</v>
      </c>
      <c r="D215" s="66">
        <v>3</v>
      </c>
      <c r="E215" s="67" t="s">
        <v>132</v>
      </c>
      <c r="F215" s="68">
        <v>32</v>
      </c>
      <c r="G215" s="65"/>
      <c r="H215" s="69"/>
      <c r="I215" s="70"/>
      <c r="J215" s="70"/>
      <c r="K215" s="34" t="s">
        <v>65</v>
      </c>
      <c r="L215" s="77">
        <v>215</v>
      </c>
      <c r="M215" s="77"/>
      <c r="N215" s="72"/>
      <c r="O215" s="79" t="s">
        <v>452</v>
      </c>
      <c r="P215" s="81">
        <v>43481.69831018519</v>
      </c>
      <c r="Q215" s="79" t="s">
        <v>612</v>
      </c>
      <c r="R215" s="79"/>
      <c r="S215" s="79"/>
      <c r="T215" s="79"/>
      <c r="U215" s="79"/>
      <c r="V215" s="82" t="s">
        <v>1021</v>
      </c>
      <c r="W215" s="81">
        <v>43481.69831018519</v>
      </c>
      <c r="X215" s="82" t="s">
        <v>1232</v>
      </c>
      <c r="Y215" s="79"/>
      <c r="Z215" s="79"/>
      <c r="AA215" s="85" t="s">
        <v>1455</v>
      </c>
      <c r="AB215" s="79"/>
      <c r="AC215" s="79" t="b">
        <v>0</v>
      </c>
      <c r="AD215" s="79">
        <v>0</v>
      </c>
      <c r="AE215" s="85" t="s">
        <v>1500</v>
      </c>
      <c r="AF215" s="79" t="b">
        <v>0</v>
      </c>
      <c r="AG215" s="79" t="s">
        <v>1517</v>
      </c>
      <c r="AH215" s="79"/>
      <c r="AI215" s="85" t="s">
        <v>1500</v>
      </c>
      <c r="AJ215" s="79" t="b">
        <v>0</v>
      </c>
      <c r="AK215" s="79">
        <v>2</v>
      </c>
      <c r="AL215" s="85" t="s">
        <v>1460</v>
      </c>
      <c r="AM215" s="79" t="s">
        <v>1533</v>
      </c>
      <c r="AN215" s="79" t="b">
        <v>0</v>
      </c>
      <c r="AO215" s="85" t="s">
        <v>1460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22</v>
      </c>
      <c r="BC215" s="78" t="str">
        <f>REPLACE(INDEX(GroupVertices[Group],MATCH(Edges[[#This Row],[Vertex 2]],GroupVertices[Vertex],0)),1,1,"")</f>
        <v>22</v>
      </c>
      <c r="BD215" s="48">
        <v>0</v>
      </c>
      <c r="BE215" s="49">
        <v>0</v>
      </c>
      <c r="BF215" s="48">
        <v>0</v>
      </c>
      <c r="BG215" s="49">
        <v>0</v>
      </c>
      <c r="BH215" s="48">
        <v>0</v>
      </c>
      <c r="BI215" s="49">
        <v>0</v>
      </c>
      <c r="BJ215" s="48">
        <v>19</v>
      </c>
      <c r="BK215" s="49">
        <v>100</v>
      </c>
      <c r="BL215" s="48">
        <v>19</v>
      </c>
    </row>
    <row r="216" spans="1:64" ht="15">
      <c r="A216" s="64" t="s">
        <v>369</v>
      </c>
      <c r="B216" s="64" t="s">
        <v>369</v>
      </c>
      <c r="C216" s="65" t="s">
        <v>4475</v>
      </c>
      <c r="D216" s="66">
        <v>3</v>
      </c>
      <c r="E216" s="67" t="s">
        <v>132</v>
      </c>
      <c r="F216" s="68">
        <v>32</v>
      </c>
      <c r="G216" s="65"/>
      <c r="H216" s="69"/>
      <c r="I216" s="70"/>
      <c r="J216" s="70"/>
      <c r="K216" s="34" t="s">
        <v>65</v>
      </c>
      <c r="L216" s="77">
        <v>216</v>
      </c>
      <c r="M216" s="77"/>
      <c r="N216" s="72"/>
      <c r="O216" s="79" t="s">
        <v>176</v>
      </c>
      <c r="P216" s="81">
        <v>43481.69873842593</v>
      </c>
      <c r="Q216" s="79" t="s">
        <v>613</v>
      </c>
      <c r="R216" s="79"/>
      <c r="S216" s="79"/>
      <c r="T216" s="79" t="s">
        <v>756</v>
      </c>
      <c r="U216" s="82" t="s">
        <v>896</v>
      </c>
      <c r="V216" s="82" t="s">
        <v>896</v>
      </c>
      <c r="W216" s="81">
        <v>43481.69873842593</v>
      </c>
      <c r="X216" s="82" t="s">
        <v>1233</v>
      </c>
      <c r="Y216" s="79"/>
      <c r="Z216" s="79"/>
      <c r="AA216" s="85" t="s">
        <v>1456</v>
      </c>
      <c r="AB216" s="79"/>
      <c r="AC216" s="79" t="b">
        <v>0</v>
      </c>
      <c r="AD216" s="79">
        <v>0</v>
      </c>
      <c r="AE216" s="85" t="s">
        <v>1500</v>
      </c>
      <c r="AF216" s="79" t="b">
        <v>0</v>
      </c>
      <c r="AG216" s="79" t="s">
        <v>1508</v>
      </c>
      <c r="AH216" s="79"/>
      <c r="AI216" s="85" t="s">
        <v>1500</v>
      </c>
      <c r="AJ216" s="79" t="b">
        <v>0</v>
      </c>
      <c r="AK216" s="79">
        <v>0</v>
      </c>
      <c r="AL216" s="85" t="s">
        <v>1500</v>
      </c>
      <c r="AM216" s="79" t="s">
        <v>1531</v>
      </c>
      <c r="AN216" s="79" t="b">
        <v>0</v>
      </c>
      <c r="AO216" s="85" t="s">
        <v>1456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8</v>
      </c>
      <c r="BK216" s="49">
        <v>100</v>
      </c>
      <c r="BL216" s="48">
        <v>8</v>
      </c>
    </row>
    <row r="217" spans="1:64" ht="15">
      <c r="A217" s="64" t="s">
        <v>370</v>
      </c>
      <c r="B217" s="64" t="s">
        <v>422</v>
      </c>
      <c r="C217" s="65" t="s">
        <v>4475</v>
      </c>
      <c r="D217" s="66">
        <v>3</v>
      </c>
      <c r="E217" s="67" t="s">
        <v>132</v>
      </c>
      <c r="F217" s="68">
        <v>32</v>
      </c>
      <c r="G217" s="65"/>
      <c r="H217" s="69"/>
      <c r="I217" s="70"/>
      <c r="J217" s="70"/>
      <c r="K217" s="34" t="s">
        <v>65</v>
      </c>
      <c r="L217" s="77">
        <v>217</v>
      </c>
      <c r="M217" s="77"/>
      <c r="N217" s="72"/>
      <c r="O217" s="79" t="s">
        <v>452</v>
      </c>
      <c r="P217" s="81">
        <v>43481.69186342593</v>
      </c>
      <c r="Q217" s="79" t="s">
        <v>614</v>
      </c>
      <c r="R217" s="82" t="s">
        <v>700</v>
      </c>
      <c r="S217" s="79" t="s">
        <v>749</v>
      </c>
      <c r="T217" s="79" t="s">
        <v>831</v>
      </c>
      <c r="U217" s="79"/>
      <c r="V217" s="82" t="s">
        <v>1022</v>
      </c>
      <c r="W217" s="81">
        <v>43481.69186342593</v>
      </c>
      <c r="X217" s="82" t="s">
        <v>1234</v>
      </c>
      <c r="Y217" s="79"/>
      <c r="Z217" s="79"/>
      <c r="AA217" s="85" t="s">
        <v>1457</v>
      </c>
      <c r="AB217" s="79"/>
      <c r="AC217" s="79" t="b">
        <v>0</v>
      </c>
      <c r="AD217" s="79">
        <v>2</v>
      </c>
      <c r="AE217" s="85" t="s">
        <v>1500</v>
      </c>
      <c r="AF217" s="79" t="b">
        <v>0</v>
      </c>
      <c r="AG217" s="79" t="s">
        <v>1514</v>
      </c>
      <c r="AH217" s="79"/>
      <c r="AI217" s="85" t="s">
        <v>1500</v>
      </c>
      <c r="AJ217" s="79" t="b">
        <v>0</v>
      </c>
      <c r="AK217" s="79">
        <v>1</v>
      </c>
      <c r="AL217" s="85" t="s">
        <v>1500</v>
      </c>
      <c r="AM217" s="79" t="s">
        <v>1533</v>
      </c>
      <c r="AN217" s="79" t="b">
        <v>0</v>
      </c>
      <c r="AO217" s="85" t="s">
        <v>1457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v>1</v>
      </c>
      <c r="BE217" s="49">
        <v>12.5</v>
      </c>
      <c r="BF217" s="48">
        <v>0</v>
      </c>
      <c r="BG217" s="49">
        <v>0</v>
      </c>
      <c r="BH217" s="48">
        <v>0</v>
      </c>
      <c r="BI217" s="49">
        <v>0</v>
      </c>
      <c r="BJ217" s="48">
        <v>7</v>
      </c>
      <c r="BK217" s="49">
        <v>87.5</v>
      </c>
      <c r="BL217" s="48">
        <v>8</v>
      </c>
    </row>
    <row r="218" spans="1:64" ht="15">
      <c r="A218" s="64" t="s">
        <v>371</v>
      </c>
      <c r="B218" s="64" t="s">
        <v>422</v>
      </c>
      <c r="C218" s="65" t="s">
        <v>4475</v>
      </c>
      <c r="D218" s="66">
        <v>3</v>
      </c>
      <c r="E218" s="67" t="s">
        <v>132</v>
      </c>
      <c r="F218" s="68">
        <v>32</v>
      </c>
      <c r="G218" s="65"/>
      <c r="H218" s="69"/>
      <c r="I218" s="70"/>
      <c r="J218" s="70"/>
      <c r="K218" s="34" t="s">
        <v>65</v>
      </c>
      <c r="L218" s="77">
        <v>218</v>
      </c>
      <c r="M218" s="77"/>
      <c r="N218" s="72"/>
      <c r="O218" s="79" t="s">
        <v>452</v>
      </c>
      <c r="P218" s="81">
        <v>43481.69907407407</v>
      </c>
      <c r="Q218" s="79" t="s">
        <v>615</v>
      </c>
      <c r="R218" s="79"/>
      <c r="S218" s="79"/>
      <c r="T218" s="79" t="s">
        <v>831</v>
      </c>
      <c r="U218" s="79"/>
      <c r="V218" s="82" t="s">
        <v>1023</v>
      </c>
      <c r="W218" s="81">
        <v>43481.69907407407</v>
      </c>
      <c r="X218" s="82" t="s">
        <v>1235</v>
      </c>
      <c r="Y218" s="79"/>
      <c r="Z218" s="79"/>
      <c r="AA218" s="85" t="s">
        <v>1458</v>
      </c>
      <c r="AB218" s="79"/>
      <c r="AC218" s="79" t="b">
        <v>0</v>
      </c>
      <c r="AD218" s="79">
        <v>0</v>
      </c>
      <c r="AE218" s="85" t="s">
        <v>1500</v>
      </c>
      <c r="AF218" s="79" t="b">
        <v>0</v>
      </c>
      <c r="AG218" s="79" t="s">
        <v>1514</v>
      </c>
      <c r="AH218" s="79"/>
      <c r="AI218" s="85" t="s">
        <v>1500</v>
      </c>
      <c r="AJ218" s="79" t="b">
        <v>0</v>
      </c>
      <c r="AK218" s="79">
        <v>1</v>
      </c>
      <c r="AL218" s="85" t="s">
        <v>1457</v>
      </c>
      <c r="AM218" s="79" t="s">
        <v>1529</v>
      </c>
      <c r="AN218" s="79" t="b">
        <v>0</v>
      </c>
      <c r="AO218" s="85" t="s">
        <v>1457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4</v>
      </c>
      <c r="BC218" s="78" t="str">
        <f>REPLACE(INDEX(GroupVertices[Group],MATCH(Edges[[#This Row],[Vertex 2]],GroupVertices[Vertex],0)),1,1,"")</f>
        <v>4</v>
      </c>
      <c r="BD218" s="48"/>
      <c r="BE218" s="49"/>
      <c r="BF218" s="48"/>
      <c r="BG218" s="49"/>
      <c r="BH218" s="48"/>
      <c r="BI218" s="49"/>
      <c r="BJ218" s="48"/>
      <c r="BK218" s="49"/>
      <c r="BL218" s="48"/>
    </row>
    <row r="219" spans="1:64" ht="15">
      <c r="A219" s="64" t="s">
        <v>370</v>
      </c>
      <c r="B219" s="64" t="s">
        <v>370</v>
      </c>
      <c r="C219" s="65" t="s">
        <v>4475</v>
      </c>
      <c r="D219" s="66">
        <v>3</v>
      </c>
      <c r="E219" s="67" t="s">
        <v>132</v>
      </c>
      <c r="F219" s="68">
        <v>32</v>
      </c>
      <c r="G219" s="65"/>
      <c r="H219" s="69"/>
      <c r="I219" s="70"/>
      <c r="J219" s="70"/>
      <c r="K219" s="34" t="s">
        <v>65</v>
      </c>
      <c r="L219" s="77">
        <v>219</v>
      </c>
      <c r="M219" s="77"/>
      <c r="N219" s="72"/>
      <c r="O219" s="79" t="s">
        <v>176</v>
      </c>
      <c r="P219" s="81">
        <v>43481.51966435185</v>
      </c>
      <c r="Q219" s="79" t="s">
        <v>616</v>
      </c>
      <c r="R219" s="82" t="s">
        <v>701</v>
      </c>
      <c r="S219" s="79" t="s">
        <v>718</v>
      </c>
      <c r="T219" s="79" t="s">
        <v>832</v>
      </c>
      <c r="U219" s="82" t="s">
        <v>897</v>
      </c>
      <c r="V219" s="82" t="s">
        <v>897</v>
      </c>
      <c r="W219" s="81">
        <v>43481.51966435185</v>
      </c>
      <c r="X219" s="82" t="s">
        <v>1236</v>
      </c>
      <c r="Y219" s="79"/>
      <c r="Z219" s="79"/>
      <c r="AA219" s="85" t="s">
        <v>1459</v>
      </c>
      <c r="AB219" s="79"/>
      <c r="AC219" s="79" t="b">
        <v>0</v>
      </c>
      <c r="AD219" s="79">
        <v>6</v>
      </c>
      <c r="AE219" s="85" t="s">
        <v>1500</v>
      </c>
      <c r="AF219" s="79" t="b">
        <v>0</v>
      </c>
      <c r="AG219" s="79" t="s">
        <v>1514</v>
      </c>
      <c r="AH219" s="79"/>
      <c r="AI219" s="85" t="s">
        <v>1500</v>
      </c>
      <c r="AJ219" s="79" t="b">
        <v>0</v>
      </c>
      <c r="AK219" s="79">
        <v>1</v>
      </c>
      <c r="AL219" s="85" t="s">
        <v>1500</v>
      </c>
      <c r="AM219" s="79" t="s">
        <v>1533</v>
      </c>
      <c r="AN219" s="79" t="b">
        <v>0</v>
      </c>
      <c r="AO219" s="85" t="s">
        <v>1459</v>
      </c>
      <c r="AP219" s="79" t="s">
        <v>1542</v>
      </c>
      <c r="AQ219" s="79">
        <v>0</v>
      </c>
      <c r="AR219" s="79">
        <v>0</v>
      </c>
      <c r="AS219" s="79"/>
      <c r="AT219" s="79"/>
      <c r="AU219" s="79"/>
      <c r="AV219" s="79"/>
      <c r="AW219" s="79"/>
      <c r="AX219" s="79"/>
      <c r="AY219" s="79"/>
      <c r="AZ219" s="79"/>
      <c r="BA219">
        <v>1</v>
      </c>
      <c r="BB219" s="78" t="str">
        <f>REPLACE(INDEX(GroupVertices[Group],MATCH(Edges[[#This Row],[Vertex 1]],GroupVertices[Vertex],0)),1,1,"")</f>
        <v>4</v>
      </c>
      <c r="BC219" s="78" t="str">
        <f>REPLACE(INDEX(GroupVertices[Group],MATCH(Edges[[#This Row],[Vertex 2]],GroupVertices[Vertex],0)),1,1,"")</f>
        <v>4</v>
      </c>
      <c r="BD219" s="48">
        <v>0</v>
      </c>
      <c r="BE219" s="49">
        <v>0</v>
      </c>
      <c r="BF219" s="48">
        <v>0</v>
      </c>
      <c r="BG219" s="49">
        <v>0</v>
      </c>
      <c r="BH219" s="48">
        <v>0</v>
      </c>
      <c r="BI219" s="49">
        <v>0</v>
      </c>
      <c r="BJ219" s="48">
        <v>18</v>
      </c>
      <c r="BK219" s="49">
        <v>100</v>
      </c>
      <c r="BL219" s="48">
        <v>18</v>
      </c>
    </row>
    <row r="220" spans="1:64" ht="15">
      <c r="A220" s="64" t="s">
        <v>371</v>
      </c>
      <c r="B220" s="64" t="s">
        <v>370</v>
      </c>
      <c r="C220" s="65" t="s">
        <v>4475</v>
      </c>
      <c r="D220" s="66">
        <v>3</v>
      </c>
      <c r="E220" s="67" t="s">
        <v>132</v>
      </c>
      <c r="F220" s="68">
        <v>32</v>
      </c>
      <c r="G220" s="65"/>
      <c r="H220" s="69"/>
      <c r="I220" s="70"/>
      <c r="J220" s="70"/>
      <c r="K220" s="34" t="s">
        <v>65</v>
      </c>
      <c r="L220" s="77">
        <v>220</v>
      </c>
      <c r="M220" s="77"/>
      <c r="N220" s="72"/>
      <c r="O220" s="79" t="s">
        <v>452</v>
      </c>
      <c r="P220" s="81">
        <v>43481.69907407407</v>
      </c>
      <c r="Q220" s="79" t="s">
        <v>615</v>
      </c>
      <c r="R220" s="79"/>
      <c r="S220" s="79"/>
      <c r="T220" s="79" t="s">
        <v>831</v>
      </c>
      <c r="U220" s="79"/>
      <c r="V220" s="82" t="s">
        <v>1023</v>
      </c>
      <c r="W220" s="81">
        <v>43481.69907407407</v>
      </c>
      <c r="X220" s="82" t="s">
        <v>1235</v>
      </c>
      <c r="Y220" s="79"/>
      <c r="Z220" s="79"/>
      <c r="AA220" s="85" t="s">
        <v>1458</v>
      </c>
      <c r="AB220" s="79"/>
      <c r="AC220" s="79" t="b">
        <v>0</v>
      </c>
      <c r="AD220" s="79">
        <v>0</v>
      </c>
      <c r="AE220" s="85" t="s">
        <v>1500</v>
      </c>
      <c r="AF220" s="79" t="b">
        <v>0</v>
      </c>
      <c r="AG220" s="79" t="s">
        <v>1514</v>
      </c>
      <c r="AH220" s="79"/>
      <c r="AI220" s="85" t="s">
        <v>1500</v>
      </c>
      <c r="AJ220" s="79" t="b">
        <v>0</v>
      </c>
      <c r="AK220" s="79">
        <v>1</v>
      </c>
      <c r="AL220" s="85" t="s">
        <v>1457</v>
      </c>
      <c r="AM220" s="79" t="s">
        <v>1529</v>
      </c>
      <c r="AN220" s="79" t="b">
        <v>0</v>
      </c>
      <c r="AO220" s="85" t="s">
        <v>1457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4</v>
      </c>
      <c r="BC220" s="78" t="str">
        <f>REPLACE(INDEX(GroupVertices[Group],MATCH(Edges[[#This Row],[Vertex 2]],GroupVertices[Vertex],0)),1,1,"")</f>
        <v>4</v>
      </c>
      <c r="BD220" s="48">
        <v>1</v>
      </c>
      <c r="BE220" s="49">
        <v>10</v>
      </c>
      <c r="BF220" s="48">
        <v>0</v>
      </c>
      <c r="BG220" s="49">
        <v>0</v>
      </c>
      <c r="BH220" s="48">
        <v>0</v>
      </c>
      <c r="BI220" s="49">
        <v>0</v>
      </c>
      <c r="BJ220" s="48">
        <v>9</v>
      </c>
      <c r="BK220" s="49">
        <v>90</v>
      </c>
      <c r="BL220" s="48">
        <v>10</v>
      </c>
    </row>
    <row r="221" spans="1:64" ht="15">
      <c r="A221" s="64" t="s">
        <v>372</v>
      </c>
      <c r="B221" s="64" t="s">
        <v>372</v>
      </c>
      <c r="C221" s="65" t="s">
        <v>4476</v>
      </c>
      <c r="D221" s="66">
        <v>3</v>
      </c>
      <c r="E221" s="67" t="s">
        <v>136</v>
      </c>
      <c r="F221" s="68">
        <v>19</v>
      </c>
      <c r="G221" s="65"/>
      <c r="H221" s="69"/>
      <c r="I221" s="70"/>
      <c r="J221" s="70"/>
      <c r="K221" s="34" t="s">
        <v>65</v>
      </c>
      <c r="L221" s="77">
        <v>221</v>
      </c>
      <c r="M221" s="77"/>
      <c r="N221" s="72"/>
      <c r="O221" s="79" t="s">
        <v>176</v>
      </c>
      <c r="P221" s="81">
        <v>43481.51052083333</v>
      </c>
      <c r="Q221" s="79" t="s">
        <v>617</v>
      </c>
      <c r="R221" s="82" t="s">
        <v>702</v>
      </c>
      <c r="S221" s="79" t="s">
        <v>715</v>
      </c>
      <c r="T221" s="79" t="s">
        <v>833</v>
      </c>
      <c r="U221" s="82" t="s">
        <v>898</v>
      </c>
      <c r="V221" s="82" t="s">
        <v>898</v>
      </c>
      <c r="W221" s="81">
        <v>43481.51052083333</v>
      </c>
      <c r="X221" s="82" t="s">
        <v>1237</v>
      </c>
      <c r="Y221" s="79"/>
      <c r="Z221" s="79"/>
      <c r="AA221" s="85" t="s">
        <v>1460</v>
      </c>
      <c r="AB221" s="79"/>
      <c r="AC221" s="79" t="b">
        <v>0</v>
      </c>
      <c r="AD221" s="79">
        <v>2</v>
      </c>
      <c r="AE221" s="85" t="s">
        <v>1500</v>
      </c>
      <c r="AF221" s="79" t="b">
        <v>0</v>
      </c>
      <c r="AG221" s="79" t="s">
        <v>1517</v>
      </c>
      <c r="AH221" s="79"/>
      <c r="AI221" s="85" t="s">
        <v>1500</v>
      </c>
      <c r="AJ221" s="79" t="b">
        <v>0</v>
      </c>
      <c r="AK221" s="79">
        <v>2</v>
      </c>
      <c r="AL221" s="85" t="s">
        <v>1500</v>
      </c>
      <c r="AM221" s="79" t="s">
        <v>1533</v>
      </c>
      <c r="AN221" s="79" t="b">
        <v>0</v>
      </c>
      <c r="AO221" s="85" t="s">
        <v>1460</v>
      </c>
      <c r="AP221" s="79" t="s">
        <v>1542</v>
      </c>
      <c r="AQ221" s="79">
        <v>0</v>
      </c>
      <c r="AR221" s="79">
        <v>0</v>
      </c>
      <c r="AS221" s="79"/>
      <c r="AT221" s="79"/>
      <c r="AU221" s="79"/>
      <c r="AV221" s="79"/>
      <c r="AW221" s="79"/>
      <c r="AX221" s="79"/>
      <c r="AY221" s="79"/>
      <c r="AZ221" s="79"/>
      <c r="BA221">
        <v>2</v>
      </c>
      <c r="BB221" s="78" t="str">
        <f>REPLACE(INDEX(GroupVertices[Group],MATCH(Edges[[#This Row],[Vertex 1]],GroupVertices[Vertex],0)),1,1,"")</f>
        <v>22</v>
      </c>
      <c r="BC221" s="78" t="str">
        <f>REPLACE(INDEX(GroupVertices[Group],MATCH(Edges[[#This Row],[Vertex 2]],GroupVertices[Vertex],0)),1,1,"")</f>
        <v>22</v>
      </c>
      <c r="BD221" s="48">
        <v>0</v>
      </c>
      <c r="BE221" s="49">
        <v>0</v>
      </c>
      <c r="BF221" s="48">
        <v>0</v>
      </c>
      <c r="BG221" s="49">
        <v>0</v>
      </c>
      <c r="BH221" s="48">
        <v>0</v>
      </c>
      <c r="BI221" s="49">
        <v>0</v>
      </c>
      <c r="BJ221" s="48">
        <v>25</v>
      </c>
      <c r="BK221" s="49">
        <v>100</v>
      </c>
      <c r="BL221" s="48">
        <v>25</v>
      </c>
    </row>
    <row r="222" spans="1:64" ht="15">
      <c r="A222" s="64" t="s">
        <v>372</v>
      </c>
      <c r="B222" s="64" t="s">
        <v>372</v>
      </c>
      <c r="C222" s="65" t="s">
        <v>4476</v>
      </c>
      <c r="D222" s="66">
        <v>3</v>
      </c>
      <c r="E222" s="67" t="s">
        <v>136</v>
      </c>
      <c r="F222" s="68">
        <v>19</v>
      </c>
      <c r="G222" s="65"/>
      <c r="H222" s="69"/>
      <c r="I222" s="70"/>
      <c r="J222" s="70"/>
      <c r="K222" s="34" t="s">
        <v>65</v>
      </c>
      <c r="L222" s="77">
        <v>222</v>
      </c>
      <c r="M222" s="77"/>
      <c r="N222" s="72"/>
      <c r="O222" s="79" t="s">
        <v>176</v>
      </c>
      <c r="P222" s="81">
        <v>43481.700891203705</v>
      </c>
      <c r="Q222" s="79" t="s">
        <v>612</v>
      </c>
      <c r="R222" s="79"/>
      <c r="S222" s="79"/>
      <c r="T222" s="79"/>
      <c r="U222" s="79"/>
      <c r="V222" s="82" t="s">
        <v>1024</v>
      </c>
      <c r="W222" s="81">
        <v>43481.700891203705</v>
      </c>
      <c r="X222" s="82" t="s">
        <v>1238</v>
      </c>
      <c r="Y222" s="79"/>
      <c r="Z222" s="79"/>
      <c r="AA222" s="85" t="s">
        <v>1461</v>
      </c>
      <c r="AB222" s="79"/>
      <c r="AC222" s="79" t="b">
        <v>0</v>
      </c>
      <c r="AD222" s="79">
        <v>0</v>
      </c>
      <c r="AE222" s="85" t="s">
        <v>1500</v>
      </c>
      <c r="AF222" s="79" t="b">
        <v>0</v>
      </c>
      <c r="AG222" s="79" t="s">
        <v>1517</v>
      </c>
      <c r="AH222" s="79"/>
      <c r="AI222" s="85" t="s">
        <v>1500</v>
      </c>
      <c r="AJ222" s="79" t="b">
        <v>0</v>
      </c>
      <c r="AK222" s="79">
        <v>2</v>
      </c>
      <c r="AL222" s="85" t="s">
        <v>1460</v>
      </c>
      <c r="AM222" s="79" t="s">
        <v>1533</v>
      </c>
      <c r="AN222" s="79" t="b">
        <v>0</v>
      </c>
      <c r="AO222" s="85" t="s">
        <v>1460</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22</v>
      </c>
      <c r="BC222" s="78" t="str">
        <f>REPLACE(INDEX(GroupVertices[Group],MATCH(Edges[[#This Row],[Vertex 2]],GroupVertices[Vertex],0)),1,1,"")</f>
        <v>22</v>
      </c>
      <c r="BD222" s="48">
        <v>0</v>
      </c>
      <c r="BE222" s="49">
        <v>0</v>
      </c>
      <c r="BF222" s="48">
        <v>0</v>
      </c>
      <c r="BG222" s="49">
        <v>0</v>
      </c>
      <c r="BH222" s="48">
        <v>0</v>
      </c>
      <c r="BI222" s="49">
        <v>0</v>
      </c>
      <c r="BJ222" s="48">
        <v>19</v>
      </c>
      <c r="BK222" s="49">
        <v>100</v>
      </c>
      <c r="BL222" s="48">
        <v>19</v>
      </c>
    </row>
    <row r="223" spans="1:64" ht="15">
      <c r="A223" s="64" t="s">
        <v>373</v>
      </c>
      <c r="B223" s="64" t="s">
        <v>447</v>
      </c>
      <c r="C223" s="65" t="s">
        <v>4475</v>
      </c>
      <c r="D223" s="66">
        <v>3</v>
      </c>
      <c r="E223" s="67" t="s">
        <v>132</v>
      </c>
      <c r="F223" s="68">
        <v>32</v>
      </c>
      <c r="G223" s="65"/>
      <c r="H223" s="69"/>
      <c r="I223" s="70"/>
      <c r="J223" s="70"/>
      <c r="K223" s="34" t="s">
        <v>65</v>
      </c>
      <c r="L223" s="77">
        <v>223</v>
      </c>
      <c r="M223" s="77"/>
      <c r="N223" s="72"/>
      <c r="O223" s="79" t="s">
        <v>452</v>
      </c>
      <c r="P223" s="81">
        <v>43481.701203703706</v>
      </c>
      <c r="Q223" s="79" t="s">
        <v>618</v>
      </c>
      <c r="R223" s="79"/>
      <c r="S223" s="79"/>
      <c r="T223" s="79" t="s">
        <v>834</v>
      </c>
      <c r="U223" s="79"/>
      <c r="V223" s="82" t="s">
        <v>1025</v>
      </c>
      <c r="W223" s="81">
        <v>43481.701203703706</v>
      </c>
      <c r="X223" s="82" t="s">
        <v>1239</v>
      </c>
      <c r="Y223" s="79"/>
      <c r="Z223" s="79"/>
      <c r="AA223" s="85" t="s">
        <v>1462</v>
      </c>
      <c r="AB223" s="79"/>
      <c r="AC223" s="79" t="b">
        <v>0</v>
      </c>
      <c r="AD223" s="79">
        <v>0</v>
      </c>
      <c r="AE223" s="85" t="s">
        <v>1500</v>
      </c>
      <c r="AF223" s="79" t="b">
        <v>0</v>
      </c>
      <c r="AG223" s="79" t="s">
        <v>1508</v>
      </c>
      <c r="AH223" s="79"/>
      <c r="AI223" s="85" t="s">
        <v>1500</v>
      </c>
      <c r="AJ223" s="79" t="b">
        <v>0</v>
      </c>
      <c r="AK223" s="79">
        <v>2</v>
      </c>
      <c r="AL223" s="85" t="s">
        <v>1277</v>
      </c>
      <c r="AM223" s="79" t="s">
        <v>1531</v>
      </c>
      <c r="AN223" s="79" t="b">
        <v>0</v>
      </c>
      <c r="AO223" s="85" t="s">
        <v>1277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10</v>
      </c>
      <c r="BC223" s="78" t="str">
        <f>REPLACE(INDEX(GroupVertices[Group],MATCH(Edges[[#This Row],[Vertex 2]],GroupVertices[Vertex],0)),1,1,"")</f>
        <v>10</v>
      </c>
      <c r="BD223" s="48"/>
      <c r="BE223" s="49"/>
      <c r="BF223" s="48"/>
      <c r="BG223" s="49"/>
      <c r="BH223" s="48"/>
      <c r="BI223" s="49"/>
      <c r="BJ223" s="48"/>
      <c r="BK223" s="49"/>
      <c r="BL223" s="48"/>
    </row>
    <row r="224" spans="1:64" ht="15">
      <c r="A224" s="64" t="s">
        <v>214</v>
      </c>
      <c r="B224" s="64" t="s">
        <v>448</v>
      </c>
      <c r="C224" s="65" t="s">
        <v>4475</v>
      </c>
      <c r="D224" s="66">
        <v>3</v>
      </c>
      <c r="E224" s="67" t="s">
        <v>132</v>
      </c>
      <c r="F224" s="68">
        <v>32</v>
      </c>
      <c r="G224" s="65"/>
      <c r="H224" s="69"/>
      <c r="I224" s="70"/>
      <c r="J224" s="70"/>
      <c r="K224" s="34" t="s">
        <v>65</v>
      </c>
      <c r="L224" s="77">
        <v>224</v>
      </c>
      <c r="M224" s="77"/>
      <c r="N224" s="72"/>
      <c r="O224" s="79" t="s">
        <v>452</v>
      </c>
      <c r="P224" s="81">
        <v>43481.322962962964</v>
      </c>
      <c r="Q224" s="79" t="s">
        <v>456</v>
      </c>
      <c r="R224" s="82" t="s">
        <v>647</v>
      </c>
      <c r="S224" s="79" t="s">
        <v>714</v>
      </c>
      <c r="T224" s="79" t="s">
        <v>758</v>
      </c>
      <c r="U224" s="79"/>
      <c r="V224" s="82" t="s">
        <v>908</v>
      </c>
      <c r="W224" s="81">
        <v>43481.322962962964</v>
      </c>
      <c r="X224" s="82" t="s">
        <v>1054</v>
      </c>
      <c r="Y224" s="79"/>
      <c r="Z224" s="79"/>
      <c r="AA224" s="85" t="s">
        <v>1277</v>
      </c>
      <c r="AB224" s="79"/>
      <c r="AC224" s="79" t="b">
        <v>0</v>
      </c>
      <c r="AD224" s="79">
        <v>6</v>
      </c>
      <c r="AE224" s="85" t="s">
        <v>1500</v>
      </c>
      <c r="AF224" s="79" t="b">
        <v>0</v>
      </c>
      <c r="AG224" s="79" t="s">
        <v>1508</v>
      </c>
      <c r="AH224" s="79"/>
      <c r="AI224" s="85" t="s">
        <v>1500</v>
      </c>
      <c r="AJ224" s="79" t="b">
        <v>0</v>
      </c>
      <c r="AK224" s="79">
        <v>2</v>
      </c>
      <c r="AL224" s="85" t="s">
        <v>1500</v>
      </c>
      <c r="AM224" s="79" t="s">
        <v>1530</v>
      </c>
      <c r="AN224" s="79" t="b">
        <v>0</v>
      </c>
      <c r="AO224" s="85" t="s">
        <v>1277</v>
      </c>
      <c r="AP224" s="79" t="s">
        <v>1542</v>
      </c>
      <c r="AQ224" s="79">
        <v>0</v>
      </c>
      <c r="AR224" s="79">
        <v>0</v>
      </c>
      <c r="AS224" s="79"/>
      <c r="AT224" s="79"/>
      <c r="AU224" s="79"/>
      <c r="AV224" s="79"/>
      <c r="AW224" s="79"/>
      <c r="AX224" s="79"/>
      <c r="AY224" s="79"/>
      <c r="AZ224" s="79"/>
      <c r="BA224">
        <v>1</v>
      </c>
      <c r="BB224" s="78" t="str">
        <f>REPLACE(INDEX(GroupVertices[Group],MATCH(Edges[[#This Row],[Vertex 1]],GroupVertices[Vertex],0)),1,1,"")</f>
        <v>10</v>
      </c>
      <c r="BC224" s="78" t="str">
        <f>REPLACE(INDEX(GroupVertices[Group],MATCH(Edges[[#This Row],[Vertex 2]],GroupVertices[Vertex],0)),1,1,"")</f>
        <v>10</v>
      </c>
      <c r="BD224" s="48">
        <v>2</v>
      </c>
      <c r="BE224" s="49">
        <v>5.714285714285714</v>
      </c>
      <c r="BF224" s="48">
        <v>0</v>
      </c>
      <c r="BG224" s="49">
        <v>0</v>
      </c>
      <c r="BH224" s="48">
        <v>0</v>
      </c>
      <c r="BI224" s="49">
        <v>0</v>
      </c>
      <c r="BJ224" s="48">
        <v>33</v>
      </c>
      <c r="BK224" s="49">
        <v>94.28571428571429</v>
      </c>
      <c r="BL224" s="48">
        <v>35</v>
      </c>
    </row>
    <row r="225" spans="1:64" ht="15">
      <c r="A225" s="64" t="s">
        <v>373</v>
      </c>
      <c r="B225" s="64" t="s">
        <v>448</v>
      </c>
      <c r="C225" s="65" t="s">
        <v>4475</v>
      </c>
      <c r="D225" s="66">
        <v>3</v>
      </c>
      <c r="E225" s="67" t="s">
        <v>132</v>
      </c>
      <c r="F225" s="68">
        <v>32</v>
      </c>
      <c r="G225" s="65"/>
      <c r="H225" s="69"/>
      <c r="I225" s="70"/>
      <c r="J225" s="70"/>
      <c r="K225" s="34" t="s">
        <v>65</v>
      </c>
      <c r="L225" s="77">
        <v>225</v>
      </c>
      <c r="M225" s="77"/>
      <c r="N225" s="72"/>
      <c r="O225" s="79" t="s">
        <v>452</v>
      </c>
      <c r="P225" s="81">
        <v>43481.701203703706</v>
      </c>
      <c r="Q225" s="79" t="s">
        <v>618</v>
      </c>
      <c r="R225" s="79"/>
      <c r="S225" s="79"/>
      <c r="T225" s="79" t="s">
        <v>834</v>
      </c>
      <c r="U225" s="79"/>
      <c r="V225" s="82" t="s">
        <v>1025</v>
      </c>
      <c r="W225" s="81">
        <v>43481.701203703706</v>
      </c>
      <c r="X225" s="82" t="s">
        <v>1239</v>
      </c>
      <c r="Y225" s="79"/>
      <c r="Z225" s="79"/>
      <c r="AA225" s="85" t="s">
        <v>1462</v>
      </c>
      <c r="AB225" s="79"/>
      <c r="AC225" s="79" t="b">
        <v>0</v>
      </c>
      <c r="AD225" s="79">
        <v>0</v>
      </c>
      <c r="AE225" s="85" t="s">
        <v>1500</v>
      </c>
      <c r="AF225" s="79" t="b">
        <v>0</v>
      </c>
      <c r="AG225" s="79" t="s">
        <v>1508</v>
      </c>
      <c r="AH225" s="79"/>
      <c r="AI225" s="85" t="s">
        <v>1500</v>
      </c>
      <c r="AJ225" s="79" t="b">
        <v>0</v>
      </c>
      <c r="AK225" s="79">
        <v>2</v>
      </c>
      <c r="AL225" s="85" t="s">
        <v>1277</v>
      </c>
      <c r="AM225" s="79" t="s">
        <v>1531</v>
      </c>
      <c r="AN225" s="79" t="b">
        <v>0</v>
      </c>
      <c r="AO225" s="85" t="s">
        <v>1277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10</v>
      </c>
      <c r="BC225" s="78" t="str">
        <f>REPLACE(INDEX(GroupVertices[Group],MATCH(Edges[[#This Row],[Vertex 2]],GroupVertices[Vertex],0)),1,1,"")</f>
        <v>10</v>
      </c>
      <c r="BD225" s="48">
        <v>1</v>
      </c>
      <c r="BE225" s="49">
        <v>5.2631578947368425</v>
      </c>
      <c r="BF225" s="48">
        <v>0</v>
      </c>
      <c r="BG225" s="49">
        <v>0</v>
      </c>
      <c r="BH225" s="48">
        <v>0</v>
      </c>
      <c r="BI225" s="49">
        <v>0</v>
      </c>
      <c r="BJ225" s="48">
        <v>18</v>
      </c>
      <c r="BK225" s="49">
        <v>94.73684210526316</v>
      </c>
      <c r="BL225" s="48">
        <v>19</v>
      </c>
    </row>
    <row r="226" spans="1:64" ht="15">
      <c r="A226" s="64" t="s">
        <v>373</v>
      </c>
      <c r="B226" s="64" t="s">
        <v>214</v>
      </c>
      <c r="C226" s="65" t="s">
        <v>4475</v>
      </c>
      <c r="D226" s="66">
        <v>3</v>
      </c>
      <c r="E226" s="67" t="s">
        <v>132</v>
      </c>
      <c r="F226" s="68">
        <v>32</v>
      </c>
      <c r="G226" s="65"/>
      <c r="H226" s="69"/>
      <c r="I226" s="70"/>
      <c r="J226" s="70"/>
      <c r="K226" s="34" t="s">
        <v>65</v>
      </c>
      <c r="L226" s="77">
        <v>226</v>
      </c>
      <c r="M226" s="77"/>
      <c r="N226" s="72"/>
      <c r="O226" s="79" t="s">
        <v>452</v>
      </c>
      <c r="P226" s="81">
        <v>43481.701203703706</v>
      </c>
      <c r="Q226" s="79" t="s">
        <v>618</v>
      </c>
      <c r="R226" s="79"/>
      <c r="S226" s="79"/>
      <c r="T226" s="79" t="s">
        <v>834</v>
      </c>
      <c r="U226" s="79"/>
      <c r="V226" s="82" t="s">
        <v>1025</v>
      </c>
      <c r="W226" s="81">
        <v>43481.701203703706</v>
      </c>
      <c r="X226" s="82" t="s">
        <v>1239</v>
      </c>
      <c r="Y226" s="79"/>
      <c r="Z226" s="79"/>
      <c r="AA226" s="85" t="s">
        <v>1462</v>
      </c>
      <c r="AB226" s="79"/>
      <c r="AC226" s="79" t="b">
        <v>0</v>
      </c>
      <c r="AD226" s="79">
        <v>0</v>
      </c>
      <c r="AE226" s="85" t="s">
        <v>1500</v>
      </c>
      <c r="AF226" s="79" t="b">
        <v>0</v>
      </c>
      <c r="AG226" s="79" t="s">
        <v>1508</v>
      </c>
      <c r="AH226" s="79"/>
      <c r="AI226" s="85" t="s">
        <v>1500</v>
      </c>
      <c r="AJ226" s="79" t="b">
        <v>0</v>
      </c>
      <c r="AK226" s="79">
        <v>2</v>
      </c>
      <c r="AL226" s="85" t="s">
        <v>1277</v>
      </c>
      <c r="AM226" s="79" t="s">
        <v>1531</v>
      </c>
      <c r="AN226" s="79" t="b">
        <v>0</v>
      </c>
      <c r="AO226" s="85" t="s">
        <v>1277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10</v>
      </c>
      <c r="BC226" s="78" t="str">
        <f>REPLACE(INDEX(GroupVertices[Group],MATCH(Edges[[#This Row],[Vertex 2]],GroupVertices[Vertex],0)),1,1,"")</f>
        <v>10</v>
      </c>
      <c r="BD226" s="48"/>
      <c r="BE226" s="49"/>
      <c r="BF226" s="48"/>
      <c r="BG226" s="49"/>
      <c r="BH226" s="48"/>
      <c r="BI226" s="49"/>
      <c r="BJ226" s="48"/>
      <c r="BK226" s="49"/>
      <c r="BL226" s="48"/>
    </row>
    <row r="227" spans="1:64" ht="15">
      <c r="A227" s="64" t="s">
        <v>374</v>
      </c>
      <c r="B227" s="64" t="s">
        <v>215</v>
      </c>
      <c r="C227" s="65" t="s">
        <v>4475</v>
      </c>
      <c r="D227" s="66">
        <v>3</v>
      </c>
      <c r="E227" s="67" t="s">
        <v>132</v>
      </c>
      <c r="F227" s="68">
        <v>32</v>
      </c>
      <c r="G227" s="65"/>
      <c r="H227" s="69"/>
      <c r="I227" s="70"/>
      <c r="J227" s="70"/>
      <c r="K227" s="34" t="s">
        <v>65</v>
      </c>
      <c r="L227" s="77">
        <v>227</v>
      </c>
      <c r="M227" s="77"/>
      <c r="N227" s="72"/>
      <c r="O227" s="79" t="s">
        <v>452</v>
      </c>
      <c r="P227" s="81">
        <v>43481.70125</v>
      </c>
      <c r="Q227" s="79" t="s">
        <v>619</v>
      </c>
      <c r="R227" s="79"/>
      <c r="S227" s="79"/>
      <c r="T227" s="79" t="s">
        <v>756</v>
      </c>
      <c r="U227" s="79"/>
      <c r="V227" s="82" t="s">
        <v>1026</v>
      </c>
      <c r="W227" s="81">
        <v>43481.70125</v>
      </c>
      <c r="X227" s="82" t="s">
        <v>1240</v>
      </c>
      <c r="Y227" s="79"/>
      <c r="Z227" s="79"/>
      <c r="AA227" s="85" t="s">
        <v>1463</v>
      </c>
      <c r="AB227" s="79"/>
      <c r="AC227" s="79" t="b">
        <v>0</v>
      </c>
      <c r="AD227" s="79">
        <v>0</v>
      </c>
      <c r="AE227" s="85" t="s">
        <v>1500</v>
      </c>
      <c r="AF227" s="79" t="b">
        <v>0</v>
      </c>
      <c r="AG227" s="79" t="s">
        <v>1507</v>
      </c>
      <c r="AH227" s="79"/>
      <c r="AI227" s="85" t="s">
        <v>1500</v>
      </c>
      <c r="AJ227" s="79" t="b">
        <v>0</v>
      </c>
      <c r="AK227" s="79">
        <v>2</v>
      </c>
      <c r="AL227" s="85" t="s">
        <v>1278</v>
      </c>
      <c r="AM227" s="79" t="s">
        <v>1537</v>
      </c>
      <c r="AN227" s="79" t="b">
        <v>0</v>
      </c>
      <c r="AO227" s="85" t="s">
        <v>1278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9</v>
      </c>
      <c r="BC227" s="78" t="str">
        <f>REPLACE(INDEX(GroupVertices[Group],MATCH(Edges[[#This Row],[Vertex 2]],GroupVertices[Vertex],0)),1,1,"")</f>
        <v>9</v>
      </c>
      <c r="BD227" s="48">
        <v>0</v>
      </c>
      <c r="BE227" s="49">
        <v>0</v>
      </c>
      <c r="BF227" s="48">
        <v>0</v>
      </c>
      <c r="BG227" s="49">
        <v>0</v>
      </c>
      <c r="BH227" s="48">
        <v>0</v>
      </c>
      <c r="BI227" s="49">
        <v>0</v>
      </c>
      <c r="BJ227" s="48">
        <v>23</v>
      </c>
      <c r="BK227" s="49">
        <v>100</v>
      </c>
      <c r="BL227" s="48">
        <v>23</v>
      </c>
    </row>
    <row r="228" spans="1:64" ht="15">
      <c r="A228" s="64" t="s">
        <v>375</v>
      </c>
      <c r="B228" s="64" t="s">
        <v>449</v>
      </c>
      <c r="C228" s="65" t="s">
        <v>4475</v>
      </c>
      <c r="D228" s="66">
        <v>3</v>
      </c>
      <c r="E228" s="67" t="s">
        <v>132</v>
      </c>
      <c r="F228" s="68">
        <v>32</v>
      </c>
      <c r="G228" s="65"/>
      <c r="H228" s="69"/>
      <c r="I228" s="70"/>
      <c r="J228" s="70"/>
      <c r="K228" s="34" t="s">
        <v>65</v>
      </c>
      <c r="L228" s="77">
        <v>228</v>
      </c>
      <c r="M228" s="77"/>
      <c r="N228" s="72"/>
      <c r="O228" s="79" t="s">
        <v>452</v>
      </c>
      <c r="P228" s="81">
        <v>43481.53728009259</v>
      </c>
      <c r="Q228" s="79" t="s">
        <v>620</v>
      </c>
      <c r="R228" s="82" t="s">
        <v>703</v>
      </c>
      <c r="S228" s="79" t="s">
        <v>744</v>
      </c>
      <c r="T228" s="79" t="s">
        <v>835</v>
      </c>
      <c r="U228" s="79"/>
      <c r="V228" s="82" t="s">
        <v>1027</v>
      </c>
      <c r="W228" s="81">
        <v>43481.53728009259</v>
      </c>
      <c r="X228" s="82" t="s">
        <v>1241</v>
      </c>
      <c r="Y228" s="79"/>
      <c r="Z228" s="79"/>
      <c r="AA228" s="85" t="s">
        <v>1464</v>
      </c>
      <c r="AB228" s="79"/>
      <c r="AC228" s="79" t="b">
        <v>0</v>
      </c>
      <c r="AD228" s="79">
        <v>1</v>
      </c>
      <c r="AE228" s="85" t="s">
        <v>1500</v>
      </c>
      <c r="AF228" s="79" t="b">
        <v>0</v>
      </c>
      <c r="AG228" s="79" t="s">
        <v>1508</v>
      </c>
      <c r="AH228" s="79"/>
      <c r="AI228" s="85" t="s">
        <v>1500</v>
      </c>
      <c r="AJ228" s="79" t="b">
        <v>0</v>
      </c>
      <c r="AK228" s="79">
        <v>1</v>
      </c>
      <c r="AL228" s="85" t="s">
        <v>1500</v>
      </c>
      <c r="AM228" s="79" t="s">
        <v>1536</v>
      </c>
      <c r="AN228" s="79" t="b">
        <v>0</v>
      </c>
      <c r="AO228" s="85" t="s">
        <v>1464</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16</v>
      </c>
      <c r="BC228" s="78" t="str">
        <f>REPLACE(INDEX(GroupVertices[Group],MATCH(Edges[[#This Row],[Vertex 2]],GroupVertices[Vertex],0)),1,1,"")</f>
        <v>16</v>
      </c>
      <c r="BD228" s="48">
        <v>2</v>
      </c>
      <c r="BE228" s="49">
        <v>5.2631578947368425</v>
      </c>
      <c r="BF228" s="48">
        <v>0</v>
      </c>
      <c r="BG228" s="49">
        <v>0</v>
      </c>
      <c r="BH228" s="48">
        <v>0</v>
      </c>
      <c r="BI228" s="49">
        <v>0</v>
      </c>
      <c r="BJ228" s="48">
        <v>36</v>
      </c>
      <c r="BK228" s="49">
        <v>94.73684210526316</v>
      </c>
      <c r="BL228" s="48">
        <v>38</v>
      </c>
    </row>
    <row r="229" spans="1:64" ht="15">
      <c r="A229" s="64" t="s">
        <v>376</v>
      </c>
      <c r="B229" s="64" t="s">
        <v>449</v>
      </c>
      <c r="C229" s="65" t="s">
        <v>4475</v>
      </c>
      <c r="D229" s="66">
        <v>3</v>
      </c>
      <c r="E229" s="67" t="s">
        <v>132</v>
      </c>
      <c r="F229" s="68">
        <v>32</v>
      </c>
      <c r="G229" s="65"/>
      <c r="H229" s="69"/>
      <c r="I229" s="70"/>
      <c r="J229" s="70"/>
      <c r="K229" s="34" t="s">
        <v>65</v>
      </c>
      <c r="L229" s="77">
        <v>229</v>
      </c>
      <c r="M229" s="77"/>
      <c r="N229" s="72"/>
      <c r="O229" s="79" t="s">
        <v>452</v>
      </c>
      <c r="P229" s="81">
        <v>43481.70269675926</v>
      </c>
      <c r="Q229" s="79" t="s">
        <v>621</v>
      </c>
      <c r="R229" s="79"/>
      <c r="S229" s="79"/>
      <c r="T229" s="79" t="s">
        <v>836</v>
      </c>
      <c r="U229" s="79"/>
      <c r="V229" s="82" t="s">
        <v>1028</v>
      </c>
      <c r="W229" s="81">
        <v>43481.70269675926</v>
      </c>
      <c r="X229" s="82" t="s">
        <v>1242</v>
      </c>
      <c r="Y229" s="79"/>
      <c r="Z229" s="79"/>
      <c r="AA229" s="85" t="s">
        <v>1465</v>
      </c>
      <c r="AB229" s="79"/>
      <c r="AC229" s="79" t="b">
        <v>0</v>
      </c>
      <c r="AD229" s="79">
        <v>0</v>
      </c>
      <c r="AE229" s="85" t="s">
        <v>1500</v>
      </c>
      <c r="AF229" s="79" t="b">
        <v>0</v>
      </c>
      <c r="AG229" s="79" t="s">
        <v>1508</v>
      </c>
      <c r="AH229" s="79"/>
      <c r="AI229" s="85" t="s">
        <v>1500</v>
      </c>
      <c r="AJ229" s="79" t="b">
        <v>0</v>
      </c>
      <c r="AK229" s="79">
        <v>1</v>
      </c>
      <c r="AL229" s="85" t="s">
        <v>1464</v>
      </c>
      <c r="AM229" s="79" t="s">
        <v>1537</v>
      </c>
      <c r="AN229" s="79" t="b">
        <v>0</v>
      </c>
      <c r="AO229" s="85" t="s">
        <v>1464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16</v>
      </c>
      <c r="BC229" s="78" t="str">
        <f>REPLACE(INDEX(GroupVertices[Group],MATCH(Edges[[#This Row],[Vertex 2]],GroupVertices[Vertex],0)),1,1,"")</f>
        <v>16</v>
      </c>
      <c r="BD229" s="48"/>
      <c r="BE229" s="49"/>
      <c r="BF229" s="48"/>
      <c r="BG229" s="49"/>
      <c r="BH229" s="48"/>
      <c r="BI229" s="49"/>
      <c r="BJ229" s="48"/>
      <c r="BK229" s="49"/>
      <c r="BL229" s="48"/>
    </row>
    <row r="230" spans="1:64" ht="15">
      <c r="A230" s="64" t="s">
        <v>376</v>
      </c>
      <c r="B230" s="64" t="s">
        <v>375</v>
      </c>
      <c r="C230" s="65" t="s">
        <v>4475</v>
      </c>
      <c r="D230" s="66">
        <v>3</v>
      </c>
      <c r="E230" s="67" t="s">
        <v>132</v>
      </c>
      <c r="F230" s="68">
        <v>32</v>
      </c>
      <c r="G230" s="65"/>
      <c r="H230" s="69"/>
      <c r="I230" s="70"/>
      <c r="J230" s="70"/>
      <c r="K230" s="34" t="s">
        <v>65</v>
      </c>
      <c r="L230" s="77">
        <v>230</v>
      </c>
      <c r="M230" s="77"/>
      <c r="N230" s="72"/>
      <c r="O230" s="79" t="s">
        <v>452</v>
      </c>
      <c r="P230" s="81">
        <v>43481.70269675926</v>
      </c>
      <c r="Q230" s="79" t="s">
        <v>621</v>
      </c>
      <c r="R230" s="79"/>
      <c r="S230" s="79"/>
      <c r="T230" s="79" t="s">
        <v>836</v>
      </c>
      <c r="U230" s="79"/>
      <c r="V230" s="82" t="s">
        <v>1028</v>
      </c>
      <c r="W230" s="81">
        <v>43481.70269675926</v>
      </c>
      <c r="X230" s="82" t="s">
        <v>1242</v>
      </c>
      <c r="Y230" s="79"/>
      <c r="Z230" s="79"/>
      <c r="AA230" s="85" t="s">
        <v>1465</v>
      </c>
      <c r="AB230" s="79"/>
      <c r="AC230" s="79" t="b">
        <v>0</v>
      </c>
      <c r="AD230" s="79">
        <v>0</v>
      </c>
      <c r="AE230" s="85" t="s">
        <v>1500</v>
      </c>
      <c r="AF230" s="79" t="b">
        <v>0</v>
      </c>
      <c r="AG230" s="79" t="s">
        <v>1508</v>
      </c>
      <c r="AH230" s="79"/>
      <c r="AI230" s="85" t="s">
        <v>1500</v>
      </c>
      <c r="AJ230" s="79" t="b">
        <v>0</v>
      </c>
      <c r="AK230" s="79">
        <v>1</v>
      </c>
      <c r="AL230" s="85" t="s">
        <v>1464</v>
      </c>
      <c r="AM230" s="79" t="s">
        <v>1537</v>
      </c>
      <c r="AN230" s="79" t="b">
        <v>0</v>
      </c>
      <c r="AO230" s="85" t="s">
        <v>1464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16</v>
      </c>
      <c r="BC230" s="78" t="str">
        <f>REPLACE(INDEX(GroupVertices[Group],MATCH(Edges[[#This Row],[Vertex 2]],GroupVertices[Vertex],0)),1,1,"")</f>
        <v>16</v>
      </c>
      <c r="BD230" s="48">
        <v>2</v>
      </c>
      <c r="BE230" s="49">
        <v>8.695652173913043</v>
      </c>
      <c r="BF230" s="48">
        <v>0</v>
      </c>
      <c r="BG230" s="49">
        <v>0</v>
      </c>
      <c r="BH230" s="48">
        <v>0</v>
      </c>
      <c r="BI230" s="49">
        <v>0</v>
      </c>
      <c r="BJ230" s="48">
        <v>21</v>
      </c>
      <c r="BK230" s="49">
        <v>91.30434782608695</v>
      </c>
      <c r="BL230" s="48">
        <v>23</v>
      </c>
    </row>
    <row r="231" spans="1:64" ht="15">
      <c r="A231" s="64" t="s">
        <v>377</v>
      </c>
      <c r="B231" s="64" t="s">
        <v>377</v>
      </c>
      <c r="C231" s="65" t="s">
        <v>4475</v>
      </c>
      <c r="D231" s="66">
        <v>3</v>
      </c>
      <c r="E231" s="67" t="s">
        <v>132</v>
      </c>
      <c r="F231" s="68">
        <v>32</v>
      </c>
      <c r="G231" s="65"/>
      <c r="H231" s="69"/>
      <c r="I231" s="70"/>
      <c r="J231" s="70"/>
      <c r="K231" s="34" t="s">
        <v>65</v>
      </c>
      <c r="L231" s="77">
        <v>231</v>
      </c>
      <c r="M231" s="77"/>
      <c r="N231" s="72"/>
      <c r="O231" s="79" t="s">
        <v>176</v>
      </c>
      <c r="P231" s="81">
        <v>43481.70271990741</v>
      </c>
      <c r="Q231" s="79" t="s">
        <v>622</v>
      </c>
      <c r="R231" s="79"/>
      <c r="S231" s="79"/>
      <c r="T231" s="79" t="s">
        <v>837</v>
      </c>
      <c r="U231" s="82" t="s">
        <v>899</v>
      </c>
      <c r="V231" s="82" t="s">
        <v>899</v>
      </c>
      <c r="W231" s="81">
        <v>43481.70271990741</v>
      </c>
      <c r="X231" s="82" t="s">
        <v>1243</v>
      </c>
      <c r="Y231" s="79"/>
      <c r="Z231" s="79"/>
      <c r="AA231" s="85" t="s">
        <v>1466</v>
      </c>
      <c r="AB231" s="79"/>
      <c r="AC231" s="79" t="b">
        <v>0</v>
      </c>
      <c r="AD231" s="79">
        <v>1</v>
      </c>
      <c r="AE231" s="85" t="s">
        <v>1500</v>
      </c>
      <c r="AF231" s="79" t="b">
        <v>0</v>
      </c>
      <c r="AG231" s="79" t="s">
        <v>1508</v>
      </c>
      <c r="AH231" s="79"/>
      <c r="AI231" s="85" t="s">
        <v>1500</v>
      </c>
      <c r="AJ231" s="79" t="b">
        <v>0</v>
      </c>
      <c r="AK231" s="79">
        <v>0</v>
      </c>
      <c r="AL231" s="85" t="s">
        <v>1500</v>
      </c>
      <c r="AM231" s="79" t="s">
        <v>1533</v>
      </c>
      <c r="AN231" s="79" t="b">
        <v>0</v>
      </c>
      <c r="AO231" s="85" t="s">
        <v>1466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1</v>
      </c>
      <c r="BE231" s="49">
        <v>3.7037037037037037</v>
      </c>
      <c r="BF231" s="48">
        <v>0</v>
      </c>
      <c r="BG231" s="49">
        <v>0</v>
      </c>
      <c r="BH231" s="48">
        <v>0</v>
      </c>
      <c r="BI231" s="49">
        <v>0</v>
      </c>
      <c r="BJ231" s="48">
        <v>26</v>
      </c>
      <c r="BK231" s="49">
        <v>96.29629629629629</v>
      </c>
      <c r="BL231" s="48">
        <v>27</v>
      </c>
    </row>
    <row r="232" spans="1:64" ht="15">
      <c r="A232" s="64" t="s">
        <v>378</v>
      </c>
      <c r="B232" s="64" t="s">
        <v>378</v>
      </c>
      <c r="C232" s="65" t="s">
        <v>4475</v>
      </c>
      <c r="D232" s="66">
        <v>3</v>
      </c>
      <c r="E232" s="67" t="s">
        <v>132</v>
      </c>
      <c r="F232" s="68">
        <v>32</v>
      </c>
      <c r="G232" s="65"/>
      <c r="H232" s="69"/>
      <c r="I232" s="70"/>
      <c r="J232" s="70"/>
      <c r="K232" s="34" t="s">
        <v>65</v>
      </c>
      <c r="L232" s="77">
        <v>232</v>
      </c>
      <c r="M232" s="77"/>
      <c r="N232" s="72"/>
      <c r="O232" s="79" t="s">
        <v>176</v>
      </c>
      <c r="P232" s="81">
        <v>43481.70638888889</v>
      </c>
      <c r="Q232" s="79" t="s">
        <v>623</v>
      </c>
      <c r="R232" s="79"/>
      <c r="S232" s="79"/>
      <c r="T232" s="79" t="s">
        <v>838</v>
      </c>
      <c r="U232" s="82" t="s">
        <v>900</v>
      </c>
      <c r="V232" s="82" t="s">
        <v>900</v>
      </c>
      <c r="W232" s="81">
        <v>43481.70638888889</v>
      </c>
      <c r="X232" s="82" t="s">
        <v>1244</v>
      </c>
      <c r="Y232" s="79"/>
      <c r="Z232" s="79"/>
      <c r="AA232" s="85" t="s">
        <v>1467</v>
      </c>
      <c r="AB232" s="79"/>
      <c r="AC232" s="79" t="b">
        <v>0</v>
      </c>
      <c r="AD232" s="79">
        <v>0</v>
      </c>
      <c r="AE232" s="85" t="s">
        <v>1500</v>
      </c>
      <c r="AF232" s="79" t="b">
        <v>0</v>
      </c>
      <c r="AG232" s="79" t="s">
        <v>1508</v>
      </c>
      <c r="AH232" s="79"/>
      <c r="AI232" s="85" t="s">
        <v>1500</v>
      </c>
      <c r="AJ232" s="79" t="b">
        <v>0</v>
      </c>
      <c r="AK232" s="79">
        <v>0</v>
      </c>
      <c r="AL232" s="85" t="s">
        <v>1500</v>
      </c>
      <c r="AM232" s="79" t="s">
        <v>1529</v>
      </c>
      <c r="AN232" s="79" t="b">
        <v>0</v>
      </c>
      <c r="AO232" s="85" t="s">
        <v>1467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15</v>
      </c>
      <c r="BK232" s="49">
        <v>100</v>
      </c>
      <c r="BL232" s="48">
        <v>15</v>
      </c>
    </row>
    <row r="233" spans="1:64" ht="15">
      <c r="A233" s="64" t="s">
        <v>379</v>
      </c>
      <c r="B233" s="64" t="s">
        <v>379</v>
      </c>
      <c r="C233" s="65" t="s">
        <v>4475</v>
      </c>
      <c r="D233" s="66">
        <v>3</v>
      </c>
      <c r="E233" s="67" t="s">
        <v>132</v>
      </c>
      <c r="F233" s="68">
        <v>32</v>
      </c>
      <c r="G233" s="65"/>
      <c r="H233" s="69"/>
      <c r="I233" s="70"/>
      <c r="J233" s="70"/>
      <c r="K233" s="34" t="s">
        <v>65</v>
      </c>
      <c r="L233" s="77">
        <v>233</v>
      </c>
      <c r="M233" s="77"/>
      <c r="N233" s="72"/>
      <c r="O233" s="79" t="s">
        <v>176</v>
      </c>
      <c r="P233" s="81">
        <v>43481.70877314815</v>
      </c>
      <c r="Q233" s="79" t="s">
        <v>624</v>
      </c>
      <c r="R233" s="79"/>
      <c r="S233" s="79"/>
      <c r="T233" s="79" t="s">
        <v>756</v>
      </c>
      <c r="U233" s="79"/>
      <c r="V233" s="82" t="s">
        <v>1029</v>
      </c>
      <c r="W233" s="81">
        <v>43481.70877314815</v>
      </c>
      <c r="X233" s="82" t="s">
        <v>1245</v>
      </c>
      <c r="Y233" s="79"/>
      <c r="Z233" s="79"/>
      <c r="AA233" s="85" t="s">
        <v>1468</v>
      </c>
      <c r="AB233" s="79"/>
      <c r="AC233" s="79" t="b">
        <v>0</v>
      </c>
      <c r="AD233" s="79">
        <v>0</v>
      </c>
      <c r="AE233" s="85" t="s">
        <v>1500</v>
      </c>
      <c r="AF233" s="79" t="b">
        <v>0</v>
      </c>
      <c r="AG233" s="79" t="s">
        <v>1507</v>
      </c>
      <c r="AH233" s="79"/>
      <c r="AI233" s="85" t="s">
        <v>1500</v>
      </c>
      <c r="AJ233" s="79" t="b">
        <v>0</v>
      </c>
      <c r="AK233" s="79">
        <v>0</v>
      </c>
      <c r="AL233" s="85" t="s">
        <v>1500</v>
      </c>
      <c r="AM233" s="79" t="s">
        <v>1533</v>
      </c>
      <c r="AN233" s="79" t="b">
        <v>0</v>
      </c>
      <c r="AO233" s="85" t="s">
        <v>1468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51</v>
      </c>
      <c r="BK233" s="49">
        <v>100</v>
      </c>
      <c r="BL233" s="48">
        <v>51</v>
      </c>
    </row>
    <row r="234" spans="1:64" ht="15">
      <c r="A234" s="64" t="s">
        <v>380</v>
      </c>
      <c r="B234" s="64" t="s">
        <v>380</v>
      </c>
      <c r="C234" s="65" t="s">
        <v>4475</v>
      </c>
      <c r="D234" s="66">
        <v>3</v>
      </c>
      <c r="E234" s="67" t="s">
        <v>132</v>
      </c>
      <c r="F234" s="68">
        <v>32</v>
      </c>
      <c r="G234" s="65"/>
      <c r="H234" s="69"/>
      <c r="I234" s="70"/>
      <c r="J234" s="70"/>
      <c r="K234" s="34" t="s">
        <v>65</v>
      </c>
      <c r="L234" s="77">
        <v>234</v>
      </c>
      <c r="M234" s="77"/>
      <c r="N234" s="72"/>
      <c r="O234" s="79" t="s">
        <v>176</v>
      </c>
      <c r="P234" s="81">
        <v>43481.709074074075</v>
      </c>
      <c r="Q234" s="79" t="s">
        <v>625</v>
      </c>
      <c r="R234" s="82" t="s">
        <v>704</v>
      </c>
      <c r="S234" s="79" t="s">
        <v>715</v>
      </c>
      <c r="T234" s="79" t="s">
        <v>788</v>
      </c>
      <c r="U234" s="79"/>
      <c r="V234" s="82" t="s">
        <v>1030</v>
      </c>
      <c r="W234" s="81">
        <v>43481.709074074075</v>
      </c>
      <c r="X234" s="82" t="s">
        <v>1246</v>
      </c>
      <c r="Y234" s="79"/>
      <c r="Z234" s="79"/>
      <c r="AA234" s="85" t="s">
        <v>1469</v>
      </c>
      <c r="AB234" s="79"/>
      <c r="AC234" s="79" t="b">
        <v>0</v>
      </c>
      <c r="AD234" s="79">
        <v>0</v>
      </c>
      <c r="AE234" s="85" t="s">
        <v>1500</v>
      </c>
      <c r="AF234" s="79" t="b">
        <v>1</v>
      </c>
      <c r="AG234" s="79" t="s">
        <v>1507</v>
      </c>
      <c r="AH234" s="79"/>
      <c r="AI234" s="85" t="s">
        <v>1528</v>
      </c>
      <c r="AJ234" s="79" t="b">
        <v>0</v>
      </c>
      <c r="AK234" s="79">
        <v>0</v>
      </c>
      <c r="AL234" s="85" t="s">
        <v>1500</v>
      </c>
      <c r="AM234" s="79" t="s">
        <v>1529</v>
      </c>
      <c r="AN234" s="79" t="b">
        <v>0</v>
      </c>
      <c r="AO234" s="85" t="s">
        <v>1469</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0</v>
      </c>
      <c r="BE234" s="49">
        <v>0</v>
      </c>
      <c r="BF234" s="48">
        <v>1</v>
      </c>
      <c r="BG234" s="49">
        <v>3.8461538461538463</v>
      </c>
      <c r="BH234" s="48">
        <v>0</v>
      </c>
      <c r="BI234" s="49">
        <v>0</v>
      </c>
      <c r="BJ234" s="48">
        <v>25</v>
      </c>
      <c r="BK234" s="49">
        <v>96.15384615384616</v>
      </c>
      <c r="BL234" s="48">
        <v>26</v>
      </c>
    </row>
    <row r="235" spans="1:64" ht="15">
      <c r="A235" s="64" t="s">
        <v>381</v>
      </c>
      <c r="B235" s="64" t="s">
        <v>381</v>
      </c>
      <c r="C235" s="65" t="s">
        <v>4475</v>
      </c>
      <c r="D235" s="66">
        <v>3</v>
      </c>
      <c r="E235" s="67" t="s">
        <v>132</v>
      </c>
      <c r="F235" s="68">
        <v>32</v>
      </c>
      <c r="G235" s="65"/>
      <c r="H235" s="69"/>
      <c r="I235" s="70"/>
      <c r="J235" s="70"/>
      <c r="K235" s="34" t="s">
        <v>65</v>
      </c>
      <c r="L235" s="77">
        <v>235</v>
      </c>
      <c r="M235" s="77"/>
      <c r="N235" s="72"/>
      <c r="O235" s="79" t="s">
        <v>176</v>
      </c>
      <c r="P235" s="81">
        <v>43481.71024305555</v>
      </c>
      <c r="Q235" s="79" t="s">
        <v>626</v>
      </c>
      <c r="R235" s="79"/>
      <c r="S235" s="79"/>
      <c r="T235" s="79" t="s">
        <v>756</v>
      </c>
      <c r="U235" s="79"/>
      <c r="V235" s="82" t="s">
        <v>1031</v>
      </c>
      <c r="W235" s="81">
        <v>43481.71024305555</v>
      </c>
      <c r="X235" s="82" t="s">
        <v>1247</v>
      </c>
      <c r="Y235" s="79"/>
      <c r="Z235" s="79"/>
      <c r="AA235" s="85" t="s">
        <v>1470</v>
      </c>
      <c r="AB235" s="79"/>
      <c r="AC235" s="79" t="b">
        <v>0</v>
      </c>
      <c r="AD235" s="79">
        <v>0</v>
      </c>
      <c r="AE235" s="85" t="s">
        <v>1500</v>
      </c>
      <c r="AF235" s="79" t="b">
        <v>0</v>
      </c>
      <c r="AG235" s="79" t="s">
        <v>1509</v>
      </c>
      <c r="AH235" s="79"/>
      <c r="AI235" s="85" t="s">
        <v>1500</v>
      </c>
      <c r="AJ235" s="79" t="b">
        <v>0</v>
      </c>
      <c r="AK235" s="79">
        <v>0</v>
      </c>
      <c r="AL235" s="85" t="s">
        <v>1500</v>
      </c>
      <c r="AM235" s="79" t="s">
        <v>1539</v>
      </c>
      <c r="AN235" s="79" t="b">
        <v>0</v>
      </c>
      <c r="AO235" s="85" t="s">
        <v>1470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1</v>
      </c>
      <c r="BK235" s="49">
        <v>100</v>
      </c>
      <c r="BL235" s="48">
        <v>1</v>
      </c>
    </row>
    <row r="236" spans="1:64" ht="15">
      <c r="A236" s="64" t="s">
        <v>382</v>
      </c>
      <c r="B236" s="64" t="s">
        <v>444</v>
      </c>
      <c r="C236" s="65" t="s">
        <v>4475</v>
      </c>
      <c r="D236" s="66">
        <v>3</v>
      </c>
      <c r="E236" s="67" t="s">
        <v>132</v>
      </c>
      <c r="F236" s="68">
        <v>32</v>
      </c>
      <c r="G236" s="65"/>
      <c r="H236" s="69"/>
      <c r="I236" s="70"/>
      <c r="J236" s="70"/>
      <c r="K236" s="34" t="s">
        <v>65</v>
      </c>
      <c r="L236" s="77">
        <v>236</v>
      </c>
      <c r="M236" s="77"/>
      <c r="N236" s="72"/>
      <c r="O236" s="79" t="s">
        <v>452</v>
      </c>
      <c r="P236" s="81">
        <v>43481.116689814815</v>
      </c>
      <c r="Q236" s="79" t="s">
        <v>627</v>
      </c>
      <c r="R236" s="79"/>
      <c r="S236" s="79"/>
      <c r="T236" s="79" t="s">
        <v>756</v>
      </c>
      <c r="U236" s="82" t="s">
        <v>895</v>
      </c>
      <c r="V236" s="82" t="s">
        <v>895</v>
      </c>
      <c r="W236" s="81">
        <v>43481.116689814815</v>
      </c>
      <c r="X236" s="82" t="s">
        <v>1248</v>
      </c>
      <c r="Y236" s="79"/>
      <c r="Z236" s="79"/>
      <c r="AA236" s="85" t="s">
        <v>1471</v>
      </c>
      <c r="AB236" s="79"/>
      <c r="AC236" s="79" t="b">
        <v>0</v>
      </c>
      <c r="AD236" s="79">
        <v>13</v>
      </c>
      <c r="AE236" s="85" t="s">
        <v>1500</v>
      </c>
      <c r="AF236" s="79" t="b">
        <v>0</v>
      </c>
      <c r="AG236" s="79" t="s">
        <v>1508</v>
      </c>
      <c r="AH236" s="79"/>
      <c r="AI236" s="85" t="s">
        <v>1500</v>
      </c>
      <c r="AJ236" s="79" t="b">
        <v>0</v>
      </c>
      <c r="AK236" s="79">
        <v>3</v>
      </c>
      <c r="AL236" s="85" t="s">
        <v>1500</v>
      </c>
      <c r="AM236" s="79" t="s">
        <v>1531</v>
      </c>
      <c r="AN236" s="79" t="b">
        <v>0</v>
      </c>
      <c r="AO236" s="85" t="s">
        <v>1471</v>
      </c>
      <c r="AP236" s="79" t="s">
        <v>1542</v>
      </c>
      <c r="AQ236" s="79">
        <v>0</v>
      </c>
      <c r="AR236" s="79">
        <v>0</v>
      </c>
      <c r="AS236" s="79"/>
      <c r="AT236" s="79"/>
      <c r="AU236" s="79"/>
      <c r="AV236" s="79"/>
      <c r="AW236" s="79"/>
      <c r="AX236" s="79"/>
      <c r="AY236" s="79"/>
      <c r="AZ236" s="79"/>
      <c r="BA236">
        <v>1</v>
      </c>
      <c r="BB236" s="78" t="str">
        <f>REPLACE(INDEX(GroupVertices[Group],MATCH(Edges[[#This Row],[Vertex 1]],GroupVertices[Vertex],0)),1,1,"")</f>
        <v>6</v>
      </c>
      <c r="BC236" s="78" t="str">
        <f>REPLACE(INDEX(GroupVertices[Group],MATCH(Edges[[#This Row],[Vertex 2]],GroupVertices[Vertex],0)),1,1,"")</f>
        <v>6</v>
      </c>
      <c r="BD236" s="48"/>
      <c r="BE236" s="49"/>
      <c r="BF236" s="48"/>
      <c r="BG236" s="49"/>
      <c r="BH236" s="48"/>
      <c r="BI236" s="49"/>
      <c r="BJ236" s="48"/>
      <c r="BK236" s="49"/>
      <c r="BL236" s="48"/>
    </row>
    <row r="237" spans="1:64" ht="15">
      <c r="A237" s="64" t="s">
        <v>383</v>
      </c>
      <c r="B237" s="64" t="s">
        <v>444</v>
      </c>
      <c r="C237" s="65" t="s">
        <v>4475</v>
      </c>
      <c r="D237" s="66">
        <v>3</v>
      </c>
      <c r="E237" s="67" t="s">
        <v>132</v>
      </c>
      <c r="F237" s="68">
        <v>32</v>
      </c>
      <c r="G237" s="65"/>
      <c r="H237" s="69"/>
      <c r="I237" s="70"/>
      <c r="J237" s="70"/>
      <c r="K237" s="34" t="s">
        <v>65</v>
      </c>
      <c r="L237" s="77">
        <v>237</v>
      </c>
      <c r="M237" s="77"/>
      <c r="N237" s="72"/>
      <c r="O237" s="79" t="s">
        <v>452</v>
      </c>
      <c r="P237" s="81">
        <v>43481.71184027778</v>
      </c>
      <c r="Q237" s="79" t="s">
        <v>611</v>
      </c>
      <c r="R237" s="79"/>
      <c r="S237" s="79"/>
      <c r="T237" s="79" t="s">
        <v>756</v>
      </c>
      <c r="U237" s="82" t="s">
        <v>895</v>
      </c>
      <c r="V237" s="82" t="s">
        <v>895</v>
      </c>
      <c r="W237" s="81">
        <v>43481.71184027778</v>
      </c>
      <c r="X237" s="82" t="s">
        <v>1249</v>
      </c>
      <c r="Y237" s="79"/>
      <c r="Z237" s="79"/>
      <c r="AA237" s="85" t="s">
        <v>1472</v>
      </c>
      <c r="AB237" s="79"/>
      <c r="AC237" s="79" t="b">
        <v>0</v>
      </c>
      <c r="AD237" s="79">
        <v>0</v>
      </c>
      <c r="AE237" s="85" t="s">
        <v>1500</v>
      </c>
      <c r="AF237" s="79" t="b">
        <v>0</v>
      </c>
      <c r="AG237" s="79" t="s">
        <v>1508</v>
      </c>
      <c r="AH237" s="79"/>
      <c r="AI237" s="85" t="s">
        <v>1500</v>
      </c>
      <c r="AJ237" s="79" t="b">
        <v>0</v>
      </c>
      <c r="AK237" s="79">
        <v>3</v>
      </c>
      <c r="AL237" s="85" t="s">
        <v>1471</v>
      </c>
      <c r="AM237" s="79" t="s">
        <v>1531</v>
      </c>
      <c r="AN237" s="79" t="b">
        <v>0</v>
      </c>
      <c r="AO237" s="85" t="s">
        <v>1471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6</v>
      </c>
      <c r="BC237" s="78" t="str">
        <f>REPLACE(INDEX(GroupVertices[Group],MATCH(Edges[[#This Row],[Vertex 2]],GroupVertices[Vertex],0)),1,1,"")</f>
        <v>6</v>
      </c>
      <c r="BD237" s="48"/>
      <c r="BE237" s="49"/>
      <c r="BF237" s="48"/>
      <c r="BG237" s="49"/>
      <c r="BH237" s="48"/>
      <c r="BI237" s="49"/>
      <c r="BJ237" s="48"/>
      <c r="BK237" s="49"/>
      <c r="BL237" s="48"/>
    </row>
    <row r="238" spans="1:64" ht="15">
      <c r="A238" s="64" t="s">
        <v>382</v>
      </c>
      <c r="B238" s="64" t="s">
        <v>445</v>
      </c>
      <c r="C238" s="65" t="s">
        <v>4475</v>
      </c>
      <c r="D238" s="66">
        <v>3</v>
      </c>
      <c r="E238" s="67" t="s">
        <v>132</v>
      </c>
      <c r="F238" s="68">
        <v>32</v>
      </c>
      <c r="G238" s="65"/>
      <c r="H238" s="69"/>
      <c r="I238" s="70"/>
      <c r="J238" s="70"/>
      <c r="K238" s="34" t="s">
        <v>65</v>
      </c>
      <c r="L238" s="77">
        <v>238</v>
      </c>
      <c r="M238" s="77"/>
      <c r="N238" s="72"/>
      <c r="O238" s="79" t="s">
        <v>452</v>
      </c>
      <c r="P238" s="81">
        <v>43481.116689814815</v>
      </c>
      <c r="Q238" s="79" t="s">
        <v>627</v>
      </c>
      <c r="R238" s="79"/>
      <c r="S238" s="79"/>
      <c r="T238" s="79" t="s">
        <v>756</v>
      </c>
      <c r="U238" s="82" t="s">
        <v>895</v>
      </c>
      <c r="V238" s="82" t="s">
        <v>895</v>
      </c>
      <c r="W238" s="81">
        <v>43481.116689814815</v>
      </c>
      <c r="X238" s="82" t="s">
        <v>1248</v>
      </c>
      <c r="Y238" s="79"/>
      <c r="Z238" s="79"/>
      <c r="AA238" s="85" t="s">
        <v>1471</v>
      </c>
      <c r="AB238" s="79"/>
      <c r="AC238" s="79" t="b">
        <v>0</v>
      </c>
      <c r="AD238" s="79">
        <v>13</v>
      </c>
      <c r="AE238" s="85" t="s">
        <v>1500</v>
      </c>
      <c r="AF238" s="79" t="b">
        <v>0</v>
      </c>
      <c r="AG238" s="79" t="s">
        <v>1508</v>
      </c>
      <c r="AH238" s="79"/>
      <c r="AI238" s="85" t="s">
        <v>1500</v>
      </c>
      <c r="AJ238" s="79" t="b">
        <v>0</v>
      </c>
      <c r="AK238" s="79">
        <v>3</v>
      </c>
      <c r="AL238" s="85" t="s">
        <v>1500</v>
      </c>
      <c r="AM238" s="79" t="s">
        <v>1531</v>
      </c>
      <c r="AN238" s="79" t="b">
        <v>0</v>
      </c>
      <c r="AO238" s="85" t="s">
        <v>1471</v>
      </c>
      <c r="AP238" s="79" t="s">
        <v>1542</v>
      </c>
      <c r="AQ238" s="79">
        <v>0</v>
      </c>
      <c r="AR238" s="79">
        <v>0</v>
      </c>
      <c r="AS238" s="79"/>
      <c r="AT238" s="79"/>
      <c r="AU238" s="79"/>
      <c r="AV238" s="79"/>
      <c r="AW238" s="79"/>
      <c r="AX238" s="79"/>
      <c r="AY238" s="79"/>
      <c r="AZ238" s="79"/>
      <c r="BA238">
        <v>1</v>
      </c>
      <c r="BB238" s="78" t="str">
        <f>REPLACE(INDEX(GroupVertices[Group],MATCH(Edges[[#This Row],[Vertex 1]],GroupVertices[Vertex],0)),1,1,"")</f>
        <v>6</v>
      </c>
      <c r="BC238" s="78" t="str">
        <f>REPLACE(INDEX(GroupVertices[Group],MATCH(Edges[[#This Row],[Vertex 2]],GroupVertices[Vertex],0)),1,1,"")</f>
        <v>6</v>
      </c>
      <c r="BD238" s="48"/>
      <c r="BE238" s="49"/>
      <c r="BF238" s="48"/>
      <c r="BG238" s="49"/>
      <c r="BH238" s="48"/>
      <c r="BI238" s="49"/>
      <c r="BJ238" s="48"/>
      <c r="BK238" s="49"/>
      <c r="BL238" s="48"/>
    </row>
    <row r="239" spans="1:64" ht="15">
      <c r="A239" s="64" t="s">
        <v>383</v>
      </c>
      <c r="B239" s="64" t="s">
        <v>445</v>
      </c>
      <c r="C239" s="65" t="s">
        <v>4475</v>
      </c>
      <c r="D239" s="66">
        <v>3</v>
      </c>
      <c r="E239" s="67" t="s">
        <v>132</v>
      </c>
      <c r="F239" s="68">
        <v>32</v>
      </c>
      <c r="G239" s="65"/>
      <c r="H239" s="69"/>
      <c r="I239" s="70"/>
      <c r="J239" s="70"/>
      <c r="K239" s="34" t="s">
        <v>65</v>
      </c>
      <c r="L239" s="77">
        <v>239</v>
      </c>
      <c r="M239" s="77"/>
      <c r="N239" s="72"/>
      <c r="O239" s="79" t="s">
        <v>452</v>
      </c>
      <c r="P239" s="81">
        <v>43481.71184027778</v>
      </c>
      <c r="Q239" s="79" t="s">
        <v>611</v>
      </c>
      <c r="R239" s="79"/>
      <c r="S239" s="79"/>
      <c r="T239" s="79" t="s">
        <v>756</v>
      </c>
      <c r="U239" s="82" t="s">
        <v>895</v>
      </c>
      <c r="V239" s="82" t="s">
        <v>895</v>
      </c>
      <c r="W239" s="81">
        <v>43481.71184027778</v>
      </c>
      <c r="X239" s="82" t="s">
        <v>1249</v>
      </c>
      <c r="Y239" s="79"/>
      <c r="Z239" s="79"/>
      <c r="AA239" s="85" t="s">
        <v>1472</v>
      </c>
      <c r="AB239" s="79"/>
      <c r="AC239" s="79" t="b">
        <v>0</v>
      </c>
      <c r="AD239" s="79">
        <v>0</v>
      </c>
      <c r="AE239" s="85" t="s">
        <v>1500</v>
      </c>
      <c r="AF239" s="79" t="b">
        <v>0</v>
      </c>
      <c r="AG239" s="79" t="s">
        <v>1508</v>
      </c>
      <c r="AH239" s="79"/>
      <c r="AI239" s="85" t="s">
        <v>1500</v>
      </c>
      <c r="AJ239" s="79" t="b">
        <v>0</v>
      </c>
      <c r="AK239" s="79">
        <v>3</v>
      </c>
      <c r="AL239" s="85" t="s">
        <v>1471</v>
      </c>
      <c r="AM239" s="79" t="s">
        <v>1531</v>
      </c>
      <c r="AN239" s="79" t="b">
        <v>0</v>
      </c>
      <c r="AO239" s="85" t="s">
        <v>1471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6</v>
      </c>
      <c r="BC239" s="78" t="str">
        <f>REPLACE(INDEX(GroupVertices[Group],MATCH(Edges[[#This Row],[Vertex 2]],GroupVertices[Vertex],0)),1,1,"")</f>
        <v>6</v>
      </c>
      <c r="BD239" s="48"/>
      <c r="BE239" s="49"/>
      <c r="BF239" s="48"/>
      <c r="BG239" s="49"/>
      <c r="BH239" s="48"/>
      <c r="BI239" s="49"/>
      <c r="BJ239" s="48"/>
      <c r="BK239" s="49"/>
      <c r="BL239" s="48"/>
    </row>
    <row r="240" spans="1:64" ht="15">
      <c r="A240" s="64" t="s">
        <v>382</v>
      </c>
      <c r="B240" s="64" t="s">
        <v>446</v>
      </c>
      <c r="C240" s="65" t="s">
        <v>4475</v>
      </c>
      <c r="D240" s="66">
        <v>3</v>
      </c>
      <c r="E240" s="67" t="s">
        <v>132</v>
      </c>
      <c r="F240" s="68">
        <v>32</v>
      </c>
      <c r="G240" s="65"/>
      <c r="H240" s="69"/>
      <c r="I240" s="70"/>
      <c r="J240" s="70"/>
      <c r="K240" s="34" t="s">
        <v>65</v>
      </c>
      <c r="L240" s="77">
        <v>240</v>
      </c>
      <c r="M240" s="77"/>
      <c r="N240" s="72"/>
      <c r="O240" s="79" t="s">
        <v>452</v>
      </c>
      <c r="P240" s="81">
        <v>43481.116689814815</v>
      </c>
      <c r="Q240" s="79" t="s">
        <v>627</v>
      </c>
      <c r="R240" s="79"/>
      <c r="S240" s="79"/>
      <c r="T240" s="79" t="s">
        <v>756</v>
      </c>
      <c r="U240" s="82" t="s">
        <v>895</v>
      </c>
      <c r="V240" s="82" t="s">
        <v>895</v>
      </c>
      <c r="W240" s="81">
        <v>43481.116689814815</v>
      </c>
      <c r="X240" s="82" t="s">
        <v>1248</v>
      </c>
      <c r="Y240" s="79"/>
      <c r="Z240" s="79"/>
      <c r="AA240" s="85" t="s">
        <v>1471</v>
      </c>
      <c r="AB240" s="79"/>
      <c r="AC240" s="79" t="b">
        <v>0</v>
      </c>
      <c r="AD240" s="79">
        <v>13</v>
      </c>
      <c r="AE240" s="85" t="s">
        <v>1500</v>
      </c>
      <c r="AF240" s="79" t="b">
        <v>0</v>
      </c>
      <c r="AG240" s="79" t="s">
        <v>1508</v>
      </c>
      <c r="AH240" s="79"/>
      <c r="AI240" s="85" t="s">
        <v>1500</v>
      </c>
      <c r="AJ240" s="79" t="b">
        <v>0</v>
      </c>
      <c r="AK240" s="79">
        <v>3</v>
      </c>
      <c r="AL240" s="85" t="s">
        <v>1500</v>
      </c>
      <c r="AM240" s="79" t="s">
        <v>1531</v>
      </c>
      <c r="AN240" s="79" t="b">
        <v>0</v>
      </c>
      <c r="AO240" s="85" t="s">
        <v>1471</v>
      </c>
      <c r="AP240" s="79" t="s">
        <v>1542</v>
      </c>
      <c r="AQ240" s="79">
        <v>0</v>
      </c>
      <c r="AR240" s="79">
        <v>0</v>
      </c>
      <c r="AS240" s="79"/>
      <c r="AT240" s="79"/>
      <c r="AU240" s="79"/>
      <c r="AV240" s="79"/>
      <c r="AW240" s="79"/>
      <c r="AX240" s="79"/>
      <c r="AY240" s="79"/>
      <c r="AZ240" s="79"/>
      <c r="BA240">
        <v>1</v>
      </c>
      <c r="BB240" s="78" t="str">
        <f>REPLACE(INDEX(GroupVertices[Group],MATCH(Edges[[#This Row],[Vertex 1]],GroupVertices[Vertex],0)),1,1,"")</f>
        <v>6</v>
      </c>
      <c r="BC240" s="78" t="str">
        <f>REPLACE(INDEX(GroupVertices[Group],MATCH(Edges[[#This Row],[Vertex 2]],GroupVertices[Vertex],0)),1,1,"")</f>
        <v>6</v>
      </c>
      <c r="BD240" s="48"/>
      <c r="BE240" s="49"/>
      <c r="BF240" s="48"/>
      <c r="BG240" s="49"/>
      <c r="BH240" s="48"/>
      <c r="BI240" s="49"/>
      <c r="BJ240" s="48"/>
      <c r="BK240" s="49"/>
      <c r="BL240" s="48"/>
    </row>
    <row r="241" spans="1:64" ht="15">
      <c r="A241" s="64" t="s">
        <v>383</v>
      </c>
      <c r="B241" s="64" t="s">
        <v>446</v>
      </c>
      <c r="C241" s="65" t="s">
        <v>4475</v>
      </c>
      <c r="D241" s="66">
        <v>3</v>
      </c>
      <c r="E241" s="67" t="s">
        <v>132</v>
      </c>
      <c r="F241" s="68">
        <v>32</v>
      </c>
      <c r="G241" s="65"/>
      <c r="H241" s="69"/>
      <c r="I241" s="70"/>
      <c r="J241" s="70"/>
      <c r="K241" s="34" t="s">
        <v>65</v>
      </c>
      <c r="L241" s="77">
        <v>241</v>
      </c>
      <c r="M241" s="77"/>
      <c r="N241" s="72"/>
      <c r="O241" s="79" t="s">
        <v>452</v>
      </c>
      <c r="P241" s="81">
        <v>43481.71184027778</v>
      </c>
      <c r="Q241" s="79" t="s">
        <v>611</v>
      </c>
      <c r="R241" s="79"/>
      <c r="S241" s="79"/>
      <c r="T241" s="79" t="s">
        <v>756</v>
      </c>
      <c r="U241" s="82" t="s">
        <v>895</v>
      </c>
      <c r="V241" s="82" t="s">
        <v>895</v>
      </c>
      <c r="W241" s="81">
        <v>43481.71184027778</v>
      </c>
      <c r="X241" s="82" t="s">
        <v>1249</v>
      </c>
      <c r="Y241" s="79"/>
      <c r="Z241" s="79"/>
      <c r="AA241" s="85" t="s">
        <v>1472</v>
      </c>
      <c r="AB241" s="79"/>
      <c r="AC241" s="79" t="b">
        <v>0</v>
      </c>
      <c r="AD241" s="79">
        <v>0</v>
      </c>
      <c r="AE241" s="85" t="s">
        <v>1500</v>
      </c>
      <c r="AF241" s="79" t="b">
        <v>0</v>
      </c>
      <c r="AG241" s="79" t="s">
        <v>1508</v>
      </c>
      <c r="AH241" s="79"/>
      <c r="AI241" s="85" t="s">
        <v>1500</v>
      </c>
      <c r="AJ241" s="79" t="b">
        <v>0</v>
      </c>
      <c r="AK241" s="79">
        <v>3</v>
      </c>
      <c r="AL241" s="85" t="s">
        <v>1471</v>
      </c>
      <c r="AM241" s="79" t="s">
        <v>1531</v>
      </c>
      <c r="AN241" s="79" t="b">
        <v>0</v>
      </c>
      <c r="AO241" s="85" t="s">
        <v>1471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6</v>
      </c>
      <c r="BD241" s="48"/>
      <c r="BE241" s="49"/>
      <c r="BF241" s="48"/>
      <c r="BG241" s="49"/>
      <c r="BH241" s="48"/>
      <c r="BI241" s="49"/>
      <c r="BJ241" s="48"/>
      <c r="BK241" s="49"/>
      <c r="BL241" s="48"/>
    </row>
    <row r="242" spans="1:64" ht="15">
      <c r="A242" s="64" t="s">
        <v>382</v>
      </c>
      <c r="B242" s="64" t="s">
        <v>428</v>
      </c>
      <c r="C242" s="65" t="s">
        <v>4475</v>
      </c>
      <c r="D242" s="66">
        <v>3</v>
      </c>
      <c r="E242" s="67" t="s">
        <v>132</v>
      </c>
      <c r="F242" s="68">
        <v>32</v>
      </c>
      <c r="G242" s="65"/>
      <c r="H242" s="69"/>
      <c r="I242" s="70"/>
      <c r="J242" s="70"/>
      <c r="K242" s="34" t="s">
        <v>65</v>
      </c>
      <c r="L242" s="77">
        <v>242</v>
      </c>
      <c r="M242" s="77"/>
      <c r="N242" s="72"/>
      <c r="O242" s="79" t="s">
        <v>452</v>
      </c>
      <c r="P242" s="81">
        <v>43481.116689814815</v>
      </c>
      <c r="Q242" s="79" t="s">
        <v>627</v>
      </c>
      <c r="R242" s="79"/>
      <c r="S242" s="79"/>
      <c r="T242" s="79" t="s">
        <v>756</v>
      </c>
      <c r="U242" s="82" t="s">
        <v>895</v>
      </c>
      <c r="V242" s="82" t="s">
        <v>895</v>
      </c>
      <c r="W242" s="81">
        <v>43481.116689814815</v>
      </c>
      <c r="X242" s="82" t="s">
        <v>1248</v>
      </c>
      <c r="Y242" s="79"/>
      <c r="Z242" s="79"/>
      <c r="AA242" s="85" t="s">
        <v>1471</v>
      </c>
      <c r="AB242" s="79"/>
      <c r="AC242" s="79" t="b">
        <v>0</v>
      </c>
      <c r="AD242" s="79">
        <v>13</v>
      </c>
      <c r="AE242" s="85" t="s">
        <v>1500</v>
      </c>
      <c r="AF242" s="79" t="b">
        <v>0</v>
      </c>
      <c r="AG242" s="79" t="s">
        <v>1508</v>
      </c>
      <c r="AH242" s="79"/>
      <c r="AI242" s="85" t="s">
        <v>1500</v>
      </c>
      <c r="AJ242" s="79" t="b">
        <v>0</v>
      </c>
      <c r="AK242" s="79">
        <v>3</v>
      </c>
      <c r="AL242" s="85" t="s">
        <v>1500</v>
      </c>
      <c r="AM242" s="79" t="s">
        <v>1531</v>
      </c>
      <c r="AN242" s="79" t="b">
        <v>0</v>
      </c>
      <c r="AO242" s="85" t="s">
        <v>1471</v>
      </c>
      <c r="AP242" s="79" t="s">
        <v>1542</v>
      </c>
      <c r="AQ242" s="79">
        <v>0</v>
      </c>
      <c r="AR242" s="79">
        <v>0</v>
      </c>
      <c r="AS242" s="79"/>
      <c r="AT242" s="79"/>
      <c r="AU242" s="79"/>
      <c r="AV242" s="79"/>
      <c r="AW242" s="79"/>
      <c r="AX242" s="79"/>
      <c r="AY242" s="79"/>
      <c r="AZ242" s="79"/>
      <c r="BA242">
        <v>1</v>
      </c>
      <c r="BB242" s="78" t="str">
        <f>REPLACE(INDEX(GroupVertices[Group],MATCH(Edges[[#This Row],[Vertex 1]],GroupVertices[Vertex],0)),1,1,"")</f>
        <v>6</v>
      </c>
      <c r="BC242" s="78" t="str">
        <f>REPLACE(INDEX(GroupVertices[Group],MATCH(Edges[[#This Row],[Vertex 2]],GroupVertices[Vertex],0)),1,1,"")</f>
        <v>6</v>
      </c>
      <c r="BD242" s="48">
        <v>0</v>
      </c>
      <c r="BE242" s="49">
        <v>0</v>
      </c>
      <c r="BF242" s="48">
        <v>0</v>
      </c>
      <c r="BG242" s="49">
        <v>0</v>
      </c>
      <c r="BH242" s="48">
        <v>0</v>
      </c>
      <c r="BI242" s="49">
        <v>0</v>
      </c>
      <c r="BJ242" s="48">
        <v>11</v>
      </c>
      <c r="BK242" s="49">
        <v>100</v>
      </c>
      <c r="BL242" s="48">
        <v>11</v>
      </c>
    </row>
    <row r="243" spans="1:64" ht="15">
      <c r="A243" s="64" t="s">
        <v>383</v>
      </c>
      <c r="B243" s="64" t="s">
        <v>428</v>
      </c>
      <c r="C243" s="65" t="s">
        <v>4475</v>
      </c>
      <c r="D243" s="66">
        <v>3</v>
      </c>
      <c r="E243" s="67" t="s">
        <v>132</v>
      </c>
      <c r="F243" s="68">
        <v>32</v>
      </c>
      <c r="G243" s="65"/>
      <c r="H243" s="69"/>
      <c r="I243" s="70"/>
      <c r="J243" s="70"/>
      <c r="K243" s="34" t="s">
        <v>65</v>
      </c>
      <c r="L243" s="77">
        <v>243</v>
      </c>
      <c r="M243" s="77"/>
      <c r="N243" s="72"/>
      <c r="O243" s="79" t="s">
        <v>452</v>
      </c>
      <c r="P243" s="81">
        <v>43481.71184027778</v>
      </c>
      <c r="Q243" s="79" t="s">
        <v>611</v>
      </c>
      <c r="R243" s="79"/>
      <c r="S243" s="79"/>
      <c r="T243" s="79" t="s">
        <v>756</v>
      </c>
      <c r="U243" s="82" t="s">
        <v>895</v>
      </c>
      <c r="V243" s="82" t="s">
        <v>895</v>
      </c>
      <c r="W243" s="81">
        <v>43481.71184027778</v>
      </c>
      <c r="X243" s="82" t="s">
        <v>1249</v>
      </c>
      <c r="Y243" s="79"/>
      <c r="Z243" s="79"/>
      <c r="AA243" s="85" t="s">
        <v>1472</v>
      </c>
      <c r="AB243" s="79"/>
      <c r="AC243" s="79" t="b">
        <v>0</v>
      </c>
      <c r="AD243" s="79">
        <v>0</v>
      </c>
      <c r="AE243" s="85" t="s">
        <v>1500</v>
      </c>
      <c r="AF243" s="79" t="b">
        <v>0</v>
      </c>
      <c r="AG243" s="79" t="s">
        <v>1508</v>
      </c>
      <c r="AH243" s="79"/>
      <c r="AI243" s="85" t="s">
        <v>1500</v>
      </c>
      <c r="AJ243" s="79" t="b">
        <v>0</v>
      </c>
      <c r="AK243" s="79">
        <v>3</v>
      </c>
      <c r="AL243" s="85" t="s">
        <v>1471</v>
      </c>
      <c r="AM243" s="79" t="s">
        <v>1531</v>
      </c>
      <c r="AN243" s="79" t="b">
        <v>0</v>
      </c>
      <c r="AO243" s="85" t="s">
        <v>1471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6</v>
      </c>
      <c r="BC243" s="78" t="str">
        <f>REPLACE(INDEX(GroupVertices[Group],MATCH(Edges[[#This Row],[Vertex 2]],GroupVertices[Vertex],0)),1,1,"")</f>
        <v>6</v>
      </c>
      <c r="BD243" s="48"/>
      <c r="BE243" s="49"/>
      <c r="BF243" s="48"/>
      <c r="BG243" s="49"/>
      <c r="BH243" s="48"/>
      <c r="BI243" s="49"/>
      <c r="BJ243" s="48"/>
      <c r="BK243" s="49"/>
      <c r="BL243" s="48"/>
    </row>
    <row r="244" spans="1:64" ht="15">
      <c r="A244" s="64" t="s">
        <v>383</v>
      </c>
      <c r="B244" s="64" t="s">
        <v>382</v>
      </c>
      <c r="C244" s="65" t="s">
        <v>4475</v>
      </c>
      <c r="D244" s="66">
        <v>3</v>
      </c>
      <c r="E244" s="67" t="s">
        <v>132</v>
      </c>
      <c r="F244" s="68">
        <v>32</v>
      </c>
      <c r="G244" s="65"/>
      <c r="H244" s="69"/>
      <c r="I244" s="70"/>
      <c r="J244" s="70"/>
      <c r="K244" s="34" t="s">
        <v>65</v>
      </c>
      <c r="L244" s="77">
        <v>244</v>
      </c>
      <c r="M244" s="77"/>
      <c r="N244" s="72"/>
      <c r="O244" s="79" t="s">
        <v>452</v>
      </c>
      <c r="P244" s="81">
        <v>43481.71184027778</v>
      </c>
      <c r="Q244" s="79" t="s">
        <v>611</v>
      </c>
      <c r="R244" s="79"/>
      <c r="S244" s="79"/>
      <c r="T244" s="79" t="s">
        <v>756</v>
      </c>
      <c r="U244" s="82" t="s">
        <v>895</v>
      </c>
      <c r="V244" s="82" t="s">
        <v>895</v>
      </c>
      <c r="W244" s="81">
        <v>43481.71184027778</v>
      </c>
      <c r="X244" s="82" t="s">
        <v>1249</v>
      </c>
      <c r="Y244" s="79"/>
      <c r="Z244" s="79"/>
      <c r="AA244" s="85" t="s">
        <v>1472</v>
      </c>
      <c r="AB244" s="79"/>
      <c r="AC244" s="79" t="b">
        <v>0</v>
      </c>
      <c r="AD244" s="79">
        <v>0</v>
      </c>
      <c r="AE244" s="85" t="s">
        <v>1500</v>
      </c>
      <c r="AF244" s="79" t="b">
        <v>0</v>
      </c>
      <c r="AG244" s="79" t="s">
        <v>1508</v>
      </c>
      <c r="AH244" s="79"/>
      <c r="AI244" s="85" t="s">
        <v>1500</v>
      </c>
      <c r="AJ244" s="79" t="b">
        <v>0</v>
      </c>
      <c r="AK244" s="79">
        <v>3</v>
      </c>
      <c r="AL244" s="85" t="s">
        <v>1471</v>
      </c>
      <c r="AM244" s="79" t="s">
        <v>1531</v>
      </c>
      <c r="AN244" s="79" t="b">
        <v>0</v>
      </c>
      <c r="AO244" s="85" t="s">
        <v>1471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6</v>
      </c>
      <c r="BC244" s="78" t="str">
        <f>REPLACE(INDEX(GroupVertices[Group],MATCH(Edges[[#This Row],[Vertex 2]],GroupVertices[Vertex],0)),1,1,"")</f>
        <v>6</v>
      </c>
      <c r="BD244" s="48">
        <v>0</v>
      </c>
      <c r="BE244" s="49">
        <v>0</v>
      </c>
      <c r="BF244" s="48">
        <v>0</v>
      </c>
      <c r="BG244" s="49">
        <v>0</v>
      </c>
      <c r="BH244" s="48">
        <v>0</v>
      </c>
      <c r="BI244" s="49">
        <v>0</v>
      </c>
      <c r="BJ244" s="48">
        <v>13</v>
      </c>
      <c r="BK244" s="49">
        <v>100</v>
      </c>
      <c r="BL244" s="48">
        <v>13</v>
      </c>
    </row>
    <row r="245" spans="1:64" ht="15">
      <c r="A245" s="64" t="s">
        <v>384</v>
      </c>
      <c r="B245" s="64" t="s">
        <v>319</v>
      </c>
      <c r="C245" s="65" t="s">
        <v>4475</v>
      </c>
      <c r="D245" s="66">
        <v>3</v>
      </c>
      <c r="E245" s="67" t="s">
        <v>132</v>
      </c>
      <c r="F245" s="68">
        <v>32</v>
      </c>
      <c r="G245" s="65"/>
      <c r="H245" s="69"/>
      <c r="I245" s="70"/>
      <c r="J245" s="70"/>
      <c r="K245" s="34" t="s">
        <v>65</v>
      </c>
      <c r="L245" s="77">
        <v>245</v>
      </c>
      <c r="M245" s="77"/>
      <c r="N245" s="72"/>
      <c r="O245" s="79" t="s">
        <v>452</v>
      </c>
      <c r="P245" s="81">
        <v>43481.713368055556</v>
      </c>
      <c r="Q245" s="79" t="s">
        <v>462</v>
      </c>
      <c r="R245" s="79"/>
      <c r="S245" s="79"/>
      <c r="T245" s="79"/>
      <c r="U245" s="79"/>
      <c r="V245" s="82" t="s">
        <v>1032</v>
      </c>
      <c r="W245" s="81">
        <v>43481.713368055556</v>
      </c>
      <c r="X245" s="82" t="s">
        <v>1250</v>
      </c>
      <c r="Y245" s="79"/>
      <c r="Z245" s="79"/>
      <c r="AA245" s="85" t="s">
        <v>1473</v>
      </c>
      <c r="AB245" s="79"/>
      <c r="AC245" s="79" t="b">
        <v>0</v>
      </c>
      <c r="AD245" s="79">
        <v>0</v>
      </c>
      <c r="AE245" s="85" t="s">
        <v>1500</v>
      </c>
      <c r="AF245" s="79" t="b">
        <v>0</v>
      </c>
      <c r="AG245" s="79" t="s">
        <v>1507</v>
      </c>
      <c r="AH245" s="79"/>
      <c r="AI245" s="85" t="s">
        <v>1500</v>
      </c>
      <c r="AJ245" s="79" t="b">
        <v>0</v>
      </c>
      <c r="AK245" s="79">
        <v>24</v>
      </c>
      <c r="AL245" s="85" t="s">
        <v>1395</v>
      </c>
      <c r="AM245" s="79" t="s">
        <v>1531</v>
      </c>
      <c r="AN245" s="79" t="b">
        <v>0</v>
      </c>
      <c r="AO245" s="85" t="s">
        <v>1395</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0</v>
      </c>
      <c r="BE245" s="49">
        <v>0</v>
      </c>
      <c r="BF245" s="48">
        <v>1</v>
      </c>
      <c r="BG245" s="49">
        <v>4</v>
      </c>
      <c r="BH245" s="48">
        <v>0</v>
      </c>
      <c r="BI245" s="49">
        <v>0</v>
      </c>
      <c r="BJ245" s="48">
        <v>24</v>
      </c>
      <c r="BK245" s="49">
        <v>96</v>
      </c>
      <c r="BL245" s="48">
        <v>25</v>
      </c>
    </row>
    <row r="246" spans="1:64" ht="15">
      <c r="A246" s="64" t="s">
        <v>385</v>
      </c>
      <c r="B246" s="64" t="s">
        <v>385</v>
      </c>
      <c r="C246" s="65" t="s">
        <v>4475</v>
      </c>
      <c r="D246" s="66">
        <v>3</v>
      </c>
      <c r="E246" s="67" t="s">
        <v>132</v>
      </c>
      <c r="F246" s="68">
        <v>32</v>
      </c>
      <c r="G246" s="65"/>
      <c r="H246" s="69"/>
      <c r="I246" s="70"/>
      <c r="J246" s="70"/>
      <c r="K246" s="34" t="s">
        <v>65</v>
      </c>
      <c r="L246" s="77">
        <v>246</v>
      </c>
      <c r="M246" s="77"/>
      <c r="N246" s="72"/>
      <c r="O246" s="79" t="s">
        <v>176</v>
      </c>
      <c r="P246" s="81">
        <v>43481.715266203704</v>
      </c>
      <c r="Q246" s="79" t="s">
        <v>628</v>
      </c>
      <c r="R246" s="82" t="s">
        <v>705</v>
      </c>
      <c r="S246" s="79" t="s">
        <v>750</v>
      </c>
      <c r="T246" s="79" t="s">
        <v>839</v>
      </c>
      <c r="U246" s="79"/>
      <c r="V246" s="82" t="s">
        <v>1033</v>
      </c>
      <c r="W246" s="81">
        <v>43481.715266203704</v>
      </c>
      <c r="X246" s="82" t="s">
        <v>1251</v>
      </c>
      <c r="Y246" s="79"/>
      <c r="Z246" s="79"/>
      <c r="AA246" s="85" t="s">
        <v>1474</v>
      </c>
      <c r="AB246" s="79"/>
      <c r="AC246" s="79" t="b">
        <v>0</v>
      </c>
      <c r="AD246" s="79">
        <v>0</v>
      </c>
      <c r="AE246" s="85" t="s">
        <v>1500</v>
      </c>
      <c r="AF246" s="79" t="b">
        <v>0</v>
      </c>
      <c r="AG246" s="79" t="s">
        <v>1508</v>
      </c>
      <c r="AH246" s="79"/>
      <c r="AI246" s="85" t="s">
        <v>1500</v>
      </c>
      <c r="AJ246" s="79" t="b">
        <v>0</v>
      </c>
      <c r="AK246" s="79">
        <v>0</v>
      </c>
      <c r="AL246" s="85" t="s">
        <v>1500</v>
      </c>
      <c r="AM246" s="79" t="s">
        <v>1536</v>
      </c>
      <c r="AN246" s="79" t="b">
        <v>0</v>
      </c>
      <c r="AO246" s="85" t="s">
        <v>1474</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2</v>
      </c>
      <c r="BE246" s="49">
        <v>8</v>
      </c>
      <c r="BF246" s="48">
        <v>0</v>
      </c>
      <c r="BG246" s="49">
        <v>0</v>
      </c>
      <c r="BH246" s="48">
        <v>0</v>
      </c>
      <c r="BI246" s="49">
        <v>0</v>
      </c>
      <c r="BJ246" s="48">
        <v>23</v>
      </c>
      <c r="BK246" s="49">
        <v>92</v>
      </c>
      <c r="BL246" s="48">
        <v>25</v>
      </c>
    </row>
    <row r="247" spans="1:64" ht="15">
      <c r="A247" s="64" t="s">
        <v>386</v>
      </c>
      <c r="B247" s="64" t="s">
        <v>319</v>
      </c>
      <c r="C247" s="65" t="s">
        <v>4475</v>
      </c>
      <c r="D247" s="66">
        <v>3</v>
      </c>
      <c r="E247" s="67" t="s">
        <v>132</v>
      </c>
      <c r="F247" s="68">
        <v>32</v>
      </c>
      <c r="G247" s="65"/>
      <c r="H247" s="69"/>
      <c r="I247" s="70"/>
      <c r="J247" s="70"/>
      <c r="K247" s="34" t="s">
        <v>65</v>
      </c>
      <c r="L247" s="77">
        <v>247</v>
      </c>
      <c r="M247" s="77"/>
      <c r="N247" s="72"/>
      <c r="O247" s="79" t="s">
        <v>452</v>
      </c>
      <c r="P247" s="81">
        <v>43481.71717592593</v>
      </c>
      <c r="Q247" s="79" t="s">
        <v>462</v>
      </c>
      <c r="R247" s="79"/>
      <c r="S247" s="79"/>
      <c r="T247" s="79"/>
      <c r="U247" s="79"/>
      <c r="V247" s="82" t="s">
        <v>1034</v>
      </c>
      <c r="W247" s="81">
        <v>43481.71717592593</v>
      </c>
      <c r="X247" s="82" t="s">
        <v>1252</v>
      </c>
      <c r="Y247" s="79"/>
      <c r="Z247" s="79"/>
      <c r="AA247" s="85" t="s">
        <v>1475</v>
      </c>
      <c r="AB247" s="79"/>
      <c r="AC247" s="79" t="b">
        <v>0</v>
      </c>
      <c r="AD247" s="79">
        <v>0</v>
      </c>
      <c r="AE247" s="85" t="s">
        <v>1500</v>
      </c>
      <c r="AF247" s="79" t="b">
        <v>0</v>
      </c>
      <c r="AG247" s="79" t="s">
        <v>1507</v>
      </c>
      <c r="AH247" s="79"/>
      <c r="AI247" s="85" t="s">
        <v>1500</v>
      </c>
      <c r="AJ247" s="79" t="b">
        <v>0</v>
      </c>
      <c r="AK247" s="79">
        <v>24</v>
      </c>
      <c r="AL247" s="85" t="s">
        <v>1395</v>
      </c>
      <c r="AM247" s="79" t="s">
        <v>1529</v>
      </c>
      <c r="AN247" s="79" t="b">
        <v>0</v>
      </c>
      <c r="AO247" s="85" t="s">
        <v>1395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0</v>
      </c>
      <c r="BE247" s="49">
        <v>0</v>
      </c>
      <c r="BF247" s="48">
        <v>1</v>
      </c>
      <c r="BG247" s="49">
        <v>4</v>
      </c>
      <c r="BH247" s="48">
        <v>0</v>
      </c>
      <c r="BI247" s="49">
        <v>0</v>
      </c>
      <c r="BJ247" s="48">
        <v>24</v>
      </c>
      <c r="BK247" s="49">
        <v>96</v>
      </c>
      <c r="BL247" s="48">
        <v>25</v>
      </c>
    </row>
    <row r="248" spans="1:64" ht="15">
      <c r="A248" s="64" t="s">
        <v>387</v>
      </c>
      <c r="B248" s="64" t="s">
        <v>387</v>
      </c>
      <c r="C248" s="65" t="s">
        <v>4475</v>
      </c>
      <c r="D248" s="66">
        <v>3</v>
      </c>
      <c r="E248" s="67" t="s">
        <v>132</v>
      </c>
      <c r="F248" s="68">
        <v>32</v>
      </c>
      <c r="G248" s="65"/>
      <c r="H248" s="69"/>
      <c r="I248" s="70"/>
      <c r="J248" s="70"/>
      <c r="K248" s="34" t="s">
        <v>65</v>
      </c>
      <c r="L248" s="77">
        <v>248</v>
      </c>
      <c r="M248" s="77"/>
      <c r="N248" s="72"/>
      <c r="O248" s="79" t="s">
        <v>176</v>
      </c>
      <c r="P248" s="81">
        <v>43481.71760416667</v>
      </c>
      <c r="Q248" s="79" t="s">
        <v>629</v>
      </c>
      <c r="R248" s="82" t="s">
        <v>706</v>
      </c>
      <c r="S248" s="79" t="s">
        <v>751</v>
      </c>
      <c r="T248" s="79" t="s">
        <v>840</v>
      </c>
      <c r="U248" s="79"/>
      <c r="V248" s="82" t="s">
        <v>1035</v>
      </c>
      <c r="W248" s="81">
        <v>43481.71760416667</v>
      </c>
      <c r="X248" s="82" t="s">
        <v>1253</v>
      </c>
      <c r="Y248" s="79"/>
      <c r="Z248" s="79"/>
      <c r="AA248" s="85" t="s">
        <v>1476</v>
      </c>
      <c r="AB248" s="79"/>
      <c r="AC248" s="79" t="b">
        <v>0</v>
      </c>
      <c r="AD248" s="79">
        <v>0</v>
      </c>
      <c r="AE248" s="85" t="s">
        <v>1500</v>
      </c>
      <c r="AF248" s="79" t="b">
        <v>0</v>
      </c>
      <c r="AG248" s="79" t="s">
        <v>1508</v>
      </c>
      <c r="AH248" s="79"/>
      <c r="AI248" s="85" t="s">
        <v>1500</v>
      </c>
      <c r="AJ248" s="79" t="b">
        <v>0</v>
      </c>
      <c r="AK248" s="79">
        <v>0</v>
      </c>
      <c r="AL248" s="85" t="s">
        <v>1500</v>
      </c>
      <c r="AM248" s="79" t="s">
        <v>1532</v>
      </c>
      <c r="AN248" s="79" t="b">
        <v>0</v>
      </c>
      <c r="AO248" s="85" t="s">
        <v>1476</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12</v>
      </c>
      <c r="BK248" s="49">
        <v>100</v>
      </c>
      <c r="BL248" s="48">
        <v>12</v>
      </c>
    </row>
    <row r="249" spans="1:64" ht="15">
      <c r="A249" s="64" t="s">
        <v>388</v>
      </c>
      <c r="B249" s="64" t="s">
        <v>388</v>
      </c>
      <c r="C249" s="65" t="s">
        <v>4475</v>
      </c>
      <c r="D249" s="66">
        <v>3</v>
      </c>
      <c r="E249" s="67" t="s">
        <v>132</v>
      </c>
      <c r="F249" s="68">
        <v>32</v>
      </c>
      <c r="G249" s="65"/>
      <c r="H249" s="69"/>
      <c r="I249" s="70"/>
      <c r="J249" s="70"/>
      <c r="K249" s="34" t="s">
        <v>65</v>
      </c>
      <c r="L249" s="77">
        <v>249</v>
      </c>
      <c r="M249" s="77"/>
      <c r="N249" s="72"/>
      <c r="O249" s="79" t="s">
        <v>176</v>
      </c>
      <c r="P249" s="81">
        <v>43481.22269675926</v>
      </c>
      <c r="Q249" s="79" t="s">
        <v>630</v>
      </c>
      <c r="R249" s="79"/>
      <c r="S249" s="79"/>
      <c r="T249" s="79" t="s">
        <v>756</v>
      </c>
      <c r="U249" s="79"/>
      <c r="V249" s="82" t="s">
        <v>1036</v>
      </c>
      <c r="W249" s="81">
        <v>43481.22269675926</v>
      </c>
      <c r="X249" s="82" t="s">
        <v>1254</v>
      </c>
      <c r="Y249" s="79"/>
      <c r="Z249" s="79"/>
      <c r="AA249" s="85" t="s">
        <v>1477</v>
      </c>
      <c r="AB249" s="79"/>
      <c r="AC249" s="79" t="b">
        <v>0</v>
      </c>
      <c r="AD249" s="79">
        <v>240</v>
      </c>
      <c r="AE249" s="85" t="s">
        <v>1500</v>
      </c>
      <c r="AF249" s="79" t="b">
        <v>0</v>
      </c>
      <c r="AG249" s="79" t="s">
        <v>1508</v>
      </c>
      <c r="AH249" s="79"/>
      <c r="AI249" s="85" t="s">
        <v>1500</v>
      </c>
      <c r="AJ249" s="79" t="b">
        <v>0</v>
      </c>
      <c r="AK249" s="79">
        <v>29</v>
      </c>
      <c r="AL249" s="85" t="s">
        <v>1500</v>
      </c>
      <c r="AM249" s="79" t="s">
        <v>1531</v>
      </c>
      <c r="AN249" s="79" t="b">
        <v>0</v>
      </c>
      <c r="AO249" s="85" t="s">
        <v>1477</v>
      </c>
      <c r="AP249" s="79" t="s">
        <v>1542</v>
      </c>
      <c r="AQ249" s="79">
        <v>0</v>
      </c>
      <c r="AR249" s="79">
        <v>0</v>
      </c>
      <c r="AS249" s="79"/>
      <c r="AT249" s="79"/>
      <c r="AU249" s="79"/>
      <c r="AV249" s="79"/>
      <c r="AW249" s="79"/>
      <c r="AX249" s="79"/>
      <c r="AY249" s="79"/>
      <c r="AZ249" s="79"/>
      <c r="BA249">
        <v>1</v>
      </c>
      <c r="BB249" s="78" t="str">
        <f>REPLACE(INDEX(GroupVertices[Group],MATCH(Edges[[#This Row],[Vertex 1]],GroupVertices[Vertex],0)),1,1,"")</f>
        <v>8</v>
      </c>
      <c r="BC249" s="78" t="str">
        <f>REPLACE(INDEX(GroupVertices[Group],MATCH(Edges[[#This Row],[Vertex 2]],GroupVertices[Vertex],0)),1,1,"")</f>
        <v>8</v>
      </c>
      <c r="BD249" s="48">
        <v>1</v>
      </c>
      <c r="BE249" s="49">
        <v>8.333333333333334</v>
      </c>
      <c r="BF249" s="48">
        <v>0</v>
      </c>
      <c r="BG249" s="49">
        <v>0</v>
      </c>
      <c r="BH249" s="48">
        <v>0</v>
      </c>
      <c r="BI249" s="49">
        <v>0</v>
      </c>
      <c r="BJ249" s="48">
        <v>11</v>
      </c>
      <c r="BK249" s="49">
        <v>91.66666666666667</v>
      </c>
      <c r="BL249" s="48">
        <v>12</v>
      </c>
    </row>
    <row r="250" spans="1:64" ht="15">
      <c r="A250" s="64" t="s">
        <v>389</v>
      </c>
      <c r="B250" s="64" t="s">
        <v>388</v>
      </c>
      <c r="C250" s="65" t="s">
        <v>4475</v>
      </c>
      <c r="D250" s="66">
        <v>3</v>
      </c>
      <c r="E250" s="67" t="s">
        <v>132</v>
      </c>
      <c r="F250" s="68">
        <v>32</v>
      </c>
      <c r="G250" s="65"/>
      <c r="H250" s="69"/>
      <c r="I250" s="70"/>
      <c r="J250" s="70"/>
      <c r="K250" s="34" t="s">
        <v>65</v>
      </c>
      <c r="L250" s="77">
        <v>250</v>
      </c>
      <c r="M250" s="77"/>
      <c r="N250" s="72"/>
      <c r="O250" s="79" t="s">
        <v>452</v>
      </c>
      <c r="P250" s="81">
        <v>43481.7208912037</v>
      </c>
      <c r="Q250" s="79" t="s">
        <v>518</v>
      </c>
      <c r="R250" s="79"/>
      <c r="S250" s="79"/>
      <c r="T250" s="79" t="s">
        <v>756</v>
      </c>
      <c r="U250" s="79"/>
      <c r="V250" s="82" t="s">
        <v>1037</v>
      </c>
      <c r="W250" s="81">
        <v>43481.7208912037</v>
      </c>
      <c r="X250" s="82" t="s">
        <v>1255</v>
      </c>
      <c r="Y250" s="79"/>
      <c r="Z250" s="79"/>
      <c r="AA250" s="85" t="s">
        <v>1478</v>
      </c>
      <c r="AB250" s="79"/>
      <c r="AC250" s="79" t="b">
        <v>0</v>
      </c>
      <c r="AD250" s="79">
        <v>0</v>
      </c>
      <c r="AE250" s="85" t="s">
        <v>1500</v>
      </c>
      <c r="AF250" s="79" t="b">
        <v>0</v>
      </c>
      <c r="AG250" s="79" t="s">
        <v>1508</v>
      </c>
      <c r="AH250" s="79"/>
      <c r="AI250" s="85" t="s">
        <v>1500</v>
      </c>
      <c r="AJ250" s="79" t="b">
        <v>0</v>
      </c>
      <c r="AK250" s="79">
        <v>29</v>
      </c>
      <c r="AL250" s="85" t="s">
        <v>1477</v>
      </c>
      <c r="AM250" s="79" t="s">
        <v>1540</v>
      </c>
      <c r="AN250" s="79" t="b">
        <v>0</v>
      </c>
      <c r="AO250" s="85" t="s">
        <v>1477</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8</v>
      </c>
      <c r="BC250" s="78" t="str">
        <f>REPLACE(INDEX(GroupVertices[Group],MATCH(Edges[[#This Row],[Vertex 2]],GroupVertices[Vertex],0)),1,1,"")</f>
        <v>8</v>
      </c>
      <c r="BD250" s="48">
        <v>1</v>
      </c>
      <c r="BE250" s="49">
        <v>7.142857142857143</v>
      </c>
      <c r="BF250" s="48">
        <v>0</v>
      </c>
      <c r="BG250" s="49">
        <v>0</v>
      </c>
      <c r="BH250" s="48">
        <v>0</v>
      </c>
      <c r="BI250" s="49">
        <v>0</v>
      </c>
      <c r="BJ250" s="48">
        <v>13</v>
      </c>
      <c r="BK250" s="49">
        <v>92.85714285714286</v>
      </c>
      <c r="BL250" s="48">
        <v>14</v>
      </c>
    </row>
    <row r="251" spans="1:64" ht="15">
      <c r="A251" s="64" t="s">
        <v>390</v>
      </c>
      <c r="B251" s="64" t="s">
        <v>390</v>
      </c>
      <c r="C251" s="65" t="s">
        <v>4475</v>
      </c>
      <c r="D251" s="66">
        <v>3</v>
      </c>
      <c r="E251" s="67" t="s">
        <v>132</v>
      </c>
      <c r="F251" s="68">
        <v>32</v>
      </c>
      <c r="G251" s="65"/>
      <c r="H251" s="69"/>
      <c r="I251" s="70"/>
      <c r="J251" s="70"/>
      <c r="K251" s="34" t="s">
        <v>65</v>
      </c>
      <c r="L251" s="77">
        <v>251</v>
      </c>
      <c r="M251" s="77"/>
      <c r="N251" s="72"/>
      <c r="O251" s="79" t="s">
        <v>176</v>
      </c>
      <c r="P251" s="81">
        <v>43481.72451388889</v>
      </c>
      <c r="Q251" s="79" t="s">
        <v>631</v>
      </c>
      <c r="R251" s="79"/>
      <c r="S251" s="79"/>
      <c r="T251" s="79" t="s">
        <v>756</v>
      </c>
      <c r="U251" s="82" t="s">
        <v>901</v>
      </c>
      <c r="V251" s="82" t="s">
        <v>901</v>
      </c>
      <c r="W251" s="81">
        <v>43481.72451388889</v>
      </c>
      <c r="X251" s="82" t="s">
        <v>1256</v>
      </c>
      <c r="Y251" s="79"/>
      <c r="Z251" s="79"/>
      <c r="AA251" s="85" t="s">
        <v>1479</v>
      </c>
      <c r="AB251" s="79"/>
      <c r="AC251" s="79" t="b">
        <v>0</v>
      </c>
      <c r="AD251" s="79">
        <v>0</v>
      </c>
      <c r="AE251" s="85" t="s">
        <v>1500</v>
      </c>
      <c r="AF251" s="79" t="b">
        <v>0</v>
      </c>
      <c r="AG251" s="79" t="s">
        <v>1508</v>
      </c>
      <c r="AH251" s="79"/>
      <c r="AI251" s="85" t="s">
        <v>1500</v>
      </c>
      <c r="AJ251" s="79" t="b">
        <v>0</v>
      </c>
      <c r="AK251" s="79">
        <v>0</v>
      </c>
      <c r="AL251" s="85" t="s">
        <v>1500</v>
      </c>
      <c r="AM251" s="79" t="s">
        <v>1531</v>
      </c>
      <c r="AN251" s="79" t="b">
        <v>0</v>
      </c>
      <c r="AO251" s="85" t="s">
        <v>1479</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1</v>
      </c>
      <c r="BE251" s="49">
        <v>4.761904761904762</v>
      </c>
      <c r="BF251" s="48">
        <v>0</v>
      </c>
      <c r="BG251" s="49">
        <v>0</v>
      </c>
      <c r="BH251" s="48">
        <v>0</v>
      </c>
      <c r="BI251" s="49">
        <v>0</v>
      </c>
      <c r="BJ251" s="48">
        <v>20</v>
      </c>
      <c r="BK251" s="49">
        <v>95.23809523809524</v>
      </c>
      <c r="BL251" s="48">
        <v>21</v>
      </c>
    </row>
    <row r="252" spans="1:64" ht="15">
      <c r="A252" s="64" t="s">
        <v>391</v>
      </c>
      <c r="B252" s="64" t="s">
        <v>391</v>
      </c>
      <c r="C252" s="65" t="s">
        <v>4475</v>
      </c>
      <c r="D252" s="66">
        <v>3</v>
      </c>
      <c r="E252" s="67" t="s">
        <v>132</v>
      </c>
      <c r="F252" s="68">
        <v>32</v>
      </c>
      <c r="G252" s="65"/>
      <c r="H252" s="69"/>
      <c r="I252" s="70"/>
      <c r="J252" s="70"/>
      <c r="K252" s="34" t="s">
        <v>65</v>
      </c>
      <c r="L252" s="77">
        <v>252</v>
      </c>
      <c r="M252" s="77"/>
      <c r="N252" s="72"/>
      <c r="O252" s="79" t="s">
        <v>176</v>
      </c>
      <c r="P252" s="81">
        <v>43480.47038194445</v>
      </c>
      <c r="Q252" s="79" t="s">
        <v>632</v>
      </c>
      <c r="R252" s="82" t="s">
        <v>707</v>
      </c>
      <c r="S252" s="79" t="s">
        <v>752</v>
      </c>
      <c r="T252" s="79" t="s">
        <v>841</v>
      </c>
      <c r="U252" s="79"/>
      <c r="V252" s="82" t="s">
        <v>1038</v>
      </c>
      <c r="W252" s="81">
        <v>43480.47038194445</v>
      </c>
      <c r="X252" s="82" t="s">
        <v>1257</v>
      </c>
      <c r="Y252" s="79"/>
      <c r="Z252" s="79"/>
      <c r="AA252" s="85" t="s">
        <v>1480</v>
      </c>
      <c r="AB252" s="79"/>
      <c r="AC252" s="79" t="b">
        <v>0</v>
      </c>
      <c r="AD252" s="79">
        <v>1</v>
      </c>
      <c r="AE252" s="85" t="s">
        <v>1500</v>
      </c>
      <c r="AF252" s="79" t="b">
        <v>0</v>
      </c>
      <c r="AG252" s="79" t="s">
        <v>1516</v>
      </c>
      <c r="AH252" s="79"/>
      <c r="AI252" s="85" t="s">
        <v>1500</v>
      </c>
      <c r="AJ252" s="79" t="b">
        <v>0</v>
      </c>
      <c r="AK252" s="79">
        <v>4</v>
      </c>
      <c r="AL252" s="85" t="s">
        <v>1500</v>
      </c>
      <c r="AM252" s="79" t="s">
        <v>1532</v>
      </c>
      <c r="AN252" s="79" t="b">
        <v>0</v>
      </c>
      <c r="AO252" s="85" t="s">
        <v>1480</v>
      </c>
      <c r="AP252" s="79" t="s">
        <v>1542</v>
      </c>
      <c r="AQ252" s="79">
        <v>0</v>
      </c>
      <c r="AR252" s="79">
        <v>0</v>
      </c>
      <c r="AS252" s="79"/>
      <c r="AT252" s="79"/>
      <c r="AU252" s="79"/>
      <c r="AV252" s="79"/>
      <c r="AW252" s="79"/>
      <c r="AX252" s="79"/>
      <c r="AY252" s="79"/>
      <c r="AZ252" s="79"/>
      <c r="BA252">
        <v>1</v>
      </c>
      <c r="BB252" s="78" t="str">
        <f>REPLACE(INDEX(GroupVertices[Group],MATCH(Edges[[#This Row],[Vertex 1]],GroupVertices[Vertex],0)),1,1,"")</f>
        <v>21</v>
      </c>
      <c r="BC252" s="78" t="str">
        <f>REPLACE(INDEX(GroupVertices[Group],MATCH(Edges[[#This Row],[Vertex 2]],GroupVertices[Vertex],0)),1,1,"")</f>
        <v>21</v>
      </c>
      <c r="BD252" s="48">
        <v>0</v>
      </c>
      <c r="BE252" s="49">
        <v>0</v>
      </c>
      <c r="BF252" s="48">
        <v>0</v>
      </c>
      <c r="BG252" s="49">
        <v>0</v>
      </c>
      <c r="BH252" s="48">
        <v>0</v>
      </c>
      <c r="BI252" s="49">
        <v>0</v>
      </c>
      <c r="BJ252" s="48">
        <v>23</v>
      </c>
      <c r="BK252" s="49">
        <v>100</v>
      </c>
      <c r="BL252" s="48">
        <v>23</v>
      </c>
    </row>
    <row r="253" spans="1:64" ht="15">
      <c r="A253" s="64" t="s">
        <v>392</v>
      </c>
      <c r="B253" s="64" t="s">
        <v>391</v>
      </c>
      <c r="C253" s="65" t="s">
        <v>4475</v>
      </c>
      <c r="D253" s="66">
        <v>3</v>
      </c>
      <c r="E253" s="67" t="s">
        <v>132</v>
      </c>
      <c r="F253" s="68">
        <v>32</v>
      </c>
      <c r="G253" s="65"/>
      <c r="H253" s="69"/>
      <c r="I253" s="70"/>
      <c r="J253" s="70"/>
      <c r="K253" s="34" t="s">
        <v>65</v>
      </c>
      <c r="L253" s="77">
        <v>253</v>
      </c>
      <c r="M253" s="77"/>
      <c r="N253" s="72"/>
      <c r="O253" s="79" t="s">
        <v>452</v>
      </c>
      <c r="P253" s="81">
        <v>43481.725694444445</v>
      </c>
      <c r="Q253" s="79" t="s">
        <v>633</v>
      </c>
      <c r="R253" s="79"/>
      <c r="S253" s="79"/>
      <c r="T253" s="79" t="s">
        <v>756</v>
      </c>
      <c r="U253" s="79"/>
      <c r="V253" s="82" t="s">
        <v>1039</v>
      </c>
      <c r="W253" s="81">
        <v>43481.725694444445</v>
      </c>
      <c r="X253" s="82" t="s">
        <v>1258</v>
      </c>
      <c r="Y253" s="79"/>
      <c r="Z253" s="79"/>
      <c r="AA253" s="85" t="s">
        <v>1481</v>
      </c>
      <c r="AB253" s="79"/>
      <c r="AC253" s="79" t="b">
        <v>0</v>
      </c>
      <c r="AD253" s="79">
        <v>0</v>
      </c>
      <c r="AE253" s="85" t="s">
        <v>1500</v>
      </c>
      <c r="AF253" s="79" t="b">
        <v>0</v>
      </c>
      <c r="AG253" s="79" t="s">
        <v>1516</v>
      </c>
      <c r="AH253" s="79"/>
      <c r="AI253" s="85" t="s">
        <v>1500</v>
      </c>
      <c r="AJ253" s="79" t="b">
        <v>0</v>
      </c>
      <c r="AK253" s="79">
        <v>4</v>
      </c>
      <c r="AL253" s="85" t="s">
        <v>1480</v>
      </c>
      <c r="AM253" s="79" t="s">
        <v>1535</v>
      </c>
      <c r="AN253" s="79" t="b">
        <v>0</v>
      </c>
      <c r="AO253" s="85" t="s">
        <v>1480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21</v>
      </c>
      <c r="BC253" s="78" t="str">
        <f>REPLACE(INDEX(GroupVertices[Group],MATCH(Edges[[#This Row],[Vertex 2]],GroupVertices[Vertex],0)),1,1,"")</f>
        <v>21</v>
      </c>
      <c r="BD253" s="48">
        <v>0</v>
      </c>
      <c r="BE253" s="49">
        <v>0</v>
      </c>
      <c r="BF253" s="48">
        <v>0</v>
      </c>
      <c r="BG253" s="49">
        <v>0</v>
      </c>
      <c r="BH253" s="48">
        <v>0</v>
      </c>
      <c r="BI253" s="49">
        <v>0</v>
      </c>
      <c r="BJ253" s="48">
        <v>20</v>
      </c>
      <c r="BK253" s="49">
        <v>100</v>
      </c>
      <c r="BL253" s="48">
        <v>20</v>
      </c>
    </row>
    <row r="254" spans="1:64" ht="15">
      <c r="A254" s="64" t="s">
        <v>393</v>
      </c>
      <c r="B254" s="64" t="s">
        <v>393</v>
      </c>
      <c r="C254" s="65" t="s">
        <v>4475</v>
      </c>
      <c r="D254" s="66">
        <v>3</v>
      </c>
      <c r="E254" s="67" t="s">
        <v>132</v>
      </c>
      <c r="F254" s="68">
        <v>32</v>
      </c>
      <c r="G254" s="65"/>
      <c r="H254" s="69"/>
      <c r="I254" s="70"/>
      <c r="J254" s="70"/>
      <c r="K254" s="34" t="s">
        <v>65</v>
      </c>
      <c r="L254" s="77">
        <v>254</v>
      </c>
      <c r="M254" s="77"/>
      <c r="N254" s="72"/>
      <c r="O254" s="79" t="s">
        <v>176</v>
      </c>
      <c r="P254" s="81">
        <v>43481.49320601852</v>
      </c>
      <c r="Q254" s="79" t="s">
        <v>634</v>
      </c>
      <c r="R254" s="82" t="s">
        <v>708</v>
      </c>
      <c r="S254" s="79" t="s">
        <v>721</v>
      </c>
      <c r="T254" s="79" t="s">
        <v>771</v>
      </c>
      <c r="U254" s="82" t="s">
        <v>902</v>
      </c>
      <c r="V254" s="82" t="s">
        <v>902</v>
      </c>
      <c r="W254" s="81">
        <v>43481.49320601852</v>
      </c>
      <c r="X254" s="82" t="s">
        <v>1259</v>
      </c>
      <c r="Y254" s="79"/>
      <c r="Z254" s="79"/>
      <c r="AA254" s="85" t="s">
        <v>1482</v>
      </c>
      <c r="AB254" s="79"/>
      <c r="AC254" s="79" t="b">
        <v>0</v>
      </c>
      <c r="AD254" s="79">
        <v>237</v>
      </c>
      <c r="AE254" s="85" t="s">
        <v>1500</v>
      </c>
      <c r="AF254" s="79" t="b">
        <v>0</v>
      </c>
      <c r="AG254" s="79" t="s">
        <v>1508</v>
      </c>
      <c r="AH254" s="79"/>
      <c r="AI254" s="85" t="s">
        <v>1500</v>
      </c>
      <c r="AJ254" s="79" t="b">
        <v>0</v>
      </c>
      <c r="AK254" s="79">
        <v>13</v>
      </c>
      <c r="AL254" s="85" t="s">
        <v>1500</v>
      </c>
      <c r="AM254" s="79" t="s">
        <v>1532</v>
      </c>
      <c r="AN254" s="79" t="b">
        <v>0</v>
      </c>
      <c r="AO254" s="85" t="s">
        <v>1482</v>
      </c>
      <c r="AP254" s="79" t="s">
        <v>1542</v>
      </c>
      <c r="AQ254" s="79">
        <v>0</v>
      </c>
      <c r="AR254" s="79">
        <v>0</v>
      </c>
      <c r="AS254" s="79"/>
      <c r="AT254" s="79"/>
      <c r="AU254" s="79"/>
      <c r="AV254" s="79"/>
      <c r="AW254" s="79"/>
      <c r="AX254" s="79"/>
      <c r="AY254" s="79"/>
      <c r="AZ254" s="79"/>
      <c r="BA254">
        <v>1</v>
      </c>
      <c r="BB254" s="78" t="str">
        <f>REPLACE(INDEX(GroupVertices[Group],MATCH(Edges[[#This Row],[Vertex 1]],GroupVertices[Vertex],0)),1,1,"")</f>
        <v>11</v>
      </c>
      <c r="BC254" s="78" t="str">
        <f>REPLACE(INDEX(GroupVertices[Group],MATCH(Edges[[#This Row],[Vertex 2]],GroupVertices[Vertex],0)),1,1,"")</f>
        <v>11</v>
      </c>
      <c r="BD254" s="48">
        <v>0</v>
      </c>
      <c r="BE254" s="49">
        <v>0</v>
      </c>
      <c r="BF254" s="48">
        <v>0</v>
      </c>
      <c r="BG254" s="49">
        <v>0</v>
      </c>
      <c r="BH254" s="48">
        <v>0</v>
      </c>
      <c r="BI254" s="49">
        <v>0</v>
      </c>
      <c r="BJ254" s="48">
        <v>11</v>
      </c>
      <c r="BK254" s="49">
        <v>100</v>
      </c>
      <c r="BL254" s="48">
        <v>11</v>
      </c>
    </row>
    <row r="255" spans="1:64" ht="15">
      <c r="A255" s="64" t="s">
        <v>394</v>
      </c>
      <c r="B255" s="64" t="s">
        <v>393</v>
      </c>
      <c r="C255" s="65" t="s">
        <v>4475</v>
      </c>
      <c r="D255" s="66">
        <v>3</v>
      </c>
      <c r="E255" s="67" t="s">
        <v>132</v>
      </c>
      <c r="F255" s="68">
        <v>32</v>
      </c>
      <c r="G255" s="65"/>
      <c r="H255" s="69"/>
      <c r="I255" s="70"/>
      <c r="J255" s="70"/>
      <c r="K255" s="34" t="s">
        <v>65</v>
      </c>
      <c r="L255" s="77">
        <v>255</v>
      </c>
      <c r="M255" s="77"/>
      <c r="N255" s="72"/>
      <c r="O255" s="79" t="s">
        <v>452</v>
      </c>
      <c r="P255" s="81">
        <v>43481.72846064815</v>
      </c>
      <c r="Q255" s="79" t="s">
        <v>481</v>
      </c>
      <c r="R255" s="79"/>
      <c r="S255" s="79"/>
      <c r="T255" s="79" t="s">
        <v>771</v>
      </c>
      <c r="U255" s="79"/>
      <c r="V255" s="82" t="s">
        <v>1040</v>
      </c>
      <c r="W255" s="81">
        <v>43481.72846064815</v>
      </c>
      <c r="X255" s="82" t="s">
        <v>1260</v>
      </c>
      <c r="Y255" s="79"/>
      <c r="Z255" s="79"/>
      <c r="AA255" s="85" t="s">
        <v>1483</v>
      </c>
      <c r="AB255" s="79"/>
      <c r="AC255" s="79" t="b">
        <v>0</v>
      </c>
      <c r="AD255" s="79">
        <v>0</v>
      </c>
      <c r="AE255" s="85" t="s">
        <v>1500</v>
      </c>
      <c r="AF255" s="79" t="b">
        <v>0</v>
      </c>
      <c r="AG255" s="79" t="s">
        <v>1508</v>
      </c>
      <c r="AH255" s="79"/>
      <c r="AI255" s="85" t="s">
        <v>1500</v>
      </c>
      <c r="AJ255" s="79" t="b">
        <v>0</v>
      </c>
      <c r="AK255" s="79">
        <v>13</v>
      </c>
      <c r="AL255" s="85" t="s">
        <v>1482</v>
      </c>
      <c r="AM255" s="79" t="s">
        <v>1529</v>
      </c>
      <c r="AN255" s="79" t="b">
        <v>0</v>
      </c>
      <c r="AO255" s="85" t="s">
        <v>1482</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11</v>
      </c>
      <c r="BC255" s="78" t="str">
        <f>REPLACE(INDEX(GroupVertices[Group],MATCH(Edges[[#This Row],[Vertex 2]],GroupVertices[Vertex],0)),1,1,"")</f>
        <v>11</v>
      </c>
      <c r="BD255" s="48">
        <v>0</v>
      </c>
      <c r="BE255" s="49">
        <v>0</v>
      </c>
      <c r="BF255" s="48">
        <v>0</v>
      </c>
      <c r="BG255" s="49">
        <v>0</v>
      </c>
      <c r="BH255" s="48">
        <v>0</v>
      </c>
      <c r="BI255" s="49">
        <v>0</v>
      </c>
      <c r="BJ255" s="48">
        <v>14</v>
      </c>
      <c r="BK255" s="49">
        <v>100</v>
      </c>
      <c r="BL255" s="48">
        <v>14</v>
      </c>
    </row>
    <row r="256" spans="1:64" ht="15">
      <c r="A256" s="64" t="s">
        <v>395</v>
      </c>
      <c r="B256" s="64" t="s">
        <v>395</v>
      </c>
      <c r="C256" s="65" t="s">
        <v>4475</v>
      </c>
      <c r="D256" s="66">
        <v>3</v>
      </c>
      <c r="E256" s="67" t="s">
        <v>132</v>
      </c>
      <c r="F256" s="68">
        <v>32</v>
      </c>
      <c r="G256" s="65"/>
      <c r="H256" s="69"/>
      <c r="I256" s="70"/>
      <c r="J256" s="70"/>
      <c r="K256" s="34" t="s">
        <v>65</v>
      </c>
      <c r="L256" s="77">
        <v>256</v>
      </c>
      <c r="M256" s="77"/>
      <c r="N256" s="72"/>
      <c r="O256" s="79" t="s">
        <v>176</v>
      </c>
      <c r="P256" s="81">
        <v>43481.729166666664</v>
      </c>
      <c r="Q256" s="79" t="s">
        <v>635</v>
      </c>
      <c r="R256" s="82" t="s">
        <v>706</v>
      </c>
      <c r="S256" s="79" t="s">
        <v>751</v>
      </c>
      <c r="T256" s="79" t="s">
        <v>840</v>
      </c>
      <c r="U256" s="79"/>
      <c r="V256" s="82" t="s">
        <v>1041</v>
      </c>
      <c r="W256" s="81">
        <v>43481.729166666664</v>
      </c>
      <c r="X256" s="82" t="s">
        <v>1261</v>
      </c>
      <c r="Y256" s="79"/>
      <c r="Z256" s="79"/>
      <c r="AA256" s="85" t="s">
        <v>1484</v>
      </c>
      <c r="AB256" s="79"/>
      <c r="AC256" s="79" t="b">
        <v>0</v>
      </c>
      <c r="AD256" s="79">
        <v>0</v>
      </c>
      <c r="AE256" s="85" t="s">
        <v>1500</v>
      </c>
      <c r="AF256" s="79" t="b">
        <v>0</v>
      </c>
      <c r="AG256" s="79" t="s">
        <v>1508</v>
      </c>
      <c r="AH256" s="79"/>
      <c r="AI256" s="85" t="s">
        <v>1500</v>
      </c>
      <c r="AJ256" s="79" t="b">
        <v>0</v>
      </c>
      <c r="AK256" s="79">
        <v>0</v>
      </c>
      <c r="AL256" s="85" t="s">
        <v>1500</v>
      </c>
      <c r="AM256" s="79" t="s">
        <v>1532</v>
      </c>
      <c r="AN256" s="79" t="b">
        <v>0</v>
      </c>
      <c r="AO256" s="85" t="s">
        <v>1484</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12</v>
      </c>
      <c r="BK256" s="49">
        <v>100</v>
      </c>
      <c r="BL256" s="48">
        <v>12</v>
      </c>
    </row>
    <row r="257" spans="1:64" ht="15">
      <c r="A257" s="64" t="s">
        <v>396</v>
      </c>
      <c r="B257" s="64" t="s">
        <v>319</v>
      </c>
      <c r="C257" s="65" t="s">
        <v>4475</v>
      </c>
      <c r="D257" s="66">
        <v>3</v>
      </c>
      <c r="E257" s="67" t="s">
        <v>132</v>
      </c>
      <c r="F257" s="68">
        <v>32</v>
      </c>
      <c r="G257" s="65"/>
      <c r="H257" s="69"/>
      <c r="I257" s="70"/>
      <c r="J257" s="70"/>
      <c r="K257" s="34" t="s">
        <v>65</v>
      </c>
      <c r="L257" s="77">
        <v>257</v>
      </c>
      <c r="M257" s="77"/>
      <c r="N257" s="72"/>
      <c r="O257" s="79" t="s">
        <v>452</v>
      </c>
      <c r="P257" s="81">
        <v>43481.72981481482</v>
      </c>
      <c r="Q257" s="79" t="s">
        <v>462</v>
      </c>
      <c r="R257" s="79"/>
      <c r="S257" s="79"/>
      <c r="T257" s="79"/>
      <c r="U257" s="79"/>
      <c r="V257" s="82" t="s">
        <v>1042</v>
      </c>
      <c r="W257" s="81">
        <v>43481.72981481482</v>
      </c>
      <c r="X257" s="82" t="s">
        <v>1262</v>
      </c>
      <c r="Y257" s="79"/>
      <c r="Z257" s="79"/>
      <c r="AA257" s="85" t="s">
        <v>1485</v>
      </c>
      <c r="AB257" s="79"/>
      <c r="AC257" s="79" t="b">
        <v>0</v>
      </c>
      <c r="AD257" s="79">
        <v>0</v>
      </c>
      <c r="AE257" s="85" t="s">
        <v>1500</v>
      </c>
      <c r="AF257" s="79" t="b">
        <v>0</v>
      </c>
      <c r="AG257" s="79" t="s">
        <v>1507</v>
      </c>
      <c r="AH257" s="79"/>
      <c r="AI257" s="85" t="s">
        <v>1500</v>
      </c>
      <c r="AJ257" s="79" t="b">
        <v>0</v>
      </c>
      <c r="AK257" s="79">
        <v>24</v>
      </c>
      <c r="AL257" s="85" t="s">
        <v>1395</v>
      </c>
      <c r="AM257" s="79" t="s">
        <v>1529</v>
      </c>
      <c r="AN257" s="79" t="b">
        <v>0</v>
      </c>
      <c r="AO257" s="85" t="s">
        <v>1395</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0</v>
      </c>
      <c r="BE257" s="49">
        <v>0</v>
      </c>
      <c r="BF257" s="48">
        <v>1</v>
      </c>
      <c r="BG257" s="49">
        <v>4</v>
      </c>
      <c r="BH257" s="48">
        <v>0</v>
      </c>
      <c r="BI257" s="49">
        <v>0</v>
      </c>
      <c r="BJ257" s="48">
        <v>24</v>
      </c>
      <c r="BK257" s="49">
        <v>96</v>
      </c>
      <c r="BL257" s="48">
        <v>25</v>
      </c>
    </row>
    <row r="258" spans="1:64" ht="15">
      <c r="A258" s="64" t="s">
        <v>397</v>
      </c>
      <c r="B258" s="64" t="s">
        <v>450</v>
      </c>
      <c r="C258" s="65" t="s">
        <v>4475</v>
      </c>
      <c r="D258" s="66">
        <v>3</v>
      </c>
      <c r="E258" s="67" t="s">
        <v>132</v>
      </c>
      <c r="F258" s="68">
        <v>32</v>
      </c>
      <c r="G258" s="65"/>
      <c r="H258" s="69"/>
      <c r="I258" s="70"/>
      <c r="J258" s="70"/>
      <c r="K258" s="34" t="s">
        <v>65</v>
      </c>
      <c r="L258" s="77">
        <v>258</v>
      </c>
      <c r="M258" s="77"/>
      <c r="N258" s="72"/>
      <c r="O258" s="79" t="s">
        <v>452</v>
      </c>
      <c r="P258" s="81">
        <v>43481.73570601852</v>
      </c>
      <c r="Q258" s="79" t="s">
        <v>636</v>
      </c>
      <c r="R258" s="79"/>
      <c r="S258" s="79"/>
      <c r="T258" s="79" t="s">
        <v>842</v>
      </c>
      <c r="U258" s="79"/>
      <c r="V258" s="82" t="s">
        <v>1043</v>
      </c>
      <c r="W258" s="81">
        <v>43481.73570601852</v>
      </c>
      <c r="X258" s="82" t="s">
        <v>1263</v>
      </c>
      <c r="Y258" s="79"/>
      <c r="Z258" s="79"/>
      <c r="AA258" s="85" t="s">
        <v>1486</v>
      </c>
      <c r="AB258" s="79"/>
      <c r="AC258" s="79" t="b">
        <v>0</v>
      </c>
      <c r="AD258" s="79">
        <v>0</v>
      </c>
      <c r="AE258" s="85" t="s">
        <v>1500</v>
      </c>
      <c r="AF258" s="79" t="b">
        <v>0</v>
      </c>
      <c r="AG258" s="79" t="s">
        <v>1508</v>
      </c>
      <c r="AH258" s="79"/>
      <c r="AI258" s="85" t="s">
        <v>1500</v>
      </c>
      <c r="AJ258" s="79" t="b">
        <v>0</v>
      </c>
      <c r="AK258" s="79">
        <v>0</v>
      </c>
      <c r="AL258" s="85" t="s">
        <v>1500</v>
      </c>
      <c r="AM258" s="79" t="s">
        <v>1529</v>
      </c>
      <c r="AN258" s="79" t="b">
        <v>0</v>
      </c>
      <c r="AO258" s="85" t="s">
        <v>1486</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20</v>
      </c>
      <c r="BC258" s="78" t="str">
        <f>REPLACE(INDEX(GroupVertices[Group],MATCH(Edges[[#This Row],[Vertex 2]],GroupVertices[Vertex],0)),1,1,"")</f>
        <v>20</v>
      </c>
      <c r="BD258" s="48">
        <v>0</v>
      </c>
      <c r="BE258" s="49">
        <v>0</v>
      </c>
      <c r="BF258" s="48">
        <v>0</v>
      </c>
      <c r="BG258" s="49">
        <v>0</v>
      </c>
      <c r="BH258" s="48">
        <v>0</v>
      </c>
      <c r="BI258" s="49">
        <v>0</v>
      </c>
      <c r="BJ258" s="48">
        <v>25</v>
      </c>
      <c r="BK258" s="49">
        <v>100</v>
      </c>
      <c r="BL258" s="48">
        <v>25</v>
      </c>
    </row>
    <row r="259" spans="1:64" ht="15">
      <c r="A259" s="64" t="s">
        <v>398</v>
      </c>
      <c r="B259" s="64" t="s">
        <v>398</v>
      </c>
      <c r="C259" s="65" t="s">
        <v>4475</v>
      </c>
      <c r="D259" s="66">
        <v>3</v>
      </c>
      <c r="E259" s="67" t="s">
        <v>132</v>
      </c>
      <c r="F259" s="68">
        <v>32</v>
      </c>
      <c r="G259" s="65"/>
      <c r="H259" s="69"/>
      <c r="I259" s="70"/>
      <c r="J259" s="70"/>
      <c r="K259" s="34" t="s">
        <v>65</v>
      </c>
      <c r="L259" s="77">
        <v>259</v>
      </c>
      <c r="M259" s="77"/>
      <c r="N259" s="72"/>
      <c r="O259" s="79" t="s">
        <v>176</v>
      </c>
      <c r="P259" s="81">
        <v>43481.73611111111</v>
      </c>
      <c r="Q259" s="79" t="s">
        <v>637</v>
      </c>
      <c r="R259" s="79" t="s">
        <v>709</v>
      </c>
      <c r="S259" s="79" t="s">
        <v>753</v>
      </c>
      <c r="T259" s="79" t="s">
        <v>843</v>
      </c>
      <c r="U259" s="82" t="s">
        <v>903</v>
      </c>
      <c r="V259" s="82" t="s">
        <v>903</v>
      </c>
      <c r="W259" s="81">
        <v>43481.73611111111</v>
      </c>
      <c r="X259" s="82" t="s">
        <v>1264</v>
      </c>
      <c r="Y259" s="79"/>
      <c r="Z259" s="79"/>
      <c r="AA259" s="85" t="s">
        <v>1487</v>
      </c>
      <c r="AB259" s="79"/>
      <c r="AC259" s="79" t="b">
        <v>0</v>
      </c>
      <c r="AD259" s="79">
        <v>1</v>
      </c>
      <c r="AE259" s="85" t="s">
        <v>1500</v>
      </c>
      <c r="AF259" s="79" t="b">
        <v>0</v>
      </c>
      <c r="AG259" s="79" t="s">
        <v>1508</v>
      </c>
      <c r="AH259" s="79"/>
      <c r="AI259" s="85" t="s">
        <v>1500</v>
      </c>
      <c r="AJ259" s="79" t="b">
        <v>0</v>
      </c>
      <c r="AK259" s="79">
        <v>0</v>
      </c>
      <c r="AL259" s="85" t="s">
        <v>1500</v>
      </c>
      <c r="AM259" s="79" t="s">
        <v>1532</v>
      </c>
      <c r="AN259" s="79" t="b">
        <v>0</v>
      </c>
      <c r="AO259" s="85" t="s">
        <v>1487</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1</v>
      </c>
      <c r="BE259" s="49">
        <v>2.857142857142857</v>
      </c>
      <c r="BF259" s="48">
        <v>0</v>
      </c>
      <c r="BG259" s="49">
        <v>0</v>
      </c>
      <c r="BH259" s="48">
        <v>0</v>
      </c>
      <c r="BI259" s="49">
        <v>0</v>
      </c>
      <c r="BJ259" s="48">
        <v>34</v>
      </c>
      <c r="BK259" s="49">
        <v>97.14285714285714</v>
      </c>
      <c r="BL259" s="48">
        <v>35</v>
      </c>
    </row>
    <row r="260" spans="1:64" ht="15">
      <c r="A260" s="64" t="s">
        <v>399</v>
      </c>
      <c r="B260" s="64" t="s">
        <v>399</v>
      </c>
      <c r="C260" s="65" t="s">
        <v>4475</v>
      </c>
      <c r="D260" s="66">
        <v>3</v>
      </c>
      <c r="E260" s="67" t="s">
        <v>132</v>
      </c>
      <c r="F260" s="68">
        <v>32</v>
      </c>
      <c r="G260" s="65"/>
      <c r="H260" s="69"/>
      <c r="I260" s="70"/>
      <c r="J260" s="70"/>
      <c r="K260" s="34" t="s">
        <v>65</v>
      </c>
      <c r="L260" s="77">
        <v>260</v>
      </c>
      <c r="M260" s="77"/>
      <c r="N260" s="72"/>
      <c r="O260" s="79" t="s">
        <v>176</v>
      </c>
      <c r="P260" s="81">
        <v>43481.73637731482</v>
      </c>
      <c r="Q260" s="79" t="s">
        <v>638</v>
      </c>
      <c r="R260" s="79"/>
      <c r="S260" s="79"/>
      <c r="T260" s="79" t="s">
        <v>756</v>
      </c>
      <c r="U260" s="79"/>
      <c r="V260" s="82" t="s">
        <v>1044</v>
      </c>
      <c r="W260" s="81">
        <v>43481.73637731482</v>
      </c>
      <c r="X260" s="82" t="s">
        <v>1265</v>
      </c>
      <c r="Y260" s="79"/>
      <c r="Z260" s="79"/>
      <c r="AA260" s="85" t="s">
        <v>1488</v>
      </c>
      <c r="AB260" s="79"/>
      <c r="AC260" s="79" t="b">
        <v>0</v>
      </c>
      <c r="AD260" s="79">
        <v>0</v>
      </c>
      <c r="AE260" s="85" t="s">
        <v>1500</v>
      </c>
      <c r="AF260" s="79" t="b">
        <v>0</v>
      </c>
      <c r="AG260" s="79" t="s">
        <v>1508</v>
      </c>
      <c r="AH260" s="79"/>
      <c r="AI260" s="85" t="s">
        <v>1500</v>
      </c>
      <c r="AJ260" s="79" t="b">
        <v>0</v>
      </c>
      <c r="AK260" s="79">
        <v>0</v>
      </c>
      <c r="AL260" s="85" t="s">
        <v>1500</v>
      </c>
      <c r="AM260" s="79" t="s">
        <v>1529</v>
      </c>
      <c r="AN260" s="79" t="b">
        <v>0</v>
      </c>
      <c r="AO260" s="85" t="s">
        <v>1488</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1</v>
      </c>
      <c r="BE260" s="49">
        <v>14.285714285714286</v>
      </c>
      <c r="BF260" s="48">
        <v>0</v>
      </c>
      <c r="BG260" s="49">
        <v>0</v>
      </c>
      <c r="BH260" s="48">
        <v>0</v>
      </c>
      <c r="BI260" s="49">
        <v>0</v>
      </c>
      <c r="BJ260" s="48">
        <v>6</v>
      </c>
      <c r="BK260" s="49">
        <v>85.71428571428571</v>
      </c>
      <c r="BL260" s="48">
        <v>7</v>
      </c>
    </row>
    <row r="261" spans="1:64" ht="15">
      <c r="A261" s="64" t="s">
        <v>400</v>
      </c>
      <c r="B261" s="64" t="s">
        <v>400</v>
      </c>
      <c r="C261" s="65" t="s">
        <v>4475</v>
      </c>
      <c r="D261" s="66">
        <v>3</v>
      </c>
      <c r="E261" s="67" t="s">
        <v>132</v>
      </c>
      <c r="F261" s="68">
        <v>32</v>
      </c>
      <c r="G261" s="65"/>
      <c r="H261" s="69"/>
      <c r="I261" s="70"/>
      <c r="J261" s="70"/>
      <c r="K261" s="34" t="s">
        <v>65</v>
      </c>
      <c r="L261" s="77">
        <v>261</v>
      </c>
      <c r="M261" s="77"/>
      <c r="N261" s="72"/>
      <c r="O261" s="79" t="s">
        <v>176</v>
      </c>
      <c r="P261" s="81">
        <v>43481.73638888889</v>
      </c>
      <c r="Q261" s="79" t="s">
        <v>639</v>
      </c>
      <c r="R261" s="79"/>
      <c r="S261" s="79"/>
      <c r="T261" s="79" t="s">
        <v>756</v>
      </c>
      <c r="U261" s="79"/>
      <c r="V261" s="82" t="s">
        <v>1045</v>
      </c>
      <c r="W261" s="81">
        <v>43481.73638888889</v>
      </c>
      <c r="X261" s="82" t="s">
        <v>1266</v>
      </c>
      <c r="Y261" s="79"/>
      <c r="Z261" s="79"/>
      <c r="AA261" s="85" t="s">
        <v>1489</v>
      </c>
      <c r="AB261" s="79"/>
      <c r="AC261" s="79" t="b">
        <v>0</v>
      </c>
      <c r="AD261" s="79">
        <v>0</v>
      </c>
      <c r="AE261" s="85" t="s">
        <v>1500</v>
      </c>
      <c r="AF261" s="79" t="b">
        <v>0</v>
      </c>
      <c r="AG261" s="79" t="s">
        <v>1508</v>
      </c>
      <c r="AH261" s="79"/>
      <c r="AI261" s="85" t="s">
        <v>1500</v>
      </c>
      <c r="AJ261" s="79" t="b">
        <v>0</v>
      </c>
      <c r="AK261" s="79">
        <v>0</v>
      </c>
      <c r="AL261" s="85" t="s">
        <v>1500</v>
      </c>
      <c r="AM261" s="79" t="s">
        <v>1531</v>
      </c>
      <c r="AN261" s="79" t="b">
        <v>0</v>
      </c>
      <c r="AO261" s="85" t="s">
        <v>1489</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1</v>
      </c>
      <c r="BE261" s="49">
        <v>20</v>
      </c>
      <c r="BF261" s="48">
        <v>0</v>
      </c>
      <c r="BG261" s="49">
        <v>0</v>
      </c>
      <c r="BH261" s="48">
        <v>0</v>
      </c>
      <c r="BI261" s="49">
        <v>0</v>
      </c>
      <c r="BJ261" s="48">
        <v>4</v>
      </c>
      <c r="BK261" s="49">
        <v>80</v>
      </c>
      <c r="BL261" s="48">
        <v>5</v>
      </c>
    </row>
    <row r="262" spans="1:64" ht="15">
      <c r="A262" s="64" t="s">
        <v>401</v>
      </c>
      <c r="B262" s="64" t="s">
        <v>401</v>
      </c>
      <c r="C262" s="65" t="s">
        <v>4475</v>
      </c>
      <c r="D262" s="66">
        <v>3</v>
      </c>
      <c r="E262" s="67" t="s">
        <v>132</v>
      </c>
      <c r="F262" s="68">
        <v>32</v>
      </c>
      <c r="G262" s="65"/>
      <c r="H262" s="69"/>
      <c r="I262" s="70"/>
      <c r="J262" s="70"/>
      <c r="K262" s="34" t="s">
        <v>65</v>
      </c>
      <c r="L262" s="77">
        <v>262</v>
      </c>
      <c r="M262" s="77"/>
      <c r="N262" s="72"/>
      <c r="O262" s="79" t="s">
        <v>176</v>
      </c>
      <c r="P262" s="81">
        <v>43481.73732638889</v>
      </c>
      <c r="Q262" s="79" t="s">
        <v>640</v>
      </c>
      <c r="R262" s="79"/>
      <c r="S262" s="79"/>
      <c r="T262" s="79" t="s">
        <v>844</v>
      </c>
      <c r="U262" s="79"/>
      <c r="V262" s="82" t="s">
        <v>1046</v>
      </c>
      <c r="W262" s="81">
        <v>43481.73732638889</v>
      </c>
      <c r="X262" s="82" t="s">
        <v>1267</v>
      </c>
      <c r="Y262" s="79"/>
      <c r="Z262" s="79"/>
      <c r="AA262" s="85" t="s">
        <v>1490</v>
      </c>
      <c r="AB262" s="79"/>
      <c r="AC262" s="79" t="b">
        <v>0</v>
      </c>
      <c r="AD262" s="79">
        <v>0</v>
      </c>
      <c r="AE262" s="85" t="s">
        <v>1500</v>
      </c>
      <c r="AF262" s="79" t="b">
        <v>0</v>
      </c>
      <c r="AG262" s="79" t="s">
        <v>1508</v>
      </c>
      <c r="AH262" s="79"/>
      <c r="AI262" s="85" t="s">
        <v>1500</v>
      </c>
      <c r="AJ262" s="79" t="b">
        <v>0</v>
      </c>
      <c r="AK262" s="79">
        <v>0</v>
      </c>
      <c r="AL262" s="85" t="s">
        <v>1500</v>
      </c>
      <c r="AM262" s="79" t="s">
        <v>1541</v>
      </c>
      <c r="AN262" s="79" t="b">
        <v>0</v>
      </c>
      <c r="AO262" s="85" t="s">
        <v>1490</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0</v>
      </c>
      <c r="BE262" s="49">
        <v>0</v>
      </c>
      <c r="BF262" s="48">
        <v>3</v>
      </c>
      <c r="BG262" s="49">
        <v>18.75</v>
      </c>
      <c r="BH262" s="48">
        <v>0</v>
      </c>
      <c r="BI262" s="49">
        <v>0</v>
      </c>
      <c r="BJ262" s="48">
        <v>13</v>
      </c>
      <c r="BK262" s="49">
        <v>81.25</v>
      </c>
      <c r="BL262" s="48">
        <v>16</v>
      </c>
    </row>
    <row r="263" spans="1:64" ht="15">
      <c r="A263" s="64" t="s">
        <v>402</v>
      </c>
      <c r="B263" s="64" t="s">
        <v>402</v>
      </c>
      <c r="C263" s="65" t="s">
        <v>4475</v>
      </c>
      <c r="D263" s="66">
        <v>3</v>
      </c>
      <c r="E263" s="67" t="s">
        <v>132</v>
      </c>
      <c r="F263" s="68">
        <v>32</v>
      </c>
      <c r="G263" s="65"/>
      <c r="H263" s="69"/>
      <c r="I263" s="70"/>
      <c r="J263" s="70"/>
      <c r="K263" s="34" t="s">
        <v>65</v>
      </c>
      <c r="L263" s="77">
        <v>263</v>
      </c>
      <c r="M263" s="77"/>
      <c r="N263" s="72"/>
      <c r="O263" s="79" t="s">
        <v>176</v>
      </c>
      <c r="P263" s="81">
        <v>43481.48674768519</v>
      </c>
      <c r="Q263" s="79" t="s">
        <v>641</v>
      </c>
      <c r="R263" s="82" t="s">
        <v>710</v>
      </c>
      <c r="S263" s="79" t="s">
        <v>754</v>
      </c>
      <c r="T263" s="79" t="s">
        <v>845</v>
      </c>
      <c r="U263" s="79"/>
      <c r="V263" s="82" t="s">
        <v>1047</v>
      </c>
      <c r="W263" s="81">
        <v>43481.48674768519</v>
      </c>
      <c r="X263" s="82" t="s">
        <v>1268</v>
      </c>
      <c r="Y263" s="79"/>
      <c r="Z263" s="79"/>
      <c r="AA263" s="85" t="s">
        <v>1491</v>
      </c>
      <c r="AB263" s="79"/>
      <c r="AC263" s="79" t="b">
        <v>0</v>
      </c>
      <c r="AD263" s="79">
        <v>5</v>
      </c>
      <c r="AE263" s="85" t="s">
        <v>1500</v>
      </c>
      <c r="AF263" s="79" t="b">
        <v>0</v>
      </c>
      <c r="AG263" s="79" t="s">
        <v>1508</v>
      </c>
      <c r="AH263" s="79"/>
      <c r="AI263" s="85" t="s">
        <v>1500</v>
      </c>
      <c r="AJ263" s="79" t="b">
        <v>0</v>
      </c>
      <c r="AK263" s="79">
        <v>2</v>
      </c>
      <c r="AL263" s="85" t="s">
        <v>1500</v>
      </c>
      <c r="AM263" s="79" t="s">
        <v>1533</v>
      </c>
      <c r="AN263" s="79" t="b">
        <v>0</v>
      </c>
      <c r="AO263" s="85" t="s">
        <v>1491</v>
      </c>
      <c r="AP263" s="79" t="s">
        <v>1542</v>
      </c>
      <c r="AQ263" s="79">
        <v>0</v>
      </c>
      <c r="AR263" s="79">
        <v>0</v>
      </c>
      <c r="AS263" s="79"/>
      <c r="AT263" s="79"/>
      <c r="AU263" s="79"/>
      <c r="AV263" s="79"/>
      <c r="AW263" s="79"/>
      <c r="AX263" s="79"/>
      <c r="AY263" s="79"/>
      <c r="AZ263" s="79"/>
      <c r="BA263">
        <v>1</v>
      </c>
      <c r="BB263" s="78" t="str">
        <f>REPLACE(INDEX(GroupVertices[Group],MATCH(Edges[[#This Row],[Vertex 1]],GroupVertices[Vertex],0)),1,1,"")</f>
        <v>15</v>
      </c>
      <c r="BC263" s="78" t="str">
        <f>REPLACE(INDEX(GroupVertices[Group],MATCH(Edges[[#This Row],[Vertex 2]],GroupVertices[Vertex],0)),1,1,"")</f>
        <v>15</v>
      </c>
      <c r="BD263" s="48">
        <v>1</v>
      </c>
      <c r="BE263" s="49">
        <v>2.857142857142857</v>
      </c>
      <c r="BF263" s="48">
        <v>0</v>
      </c>
      <c r="BG263" s="49">
        <v>0</v>
      </c>
      <c r="BH263" s="48">
        <v>0</v>
      </c>
      <c r="BI263" s="49">
        <v>0</v>
      </c>
      <c r="BJ263" s="48">
        <v>34</v>
      </c>
      <c r="BK263" s="49">
        <v>97.14285714285714</v>
      </c>
      <c r="BL263" s="48">
        <v>35</v>
      </c>
    </row>
    <row r="264" spans="1:64" ht="15">
      <c r="A264" s="64" t="s">
        <v>403</v>
      </c>
      <c r="B264" s="64" t="s">
        <v>402</v>
      </c>
      <c r="C264" s="65" t="s">
        <v>4475</v>
      </c>
      <c r="D264" s="66">
        <v>3</v>
      </c>
      <c r="E264" s="67" t="s">
        <v>132</v>
      </c>
      <c r="F264" s="68">
        <v>32</v>
      </c>
      <c r="G264" s="65"/>
      <c r="H264" s="69"/>
      <c r="I264" s="70"/>
      <c r="J264" s="70"/>
      <c r="K264" s="34" t="s">
        <v>65</v>
      </c>
      <c r="L264" s="77">
        <v>264</v>
      </c>
      <c r="M264" s="77"/>
      <c r="N264" s="72"/>
      <c r="O264" s="79" t="s">
        <v>452</v>
      </c>
      <c r="P264" s="81">
        <v>43481.73846064815</v>
      </c>
      <c r="Q264" s="79" t="s">
        <v>463</v>
      </c>
      <c r="R264" s="79"/>
      <c r="S264" s="79"/>
      <c r="T264" s="79"/>
      <c r="U264" s="79"/>
      <c r="V264" s="82" t="s">
        <v>1048</v>
      </c>
      <c r="W264" s="81">
        <v>43481.73846064815</v>
      </c>
      <c r="X264" s="82" t="s">
        <v>1269</v>
      </c>
      <c r="Y264" s="79"/>
      <c r="Z264" s="79"/>
      <c r="AA264" s="85" t="s">
        <v>1492</v>
      </c>
      <c r="AB264" s="79"/>
      <c r="AC264" s="79" t="b">
        <v>0</v>
      </c>
      <c r="AD264" s="79">
        <v>0</v>
      </c>
      <c r="AE264" s="85" t="s">
        <v>1500</v>
      </c>
      <c r="AF264" s="79" t="b">
        <v>0</v>
      </c>
      <c r="AG264" s="79" t="s">
        <v>1508</v>
      </c>
      <c r="AH264" s="79"/>
      <c r="AI264" s="85" t="s">
        <v>1500</v>
      </c>
      <c r="AJ264" s="79" t="b">
        <v>0</v>
      </c>
      <c r="AK264" s="79">
        <v>2</v>
      </c>
      <c r="AL264" s="85" t="s">
        <v>1491</v>
      </c>
      <c r="AM264" s="79" t="s">
        <v>1529</v>
      </c>
      <c r="AN264" s="79" t="b">
        <v>0</v>
      </c>
      <c r="AO264" s="85" t="s">
        <v>1491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15</v>
      </c>
      <c r="BC264" s="78" t="str">
        <f>REPLACE(INDEX(GroupVertices[Group],MATCH(Edges[[#This Row],[Vertex 2]],GroupVertices[Vertex],0)),1,1,"")</f>
        <v>15</v>
      </c>
      <c r="BD264" s="48">
        <v>1</v>
      </c>
      <c r="BE264" s="49">
        <v>3.8461538461538463</v>
      </c>
      <c r="BF264" s="48">
        <v>0</v>
      </c>
      <c r="BG264" s="49">
        <v>0</v>
      </c>
      <c r="BH264" s="48">
        <v>0</v>
      </c>
      <c r="BI264" s="49">
        <v>0</v>
      </c>
      <c r="BJ264" s="48">
        <v>25</v>
      </c>
      <c r="BK264" s="49">
        <v>96.15384615384616</v>
      </c>
      <c r="BL264" s="48">
        <v>26</v>
      </c>
    </row>
    <row r="265" spans="1:64" ht="15">
      <c r="A265" s="64" t="s">
        <v>404</v>
      </c>
      <c r="B265" s="64" t="s">
        <v>451</v>
      </c>
      <c r="C265" s="65" t="s">
        <v>4476</v>
      </c>
      <c r="D265" s="66">
        <v>3</v>
      </c>
      <c r="E265" s="67" t="s">
        <v>136</v>
      </c>
      <c r="F265" s="68">
        <v>19</v>
      </c>
      <c r="G265" s="65"/>
      <c r="H265" s="69"/>
      <c r="I265" s="70"/>
      <c r="J265" s="70"/>
      <c r="K265" s="34" t="s">
        <v>65</v>
      </c>
      <c r="L265" s="77">
        <v>265</v>
      </c>
      <c r="M265" s="77"/>
      <c r="N265" s="72"/>
      <c r="O265" s="79" t="s">
        <v>452</v>
      </c>
      <c r="P265" s="81">
        <v>43481.631053240744</v>
      </c>
      <c r="Q265" s="79" t="s">
        <v>642</v>
      </c>
      <c r="R265" s="82" t="s">
        <v>711</v>
      </c>
      <c r="S265" s="79" t="s">
        <v>755</v>
      </c>
      <c r="T265" s="79" t="s">
        <v>794</v>
      </c>
      <c r="U265" s="82" t="s">
        <v>904</v>
      </c>
      <c r="V265" s="82" t="s">
        <v>904</v>
      </c>
      <c r="W265" s="81">
        <v>43481.631053240744</v>
      </c>
      <c r="X265" s="82" t="s">
        <v>1270</v>
      </c>
      <c r="Y265" s="79"/>
      <c r="Z265" s="79"/>
      <c r="AA265" s="85" t="s">
        <v>1493</v>
      </c>
      <c r="AB265" s="79"/>
      <c r="AC265" s="79" t="b">
        <v>0</v>
      </c>
      <c r="AD265" s="79">
        <v>0</v>
      </c>
      <c r="AE265" s="85" t="s">
        <v>1500</v>
      </c>
      <c r="AF265" s="79" t="b">
        <v>0</v>
      </c>
      <c r="AG265" s="79" t="s">
        <v>1508</v>
      </c>
      <c r="AH265" s="79"/>
      <c r="AI265" s="85" t="s">
        <v>1500</v>
      </c>
      <c r="AJ265" s="79" t="b">
        <v>0</v>
      </c>
      <c r="AK265" s="79">
        <v>1</v>
      </c>
      <c r="AL265" s="85" t="s">
        <v>1500</v>
      </c>
      <c r="AM265" s="79" t="s">
        <v>1533</v>
      </c>
      <c r="AN265" s="79" t="b">
        <v>0</v>
      </c>
      <c r="AO265" s="85" t="s">
        <v>1493</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19</v>
      </c>
      <c r="BC265" s="78" t="str">
        <f>REPLACE(INDEX(GroupVertices[Group],MATCH(Edges[[#This Row],[Vertex 2]],GroupVertices[Vertex],0)),1,1,"")</f>
        <v>19</v>
      </c>
      <c r="BD265" s="48">
        <v>2</v>
      </c>
      <c r="BE265" s="49">
        <v>5.714285714285714</v>
      </c>
      <c r="BF265" s="48">
        <v>0</v>
      </c>
      <c r="BG265" s="49">
        <v>0</v>
      </c>
      <c r="BH265" s="48">
        <v>0</v>
      </c>
      <c r="BI265" s="49">
        <v>0</v>
      </c>
      <c r="BJ265" s="48">
        <v>33</v>
      </c>
      <c r="BK265" s="49">
        <v>94.28571428571429</v>
      </c>
      <c r="BL265" s="48">
        <v>35</v>
      </c>
    </row>
    <row r="266" spans="1:64" ht="15">
      <c r="A266" s="64" t="s">
        <v>404</v>
      </c>
      <c r="B266" s="64" t="s">
        <v>451</v>
      </c>
      <c r="C266" s="65" t="s">
        <v>4476</v>
      </c>
      <c r="D266" s="66">
        <v>3</v>
      </c>
      <c r="E266" s="67" t="s">
        <v>136</v>
      </c>
      <c r="F266" s="68">
        <v>19</v>
      </c>
      <c r="G266" s="65"/>
      <c r="H266" s="69"/>
      <c r="I266" s="70"/>
      <c r="J266" s="70"/>
      <c r="K266" s="34" t="s">
        <v>65</v>
      </c>
      <c r="L266" s="77">
        <v>266</v>
      </c>
      <c r="M266" s="77"/>
      <c r="N266" s="72"/>
      <c r="O266" s="79" t="s">
        <v>452</v>
      </c>
      <c r="P266" s="81">
        <v>43481.74296296296</v>
      </c>
      <c r="Q266" s="79" t="s">
        <v>643</v>
      </c>
      <c r="R266" s="79"/>
      <c r="S266" s="79"/>
      <c r="T266" s="79"/>
      <c r="U266" s="79"/>
      <c r="V266" s="82" t="s">
        <v>1049</v>
      </c>
      <c r="W266" s="81">
        <v>43481.74296296296</v>
      </c>
      <c r="X266" s="82" t="s">
        <v>1271</v>
      </c>
      <c r="Y266" s="79"/>
      <c r="Z266" s="79"/>
      <c r="AA266" s="85" t="s">
        <v>1494</v>
      </c>
      <c r="AB266" s="79"/>
      <c r="AC266" s="79" t="b">
        <v>0</v>
      </c>
      <c r="AD266" s="79">
        <v>0</v>
      </c>
      <c r="AE266" s="85" t="s">
        <v>1500</v>
      </c>
      <c r="AF266" s="79" t="b">
        <v>0</v>
      </c>
      <c r="AG266" s="79" t="s">
        <v>1508</v>
      </c>
      <c r="AH266" s="79"/>
      <c r="AI266" s="85" t="s">
        <v>1500</v>
      </c>
      <c r="AJ266" s="79" t="b">
        <v>0</v>
      </c>
      <c r="AK266" s="79">
        <v>1</v>
      </c>
      <c r="AL266" s="85" t="s">
        <v>1493</v>
      </c>
      <c r="AM266" s="79" t="s">
        <v>1533</v>
      </c>
      <c r="AN266" s="79" t="b">
        <v>0</v>
      </c>
      <c r="AO266" s="85" t="s">
        <v>1493</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19</v>
      </c>
      <c r="BC266" s="78" t="str">
        <f>REPLACE(INDEX(GroupVertices[Group],MATCH(Edges[[#This Row],[Vertex 2]],GroupVertices[Vertex],0)),1,1,"")</f>
        <v>19</v>
      </c>
      <c r="BD266" s="48">
        <v>1</v>
      </c>
      <c r="BE266" s="49">
        <v>4.166666666666667</v>
      </c>
      <c r="BF266" s="48">
        <v>0</v>
      </c>
      <c r="BG266" s="49">
        <v>0</v>
      </c>
      <c r="BH266" s="48">
        <v>0</v>
      </c>
      <c r="BI266" s="49">
        <v>0</v>
      </c>
      <c r="BJ266" s="48">
        <v>23</v>
      </c>
      <c r="BK266" s="49">
        <v>95.83333333333333</v>
      </c>
      <c r="BL266" s="48">
        <v>24</v>
      </c>
    </row>
    <row r="267" spans="1:64" ht="15">
      <c r="A267" s="64" t="s">
        <v>404</v>
      </c>
      <c r="B267" s="64" t="s">
        <v>404</v>
      </c>
      <c r="C267" s="65" t="s">
        <v>4475</v>
      </c>
      <c r="D267" s="66">
        <v>3</v>
      </c>
      <c r="E267" s="67" t="s">
        <v>132</v>
      </c>
      <c r="F267" s="68">
        <v>32</v>
      </c>
      <c r="G267" s="65"/>
      <c r="H267" s="69"/>
      <c r="I267" s="70"/>
      <c r="J267" s="70"/>
      <c r="K267" s="34" t="s">
        <v>65</v>
      </c>
      <c r="L267" s="77">
        <v>267</v>
      </c>
      <c r="M267" s="77"/>
      <c r="N267" s="72"/>
      <c r="O267" s="79" t="s">
        <v>176</v>
      </c>
      <c r="P267" s="81">
        <v>43481.71097222222</v>
      </c>
      <c r="Q267" s="79" t="s">
        <v>644</v>
      </c>
      <c r="R267" s="82" t="s">
        <v>712</v>
      </c>
      <c r="S267" s="79" t="s">
        <v>755</v>
      </c>
      <c r="T267" s="79" t="s">
        <v>846</v>
      </c>
      <c r="U267" s="82" t="s">
        <v>905</v>
      </c>
      <c r="V267" s="82" t="s">
        <v>905</v>
      </c>
      <c r="W267" s="81">
        <v>43481.71097222222</v>
      </c>
      <c r="X267" s="82" t="s">
        <v>1272</v>
      </c>
      <c r="Y267" s="79"/>
      <c r="Z267" s="79"/>
      <c r="AA267" s="85" t="s">
        <v>1495</v>
      </c>
      <c r="AB267" s="79"/>
      <c r="AC267" s="79" t="b">
        <v>0</v>
      </c>
      <c r="AD267" s="79">
        <v>0</v>
      </c>
      <c r="AE267" s="85" t="s">
        <v>1500</v>
      </c>
      <c r="AF267" s="79" t="b">
        <v>0</v>
      </c>
      <c r="AG267" s="79" t="s">
        <v>1508</v>
      </c>
      <c r="AH267" s="79"/>
      <c r="AI267" s="85" t="s">
        <v>1500</v>
      </c>
      <c r="AJ267" s="79" t="b">
        <v>0</v>
      </c>
      <c r="AK267" s="79">
        <v>0</v>
      </c>
      <c r="AL267" s="85" t="s">
        <v>1500</v>
      </c>
      <c r="AM267" s="79" t="s">
        <v>1532</v>
      </c>
      <c r="AN267" s="79" t="b">
        <v>0</v>
      </c>
      <c r="AO267" s="85" t="s">
        <v>1495</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19</v>
      </c>
      <c r="BC267" s="78" t="str">
        <f>REPLACE(INDEX(GroupVertices[Group],MATCH(Edges[[#This Row],[Vertex 2]],GroupVertices[Vertex],0)),1,1,"")</f>
        <v>19</v>
      </c>
      <c r="BD267" s="48">
        <v>1</v>
      </c>
      <c r="BE267" s="49">
        <v>6.25</v>
      </c>
      <c r="BF267" s="48">
        <v>1</v>
      </c>
      <c r="BG267" s="49">
        <v>6.25</v>
      </c>
      <c r="BH267" s="48">
        <v>0</v>
      </c>
      <c r="BI267" s="49">
        <v>0</v>
      </c>
      <c r="BJ267" s="48">
        <v>14</v>
      </c>
      <c r="BK267" s="49">
        <v>87.5</v>
      </c>
      <c r="BL267" s="48">
        <v>16</v>
      </c>
    </row>
    <row r="268" spans="1:64" ht="15">
      <c r="A268" s="64" t="s">
        <v>405</v>
      </c>
      <c r="B268" s="64" t="s">
        <v>405</v>
      </c>
      <c r="C268" s="65" t="s">
        <v>4475</v>
      </c>
      <c r="D268" s="66">
        <v>3</v>
      </c>
      <c r="E268" s="67" t="s">
        <v>132</v>
      </c>
      <c r="F268" s="68">
        <v>32</v>
      </c>
      <c r="G268" s="65"/>
      <c r="H268" s="69"/>
      <c r="I268" s="70"/>
      <c r="J268" s="70"/>
      <c r="K268" s="34" t="s">
        <v>65</v>
      </c>
      <c r="L268" s="77">
        <v>268</v>
      </c>
      <c r="M268" s="77"/>
      <c r="N268" s="72"/>
      <c r="O268" s="79" t="s">
        <v>176</v>
      </c>
      <c r="P268" s="81">
        <v>43481.743159722224</v>
      </c>
      <c r="Q268" s="79" t="s">
        <v>645</v>
      </c>
      <c r="R268" s="79"/>
      <c r="S268" s="79"/>
      <c r="T268" s="79" t="s">
        <v>756</v>
      </c>
      <c r="U268" s="79"/>
      <c r="V268" s="82" t="s">
        <v>1050</v>
      </c>
      <c r="W268" s="81">
        <v>43481.743159722224</v>
      </c>
      <c r="X268" s="82" t="s">
        <v>1273</v>
      </c>
      <c r="Y268" s="79"/>
      <c r="Z268" s="79"/>
      <c r="AA268" s="85" t="s">
        <v>1496</v>
      </c>
      <c r="AB268" s="79"/>
      <c r="AC268" s="79" t="b">
        <v>0</v>
      </c>
      <c r="AD268" s="79">
        <v>0</v>
      </c>
      <c r="AE268" s="85" t="s">
        <v>1500</v>
      </c>
      <c r="AF268" s="79" t="b">
        <v>0</v>
      </c>
      <c r="AG268" s="79" t="s">
        <v>1508</v>
      </c>
      <c r="AH268" s="79"/>
      <c r="AI268" s="85" t="s">
        <v>1500</v>
      </c>
      <c r="AJ268" s="79" t="b">
        <v>0</v>
      </c>
      <c r="AK268" s="79">
        <v>0</v>
      </c>
      <c r="AL268" s="85" t="s">
        <v>1500</v>
      </c>
      <c r="AM268" s="79" t="s">
        <v>1531</v>
      </c>
      <c r="AN268" s="79" t="b">
        <v>0</v>
      </c>
      <c r="AO268" s="85" t="s">
        <v>1496</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2</v>
      </c>
      <c r="BE268" s="49">
        <v>10.526315789473685</v>
      </c>
      <c r="BF268" s="48">
        <v>0</v>
      </c>
      <c r="BG268" s="49">
        <v>0</v>
      </c>
      <c r="BH268" s="48">
        <v>0</v>
      </c>
      <c r="BI268" s="49">
        <v>0</v>
      </c>
      <c r="BJ268" s="48">
        <v>17</v>
      </c>
      <c r="BK268" s="49">
        <v>89.47368421052632</v>
      </c>
      <c r="BL268" s="48">
        <v>19</v>
      </c>
    </row>
    <row r="269" spans="1:64" ht="15">
      <c r="A269" s="64" t="s">
        <v>406</v>
      </c>
      <c r="B269" s="64" t="s">
        <v>406</v>
      </c>
      <c r="C269" s="65" t="s">
        <v>4475</v>
      </c>
      <c r="D269" s="66">
        <v>3</v>
      </c>
      <c r="E269" s="67" t="s">
        <v>132</v>
      </c>
      <c r="F269" s="68">
        <v>32</v>
      </c>
      <c r="G269" s="65"/>
      <c r="H269" s="69"/>
      <c r="I269" s="70"/>
      <c r="J269" s="70"/>
      <c r="K269" s="34" t="s">
        <v>65</v>
      </c>
      <c r="L269" s="77">
        <v>269</v>
      </c>
      <c r="M269" s="77"/>
      <c r="N269" s="72"/>
      <c r="O269" s="79" t="s">
        <v>176</v>
      </c>
      <c r="P269" s="81">
        <v>43481.74391203704</v>
      </c>
      <c r="Q269" s="79" t="s">
        <v>646</v>
      </c>
      <c r="R269" s="82" t="s">
        <v>713</v>
      </c>
      <c r="S269" s="79" t="s">
        <v>718</v>
      </c>
      <c r="T269" s="79" t="s">
        <v>847</v>
      </c>
      <c r="U269" s="79"/>
      <c r="V269" s="82" t="s">
        <v>1051</v>
      </c>
      <c r="W269" s="81">
        <v>43481.74391203704</v>
      </c>
      <c r="X269" s="82" t="s">
        <v>1274</v>
      </c>
      <c r="Y269" s="79"/>
      <c r="Z269" s="79"/>
      <c r="AA269" s="85" t="s">
        <v>1497</v>
      </c>
      <c r="AB269" s="79"/>
      <c r="AC269" s="79" t="b">
        <v>0</v>
      </c>
      <c r="AD269" s="79">
        <v>0</v>
      </c>
      <c r="AE269" s="85" t="s">
        <v>1500</v>
      </c>
      <c r="AF269" s="79" t="b">
        <v>0</v>
      </c>
      <c r="AG269" s="79" t="s">
        <v>1508</v>
      </c>
      <c r="AH269" s="79"/>
      <c r="AI269" s="85" t="s">
        <v>1500</v>
      </c>
      <c r="AJ269" s="79" t="b">
        <v>0</v>
      </c>
      <c r="AK269" s="79">
        <v>0</v>
      </c>
      <c r="AL269" s="85" t="s">
        <v>1500</v>
      </c>
      <c r="AM269" s="79" t="s">
        <v>1534</v>
      </c>
      <c r="AN269" s="79" t="b">
        <v>0</v>
      </c>
      <c r="AO269" s="85" t="s">
        <v>1497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0</v>
      </c>
      <c r="BE269" s="49">
        <v>0</v>
      </c>
      <c r="BF269" s="48">
        <v>1</v>
      </c>
      <c r="BG269" s="49">
        <v>3.8461538461538463</v>
      </c>
      <c r="BH269" s="48">
        <v>0</v>
      </c>
      <c r="BI269" s="49">
        <v>0</v>
      </c>
      <c r="BJ269" s="48">
        <v>25</v>
      </c>
      <c r="BK269" s="49">
        <v>96.15384615384616</v>
      </c>
      <c r="BL269"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9"/>
    <dataValidation allowBlank="1" showErrorMessage="1" sqref="N2:N2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9"/>
    <dataValidation allowBlank="1" showInputMessage="1" promptTitle="Edge Color" prompt="To select an optional edge color, right-click and select Select Color on the right-click menu." sqref="C3:C269"/>
    <dataValidation allowBlank="1" showInputMessage="1" promptTitle="Edge Width" prompt="Enter an optional edge width between 1 and 10." errorTitle="Invalid Edge Width" error="The optional edge width must be a whole number between 1 and 10." sqref="D3:D269"/>
    <dataValidation allowBlank="1" showInputMessage="1" promptTitle="Edge Opacity" prompt="Enter an optional edge opacity between 0 (transparent) and 100 (opaque)." errorTitle="Invalid Edge Opacity" error="The optional edge opacity must be a whole number between 0 and 10." sqref="F3:F2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9">
      <formula1>ValidEdgeVisibilities</formula1>
    </dataValidation>
    <dataValidation allowBlank="1" showInputMessage="1" showErrorMessage="1" promptTitle="Vertex 1 Name" prompt="Enter the name of the edge's first vertex." sqref="A3:A269"/>
    <dataValidation allowBlank="1" showInputMessage="1" showErrorMessage="1" promptTitle="Vertex 2 Name" prompt="Enter the name of the edge's second vertex." sqref="B3:B269"/>
    <dataValidation allowBlank="1" showInputMessage="1" showErrorMessage="1" promptTitle="Edge Label" prompt="Enter an optional edge label." errorTitle="Invalid Edge Visibility" error="You have entered an unrecognized edge visibility.  Try selecting from the drop-down list instead." sqref="H3:H2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9"/>
  </dataValidations>
  <hyperlinks>
    <hyperlink ref="R7" r:id="rId1" display="https://aca.st/d3b312"/>
    <hyperlink ref="R8" r:id="rId2" display="https://aca.st/d3b312"/>
    <hyperlink ref="R14" r:id="rId3" display="https://twitter.com/wwos/status/1085509513094955008"/>
    <hyperlink ref="R15" r:id="rId4" display="https://www.capitalfm.co.ke/sports/2019/01/16/federer-and-wozniacki-stay-on-track-as-anderson-crashes/"/>
    <hyperlink ref="R19" r:id="rId5" display="http://newstrack.com/sports-news/federer-overpowers-evans-in-2nd-round-of-australian-open/"/>
    <hyperlink ref="R20" r:id="rId6" display="http://newstrack.com/sports-news/federer-overpowers-evans-in-2nd-round-of-australian-open/"/>
    <hyperlink ref="R23" r:id="rId7" display="https://twitter.com/doublefault28/status/1085509400561885184"/>
    <hyperlink ref="R34" r:id="rId8" display="https://www.instagram.com/p/BssjwCJhbg9/?utm_source=ig_twitter_share&amp;igshid=vkbsuyfc3foe"/>
    <hyperlink ref="R47" r:id="rId9" display="http://canaltenis.com/open-de-australia-2019-resultados-15-enero/#.XD6r4GUMaoQ.twitter"/>
    <hyperlink ref="R55" r:id="rId10" display="https://news.cgtn.com/news/3d3d414d3555444d32457a6333566d54/share_p.html"/>
    <hyperlink ref="R56" r:id="rId11" display="https://news.cgtn.com/news/3d3d414d3555444d32457a6333566d54/share_p.html"/>
    <hyperlink ref="R62" r:id="rId12" display="https://twitter.com/ATP_Tour/status/1085420014579142656"/>
    <hyperlink ref="R63" r:id="rId13" display="https://twitter.com/ATP_Tour/status/1085420014579142656"/>
    <hyperlink ref="R64" r:id="rId14" display="https://twitter.com/ATP_Tour/status/1085420014579142656"/>
    <hyperlink ref="R65" r:id="rId15" display="https://sports.ndtv.com/tennis/australian-open-2019-clinical-rafael-nadal-overwhelms-matthew-ebden-1978704"/>
    <hyperlink ref="R76" r:id="rId16" display="https://www.instagram.com/p/BsspJx-ARwp/?utm_source=ig_twitter_share&amp;igshid=1ca6mjfx269m2"/>
    <hyperlink ref="R78" r:id="rId17" display="https://drive.google.com/file/d/1wx2fGDwqz4p3MpZamIgHFxqeq5A7q8AB/view?usp=drive_open"/>
    <hyperlink ref="R79" r:id="rId18" display="https://drive.google.com/file/d/1wx2fGDwqz4p3MpZamIgHFxqeq5A7q8AB/view?usp=drive_open"/>
    <hyperlink ref="R80" r:id="rId19" display="https://www.challenges.fr/sport/open-d-australie-nadal-poursuit-tranquillement-son-retour_636839"/>
    <hyperlink ref="R90" r:id="rId20" display="https://sportswaka.com/2019/01/16/fedexpress-fails-to-deliver-under-serenas-spell/"/>
    <hyperlink ref="R97" r:id="rId21" display="http://toi.in/micron/redirect.html?str=GVBiMa/a24gk"/>
    <hyperlink ref="R98" r:id="rId22" display="http://toi.in/micron/redirect.html?str=GVBiMa/a24gk"/>
    <hyperlink ref="R103" r:id="rId23" display="https://sports.ndtv.com/tennis/australian-open-2019-clinical-rafael-nadal-overwhelms-matthew-ebden-1978704"/>
    <hyperlink ref="R105" r:id="rId24" display="http://www.sportbuzzer.de/artikel/steffi-graf-australian-open-2019-ueberraschung-agassi-kerber/"/>
    <hyperlink ref="R106" r:id="rId25" display="http://www.dailymotion.com/video/x70qzcx"/>
    <hyperlink ref="R107" r:id="rId26" display="https://www.oasport.it/2019/01/australian-open-2019-thomas-fabbiano-se-il-tennis-fosse-sempre-cosi-sarebbe-una-noia/"/>
    <hyperlink ref="R108" r:id="rId27" display="https://www.oasport.it/2019/01/australian-open-2019-tabellone-femminile-bene-garcia-e-kerber-che-sfida-sharapova-wozniacki/"/>
    <hyperlink ref="R110" r:id="rId28" display="https://www.hoopitupsports.com/tennis/day-3-australian-open-2019/"/>
    <hyperlink ref="R111" r:id="rId29" display="https://www.lemonde.fr/tennis/article/2019/01/16/la-longue-attente-du-tennis-australien-a-melbourne_5409657_1616659.html"/>
    <hyperlink ref="R112" r:id="rId30" display="https://polskieradio24.pl/5/4147/Artykul/2247065,Australian-Open-2019-Kerber-bez-problemow-w-trzeciej-rundzie"/>
    <hyperlink ref="R113" r:id="rId31" display="https://www.facebook.com/notes/my-fabe-tennis/rafael-nadal-my-picks-to-win-the-2019-australian-open-mens-singles-championship/1136694083159493/"/>
    <hyperlink ref="R114" r:id="rId32" display="https://www.facebook.com/notes/my-fabe-tennis/sloane-stephens-steps-up-to-the-plate/1136705776491657/"/>
    <hyperlink ref="R117" r:id="rId33" display="https://www.hindustantimes.com/tennis/australian-open-clinical-rafael-nadal-overwhelms-aussie-ebden/story-NY1btLqgx95NUZ1e5ySXCM.html"/>
    <hyperlink ref="R118" r:id="rId34" display="https://www.hindustantimes.com/tennis/australian-open-dominant-maria-sharapova-win-sets-up-caroline-wozniacki-clash/story-LX9FgZMz6BgrWEetXmZ3RL.html"/>
    <hyperlink ref="R119" r:id="rId35" display="https://www.hindustantimes.com/tennis/australian-open-dominant-maria-sharapova-win-sets-up-caroline-wozniacki-clash/story-LX9FgZMz6BgrWEetXmZ3RL.html"/>
    <hyperlink ref="R120" r:id="rId36" display="https://www.hindustantimes.com/tennis/australian-open-clinical-rafael-nadal-overwhelms-aussie-ebden/story-NY1btLqgx95NUZ1e5ySXCM.html"/>
    <hyperlink ref="R121" r:id="rId37" display="https://www.hindustantimes.com/tennis/australian-open-dominant-maria-sharapova-win-sets-up-caroline-wozniacki-clash/story-LX9FgZMz6BgrWEetXmZ3RL.html"/>
    <hyperlink ref="R122" r:id="rId38" display="https://www.hindustantimes.com/tennis/australian-open-clinical-rafael-nadal-overwhelms-aussie-ebden/story-NY1btLqgx95NUZ1e5ySXCM.html"/>
    <hyperlink ref="R123" r:id="rId39" display="https://www.hindustantimes.com/tennis/australian-open-dominant-maria-sharapova-win-sets-up-caroline-wozniacki-clash/story-LX9FgZMz6BgrWEetXmZ3RL.html"/>
    <hyperlink ref="R124" r:id="rId40" display="https://www.hindustantimes.com/tennis/australian-open-dominant-maria-sharapova-win-sets-up-caroline-wozniacki-clash/story-LX9FgZMz6BgrWEetXmZ3RL.html"/>
    <hyperlink ref="R125" r:id="rId41" display="https://www.westfalen-blatt.de/Ueberregional/Sport/Sport/3620441-Grand-Slam-in-Melbourne-Kerber-zieht-in-dritte-Runde-bei-Australian-Open-ein"/>
    <hyperlink ref="R126" r:id="rId42" display="https://twitter.com/AustralianOpen/status/1084810669319430145"/>
    <hyperlink ref="R131" r:id="rId43" display="https://sports.ndtv.com/tennis/australian-open-2019-clinical-rafael-nadal-overwhelms-matthew-ebden-1978704"/>
    <hyperlink ref="R132" r:id="rId44" display="https://sports.ndtv.com/tennis/australian-open-2019-dominant-maria-sharapova-win-sets-up-caroline-wozniacki-clash-1978746"/>
    <hyperlink ref="R133" r:id="rId45" display="https://sports.ndtv.com/tennis/australian-open-2019-clinical-rafael-nadal-overwhelms-matthew-ebden-1978704"/>
    <hyperlink ref="R134" r:id="rId46" display="https://sports.ndtv.com/tennis/australian-open-2019-dominant-maria-sharapova-win-sets-up-caroline-wozniacki-clash-1978746"/>
    <hyperlink ref="R135" r:id="rId47" display="https://sports.ndtv.com/tennis/australian-open-2019-dominant-maria-sharapova-win-sets-up-caroline-wozniacki-clash-1978746"/>
    <hyperlink ref="R141" r:id="rId48" display="https://www.kreedon.com/australian-open-indian-doubles-out-round-1/"/>
    <hyperlink ref="R143" r:id="rId49" display="https://www.cambio16.com/deportes/segundo-dia-del-abierto-de-australia/"/>
    <hyperlink ref="R147" r:id="rId50" display="http://en3lineas.com.ar/?p=7914"/>
    <hyperlink ref="R150" r:id="rId51" display="https://www.sabreakingnews.co.za/2019/01/16/kerber-and-sharapova-power-through/"/>
    <hyperlink ref="R152" r:id="rId52" display="https://twitter.com/theomarofoz/status/1085398521581395969"/>
    <hyperlink ref="R157" r:id="rId53" display="https://www.indiatvnews.com/sports/tennis-australian-open-rafael-nadal-enters-round-three-with-easy-win-over-matthew-ebden-499400"/>
    <hyperlink ref="R158" r:id="rId54" display="https://www.indiatvnews.com/sports/tennis-australian-open-sharapova-up-against-wozniacki-after-beating-peterson-in-second-round-499399"/>
    <hyperlink ref="R159" r:id="rId55" display="https://www.indiatvnews.com/sports/tennis-australian-open-rafael-nadal-enters-round-three-with-easy-win-over-matthew-ebden-499400"/>
    <hyperlink ref="R163" r:id="rId56" display="https://www.timesnownews.com/sports/tennis/article/clinical-nadal-overwhelms-aussie-ebden-in-open-second-round/348632"/>
    <hyperlink ref="R164" r:id="rId57" display="https://www.sothebysrealty.com/eng/sales/detail/180-l-2980-p5zwvf/1102-15-queens-road-melbourne-melbourne-vi-3000"/>
    <hyperlink ref="R165" r:id="rId58" display="https://www.12up.com/es/posts/6272666-resultados-del-australian-open-sharapova-federer-nadal-y-mas"/>
    <hyperlink ref="R169" r:id="rId59" display="https://www.youtube.com/watch?v=LeKoLIdpWKA&amp;feature=youtu.be"/>
    <hyperlink ref="R175" r:id="rId60" display="https://www.lenferduweekend.com/club-abonne-pronostic-outil-de-scoring-tennis-open-daustralie-2eme-tour/"/>
    <hyperlink ref="R181" r:id="rId61" display="https://www.youtube.com/watch?v=IYH-g3nExrc"/>
    <hyperlink ref="R189" r:id="rId62" display="http://toi.in/micron/redirect.html?str=GVBiMa/a24gk"/>
    <hyperlink ref="R191" r:id="rId63" display="http://toi.in/micron/redirect.html?str=GVBiMa/a24gk"/>
    <hyperlink ref="R202" r:id="rId64" display="https://www.facebook.com/135147559188/posts/10157032603029189/"/>
    <hyperlink ref="R205" r:id="rId65" display="http://www.tennis10sballs.com/?p=7680"/>
    <hyperlink ref="R206" r:id="rId66" display="http://www.tennis10sballs.com/?p=7687"/>
    <hyperlink ref="R207" r:id="rId67" display="http://www.eluniversal.com/deportes/30666/nadal-y-federer-siguen-avanzando-en-abierto-de-australia"/>
    <hyperlink ref="R208" r:id="rId68" display="http://www.eluniversal.com/deportes/30666/nadal-y-federer-siguen-avanzando-en-abierto-de-australia"/>
    <hyperlink ref="R209" r:id="rId69" display="http://manatelangana.news/australian-open-2019-roger-federer-win-in-2nd-round/"/>
    <hyperlink ref="R217" r:id="rId70" display="https://www.tennislegend.fr/videos-insolites/fun/rafa-nadal-parle-de-ses-bouteilles-avec-humour-et-chambre-un-spectateur-open-daustralie-2019/"/>
    <hyperlink ref="R219" r:id="rId71" display="https://www.instagram.com/sakkattack7/"/>
    <hyperlink ref="R221" r:id="rId72" display="https://twitter.com/stspolska/status/1085475133790269441"/>
    <hyperlink ref="R224" r:id="rId73" display="https://aca.st/d3b312"/>
    <hyperlink ref="R228" r:id="rId74" display="https://www.youtube.com/watch?v=zE1XPNZ0QTk"/>
    <hyperlink ref="R234" r:id="rId75" display="https://twitter.com/NicolaKuhn1/status/1085460815359012864?s=19"/>
    <hyperlink ref="R246" r:id="rId76" display="https://www.betandskill.com/betting-tips/australian-open/womens/today/"/>
    <hyperlink ref="R248" r:id="rId77" display="https://kevshatsportsbets.com/2019-australian-open-tennis-day-4-betting-preview/"/>
    <hyperlink ref="R252" r:id="rId78" display="https://www.ilfattoquotidiano.it/2019/01/15/australian-open-2019-djokovic-federer-e-nadal-i-favoriti-sono-sempre-i-soliti-noti/4898337/"/>
    <hyperlink ref="R254" r:id="rId79" display="https://sports.ndtv.com/cricket/australian-open-rohit-sharma-dinesh-karthik-watch-rafael-nadal-play-on-their-off-day-1978632"/>
    <hyperlink ref="R256" r:id="rId80" display="https://kevshatsportsbets.com/2019-australian-open-tennis-day-4-betting-preview/"/>
    <hyperlink ref="R263" r:id="rId81" display="https://video.eurosport.co.uk/tennis/australian-open/2019/australian-open-news-commissioner-mcenroe-my-song-for-andy-murray_vid1152697/video.shtml"/>
    <hyperlink ref="R265" r:id="rId82" display="https://www.racingpost.com/sport/tennis/australian-open-2019-day-four-acca/361840?utm_source=Twitter&amp;utm_medium=Social&amp;utm_campaign=RPSport-Tennis&amp;utm_content=Daily%20Acca&amp;utm_term=NULL"/>
    <hyperlink ref="R267" r:id="rId83" display="https://www.racingpost.com/sport/tennis/australian-open-2019-champion-roger-federer-made-to-work-by-dan-evans/361793"/>
    <hyperlink ref="R269" r:id="rId84" display="https://www.instagram.com/p/BstFYDxA0E0/?utm_source=ig_twitter_share&amp;igshid=1g8unywb0ozeg"/>
    <hyperlink ref="U32" r:id="rId85" display="https://pbs.twimg.com/media/DxCLEg0UwAAICZz.jpg"/>
    <hyperlink ref="U35" r:id="rId86" display="https://pbs.twimg.com/media/DxB8njcXgAE4PYN.jpg"/>
    <hyperlink ref="U39" r:id="rId87" display="https://pbs.twimg.com/media/DxCMkfvVAAAFnls.jpg"/>
    <hyperlink ref="U43" r:id="rId88" display="https://pbs.twimg.com/media/DxCM_apU8AEYqZ3.jpg"/>
    <hyperlink ref="U44" r:id="rId89" display="https://pbs.twimg.com/media/DxCNj43UUAAY4aS.jpg"/>
    <hyperlink ref="U47" r:id="rId90" display="https://pbs.twimg.com/media/DxCOW83UwAcL8C_.jpg"/>
    <hyperlink ref="U57" r:id="rId91" display="https://pbs.twimg.com/media/DxCQJgWW0AMNdb-.jpg"/>
    <hyperlink ref="U60" r:id="rId92" display="https://pbs.twimg.com/media/DxCR4JiWkAA3zHw.jpg"/>
    <hyperlink ref="U61" r:id="rId93" display="https://pbs.twimg.com/media/DxCR-SzWwAErrJN.jpg"/>
    <hyperlink ref="U75" r:id="rId94" display="https://pbs.twimg.com/media/DxCWF1mUYAACG-G.jpg"/>
    <hyperlink ref="U77" r:id="rId95" display="https://pbs.twimg.com/media/DxCW5NbU8AAV7Hi.jpg"/>
    <hyperlink ref="U80" r:id="rId96" display="https://pbs.twimg.com/media/DxCDIOXWwAIhxSq.jpg"/>
    <hyperlink ref="U83" r:id="rId97" display="https://pbs.twimg.com/media/DxCYZbkV4AAnHWN.jpg"/>
    <hyperlink ref="U86" r:id="rId98" display="https://pbs.twimg.com/media/DxCZTqgXgAAzS4N.jpg"/>
    <hyperlink ref="U93" r:id="rId99" display="https://pbs.twimg.com/ext_tw_video_thumb/1085422709822103552/pu/img/gN8-zx1xxE4LkSgY.jpg"/>
    <hyperlink ref="U95" r:id="rId100" display="https://pbs.twimg.com/media/DxCaMLxUYAAqgid.jpg"/>
    <hyperlink ref="U96" r:id="rId101" display="https://pbs.twimg.com/tweet_video_thumb/DxCaN8xXQBEdFL1.jpg"/>
    <hyperlink ref="U97" r:id="rId102" display="https://pbs.twimg.com/media/DxCb-DCWwAAZjki.jpg"/>
    <hyperlink ref="U98" r:id="rId103" display="https://pbs.twimg.com/media/DxCb-DCWwAAZjki.jpg"/>
    <hyperlink ref="U99" r:id="rId104" display="https://pbs.twimg.com/media/DxCcT1lWsAAzyw4.jpg"/>
    <hyperlink ref="U105" r:id="rId105" display="https://pbs.twimg.com/media/DxCercPXQAAZ7XX.jpg"/>
    <hyperlink ref="U109" r:id="rId106" display="https://pbs.twimg.com/media/DxCWBErVAAAqIgx.jpg"/>
    <hyperlink ref="U110" r:id="rId107" display="https://pbs.twimg.com/media/DxCf6U1UUAATDea.jpg"/>
    <hyperlink ref="U113" r:id="rId108" display="https://pbs.twimg.com/media/DxCbxGkU0AE_sE8.jpg"/>
    <hyperlink ref="U114" r:id="rId109" display="https://pbs.twimg.com/media/DxCg_1hUcAEQ34a.jpg"/>
    <hyperlink ref="U130" r:id="rId110" display="https://pbs.twimg.com/media/DxCk1EvV4AAUFje.jpg"/>
    <hyperlink ref="U133" r:id="rId111" display="https://pbs.twimg.com/media/DxCPRldU8AASiYQ.jpg"/>
    <hyperlink ref="U134" r:id="rId112" display="https://pbs.twimg.com/media/DxClAKbVYAE-Mw7.jpg"/>
    <hyperlink ref="U140" r:id="rId113" display="https://pbs.twimg.com/media/DxCnuQKUcAEi4AC.jpg"/>
    <hyperlink ref="U141" r:id="rId114" display="https://pbs.twimg.com/media/DxCoEM5XcAA-Bsn.jpg"/>
    <hyperlink ref="U142" r:id="rId115" display="https://pbs.twimg.com/ext_tw_video_thumb/1085552467075522560/pu/img/2xW1MRO5ckKPHGp6.jpg"/>
    <hyperlink ref="U143" r:id="rId116" display="https://pbs.twimg.com/media/DxCoUU9WoAAylab.jpg"/>
    <hyperlink ref="U145" r:id="rId117" display="https://pbs.twimg.com/media/DxCAWXrX0AALnYl.jpg"/>
    <hyperlink ref="U147" r:id="rId118" display="https://pbs.twimg.com/media/DxCpfZPXgAEFc2U.jpg"/>
    <hyperlink ref="U160" r:id="rId119" display="https://pbs.twimg.com/tweet_video_thumb/DxCrmHrU0AABHaT.jpg"/>
    <hyperlink ref="U163" r:id="rId120" display="https://pbs.twimg.com/media/DxCtsFsVsAARFzc.jpg"/>
    <hyperlink ref="U164" r:id="rId121" display="https://pbs.twimg.com/media/DxCtI5AVsAAg122.jpg"/>
    <hyperlink ref="U176" r:id="rId122" display="https://pbs.twimg.com/media/DxCxbIMWkAAov1k.jpg"/>
    <hyperlink ref="U182" r:id="rId123" display="https://pbs.twimg.com/media/DxCOgBhUcAEWDV4.jpg"/>
    <hyperlink ref="U183" r:id="rId124" display="https://pbs.twimg.com/media/DxChYKBVsAATjJs.jpg"/>
    <hyperlink ref="U184" r:id="rId125" display="https://pbs.twimg.com/media/DxCjY_bVYAQRNUM.jpg"/>
    <hyperlink ref="U185" r:id="rId126" display="https://pbs.twimg.com/media/DxCjY_bVYAQRNUM.jpg"/>
    <hyperlink ref="U189" r:id="rId127" display="https://pbs.twimg.com/media/DxCg5POX0AE24J5.jpg"/>
    <hyperlink ref="U191" r:id="rId128" display="https://pbs.twimg.com/media/DxCg5POX0AE24J5.jpg"/>
    <hyperlink ref="U197" r:id="rId129" display="https://pbs.twimg.com/media/DxB_BQDWwAEAjq8.jpg"/>
    <hyperlink ref="U200" r:id="rId130" display="https://pbs.twimg.com/media/DxC3ASNXcAArGpR.jpg"/>
    <hyperlink ref="U205" r:id="rId131" display="https://pbs.twimg.com/media/DxC4xTXUYAAEMpf.jpg"/>
    <hyperlink ref="U206" r:id="rId132" display="https://pbs.twimg.com/media/DxC8MOHU8AECDvH.jpg"/>
    <hyperlink ref="U207" r:id="rId133" display="https://pbs.twimg.com/media/DxCs8K_X4AAG3JZ.jpg"/>
    <hyperlink ref="U208" r:id="rId134" display="https://pbs.twimg.com/media/DxCtMkFW0AAsYKw.jpg"/>
    <hyperlink ref="U210" r:id="rId135" display="https://pbs.twimg.com/media/DxAAfBuWkAUdmXC.jpg"/>
    <hyperlink ref="U211" r:id="rId136" display="https://pbs.twimg.com/media/DxAAfBuWkAUdmXC.jpg"/>
    <hyperlink ref="U212" r:id="rId137" display="https://pbs.twimg.com/media/DxAAfBuWkAUdmXC.jpg"/>
    <hyperlink ref="U213" r:id="rId138" display="https://pbs.twimg.com/media/DxAAfBuWkAUdmXC.jpg"/>
    <hyperlink ref="U214" r:id="rId139" display="https://pbs.twimg.com/media/DxAAfBuWkAUdmXC.jpg"/>
    <hyperlink ref="U216" r:id="rId140" display="https://pbs.twimg.com/media/DxDAT9_UUAEeDqQ.jpg"/>
    <hyperlink ref="U219" r:id="rId141" display="https://pbs.twimg.com/ext_tw_video_thumb/1085513830535479298/pu/img/6ygitEX2QgiMhHVJ.jpg"/>
    <hyperlink ref="U221" r:id="rId142" display="https://pbs.twimg.com/tweet_video_thumb/DxCB0tEXQAAcUhj.jpg"/>
    <hyperlink ref="U231" r:id="rId143" display="https://pbs.twimg.com/media/DxDBkgbXcAEMB8s.jpg"/>
    <hyperlink ref="U232" r:id="rId144" display="https://pbs.twimg.com/media/DxDC2BcXgAUY42t.jpg"/>
    <hyperlink ref="U236" r:id="rId145" display="https://pbs.twimg.com/media/DxAAfBuWkAUdmXC.jpg"/>
    <hyperlink ref="U237" r:id="rId146" display="https://pbs.twimg.com/media/DxAAfBuWkAUdmXC.jpg"/>
    <hyperlink ref="U238" r:id="rId147" display="https://pbs.twimg.com/media/DxAAfBuWkAUdmXC.jpg"/>
    <hyperlink ref="U239" r:id="rId148" display="https://pbs.twimg.com/media/DxAAfBuWkAUdmXC.jpg"/>
    <hyperlink ref="U240" r:id="rId149" display="https://pbs.twimg.com/media/DxAAfBuWkAUdmXC.jpg"/>
    <hyperlink ref="U241" r:id="rId150" display="https://pbs.twimg.com/media/DxAAfBuWkAUdmXC.jpg"/>
    <hyperlink ref="U242" r:id="rId151" display="https://pbs.twimg.com/media/DxAAfBuWkAUdmXC.jpg"/>
    <hyperlink ref="U243" r:id="rId152" display="https://pbs.twimg.com/media/DxAAfBuWkAUdmXC.jpg"/>
    <hyperlink ref="U244" r:id="rId153" display="https://pbs.twimg.com/media/DxAAfBuWkAUdmXC.jpg"/>
    <hyperlink ref="U251" r:id="rId154" display="https://pbs.twimg.com/media/DxDI0apUUAEV1q0.jpg"/>
    <hyperlink ref="U254" r:id="rId155" display="https://pbs.twimg.com/media/DxB8kvHUcAMvI_T.jpg"/>
    <hyperlink ref="U259" r:id="rId156" display="https://pbs.twimg.com/media/DxCrKc0W0AAXCN5.jpg"/>
    <hyperlink ref="U265" r:id="rId157" display="https://pbs.twimg.com/media/DxCp3pOXcAEZOIV.jpg"/>
    <hyperlink ref="U267" r:id="rId158" display="https://pbs.twimg.com/media/DxDETddWoAARnb3.jpg"/>
    <hyperlink ref="V3" r:id="rId159" display="http://pbs.twimg.com/profile_images/1084291784216240128/5pFdd49f_normal.jpg"/>
    <hyperlink ref="V4" r:id="rId160" display="http://pbs.twimg.com/profile_images/1084291784216240128/5pFdd49f_normal.jpg"/>
    <hyperlink ref="V5" r:id="rId161" display="http://pbs.twimg.com/profile_images/1006713445830549505/T7a7KN6V_normal.jpg"/>
    <hyperlink ref="V6" r:id="rId162" display="http://pbs.twimg.com/profile_images/1006713445830549505/T7a7KN6V_normal.jpg"/>
    <hyperlink ref="V7" r:id="rId163" display="http://pbs.twimg.com/profile_images/978652967216795648/bZGb_ppg_normal.jpg"/>
    <hyperlink ref="V8" r:id="rId164" display="http://pbs.twimg.com/profile_images/978652967216795648/bZGb_ppg_normal.jpg"/>
    <hyperlink ref="V9" r:id="rId165" display="http://pbs.twimg.com/profile_images/1062496285259898880/0ZO9hDH0_normal.jpg"/>
    <hyperlink ref="V10" r:id="rId166" display="http://pbs.twimg.com/profile_images/1062496285259898880/0ZO9hDH0_normal.jpg"/>
    <hyperlink ref="V11" r:id="rId167" display="http://pbs.twimg.com/profile_images/1062496285259898880/0ZO9hDH0_normal.jpg"/>
    <hyperlink ref="V12" r:id="rId168" display="http://pbs.twimg.com/profile_images/1062496285259898880/0ZO9hDH0_normal.jpg"/>
    <hyperlink ref="V13" r:id="rId169" display="http://pbs.twimg.com/profile_images/991599078382354432/OTm8V_9-_normal.jpg"/>
    <hyperlink ref="V14" r:id="rId170" display="http://pbs.twimg.com/profile_images/437439508070420480/kRkEQkMV_normal.jpeg"/>
    <hyperlink ref="V15" r:id="rId171" display="http://pbs.twimg.com/profile_images/967405676925505537/N0S6aJj9_normal.jpg"/>
    <hyperlink ref="V16" r:id="rId172" display="http://pbs.twimg.com/profile_images/760881011613806592/XK4kh_UF_normal.jpg"/>
    <hyperlink ref="V17" r:id="rId173" display="http://pbs.twimg.com/profile_images/755494292806852609/WBAbnRWp_normal.jpg"/>
    <hyperlink ref="V18" r:id="rId174" display="http://pbs.twimg.com/profile_images/640173731671863296/dE1y6SbA_normal.jpg"/>
    <hyperlink ref="V19" r:id="rId175" display="http://pbs.twimg.com/profile_images/841939246432845824/QjuZsSEQ_normal.jpg"/>
    <hyperlink ref="V20" r:id="rId176" display="http://pbs.twimg.com/profile_images/1083085789716758528/teq0Eddc_normal.jpg"/>
    <hyperlink ref="V21" r:id="rId177" display="http://abs.twimg.com/sticky/default_profile_images/default_profile_normal.png"/>
    <hyperlink ref="V22" r:id="rId178" display="http://pbs.twimg.com/profile_images/978104187178442753/FqImYOKM_normal.jpg"/>
    <hyperlink ref="V23" r:id="rId179" display="http://pbs.twimg.com/profile_images/1079487216664150017/XE99e9sC_normal.jpg"/>
    <hyperlink ref="V24" r:id="rId180" display="http://pbs.twimg.com/profile_images/1071793186488623104/Zh74FIs1_normal.jpg"/>
    <hyperlink ref="V25" r:id="rId181" display="http://pbs.twimg.com/profile_images/1048314570656403457/Dar0HC7__normal.jpg"/>
    <hyperlink ref="V26" r:id="rId182" display="http://pbs.twimg.com/profile_images/1048314570656403457/Dar0HC7__normal.jpg"/>
    <hyperlink ref="V27" r:id="rId183" display="http://pbs.twimg.com/profile_images/1073161077993558017/t4RzRcmr_normal.jpg"/>
    <hyperlink ref="V28" r:id="rId184" display="http://pbs.twimg.com/profile_images/574922533176152064/7-eofL_S_normal.jpeg"/>
    <hyperlink ref="V29" r:id="rId185" display="http://pbs.twimg.com/profile_images/996588445748248576/8fFD5mMn_normal.jpg"/>
    <hyperlink ref="V30" r:id="rId186" display="http://pbs.twimg.com/profile_images/574922533176152064/7-eofL_S_normal.jpeg"/>
    <hyperlink ref="V31" r:id="rId187" display="http://pbs.twimg.com/profile_images/1067272175692861440/VqluWdhP_normal.jpg"/>
    <hyperlink ref="V32" r:id="rId188" display="https://pbs.twimg.com/media/DxCLEg0UwAAICZz.jpg"/>
    <hyperlink ref="V33" r:id="rId189" display="http://pbs.twimg.com/profile_images/1051337770990325760/G6VlXVQo_normal.jpg"/>
    <hyperlink ref="V34" r:id="rId190" display="http://pbs.twimg.com/profile_images/949148686201663489/8dtjOQ04_normal.jpg"/>
    <hyperlink ref="V35" r:id="rId191" display="https://pbs.twimg.com/media/DxB8njcXgAE4PYN.jpg"/>
    <hyperlink ref="V36" r:id="rId192" display="http://pbs.twimg.com/profile_images/1078934582244847616/jDNkIbWp_normal.jpg"/>
    <hyperlink ref="V37" r:id="rId193" display="http://pbs.twimg.com/profile_images/1078934582244847616/jDNkIbWp_normal.jpg"/>
    <hyperlink ref="V38" r:id="rId194" display="http://pbs.twimg.com/profile_images/1031089012809711616/7_CI-PPV_normal.jpg"/>
    <hyperlink ref="V39" r:id="rId195" display="https://pbs.twimg.com/media/DxCMkfvVAAAFnls.jpg"/>
    <hyperlink ref="V40" r:id="rId196" display="http://pbs.twimg.com/profile_images/2042082321/ke1649fY_normal"/>
    <hyperlink ref="V41" r:id="rId197" display="http://pbs.twimg.com/profile_images/2042082321/ke1649fY_normal"/>
    <hyperlink ref="V42" r:id="rId198" display="http://pbs.twimg.com/profile_images/2042082321/ke1649fY_normal"/>
    <hyperlink ref="V43" r:id="rId199" display="https://pbs.twimg.com/media/DxCM_apU8AEYqZ3.jpg"/>
    <hyperlink ref="V44" r:id="rId200" display="https://pbs.twimg.com/media/DxCNj43UUAAY4aS.jpg"/>
    <hyperlink ref="V45" r:id="rId201" display="http://pbs.twimg.com/profile_images/986029632125374464/zDksogUn_normal.jpg"/>
    <hyperlink ref="V46" r:id="rId202" display="http://pbs.twimg.com/profile_images/970089157547589634/wC_aViMw_normal.jpg"/>
    <hyperlink ref="V47" r:id="rId203" display="https://pbs.twimg.com/media/DxCOW83UwAcL8C_.jpg"/>
    <hyperlink ref="V48" r:id="rId204" display="http://pbs.twimg.com/profile_images/1070421548111147009/rx6P_Jwy_normal.jpg"/>
    <hyperlink ref="V49" r:id="rId205" display="http://pbs.twimg.com/profile_images/880247198423932928/itQyFuZ9_normal.jpg"/>
    <hyperlink ref="V50" r:id="rId206" display="http://pbs.twimg.com/profile_images/1006713445830549505/T7a7KN6V_normal.jpg"/>
    <hyperlink ref="V51" r:id="rId207" display="http://pbs.twimg.com/profile_images/1036391558403121152/Blai2J1L_normal.jpg"/>
    <hyperlink ref="V52" r:id="rId208" display="http://pbs.twimg.com/profile_images/1006713445830549505/T7a7KN6V_normal.jpg"/>
    <hyperlink ref="V53" r:id="rId209" display="http://pbs.twimg.com/profile_images/1036391558403121152/Blai2J1L_normal.jpg"/>
    <hyperlink ref="V54" r:id="rId210" display="http://pbs.twimg.com/profile_images/1046143837436080128/Rtvprb0d_normal.jpg"/>
    <hyperlink ref="V55" r:id="rId211" display="http://pbs.twimg.com/profile_images/969543729500467202/y-kyowAV_normal.jpg"/>
    <hyperlink ref="V56" r:id="rId212" display="http://pbs.twimg.com/profile_images/1049253927303053312/30T3UQun_normal.jpg"/>
    <hyperlink ref="V57" r:id="rId213" display="https://pbs.twimg.com/media/DxCQJgWW0AMNdb-.jpg"/>
    <hyperlink ref="V58" r:id="rId214" display="http://pbs.twimg.com/profile_images/572389658831486976/3_qOqzl1_normal.jpeg"/>
    <hyperlink ref="V59" r:id="rId215" display="http://pbs.twimg.com/profile_images/1065515108993024001/JeivW3Qh_normal.jpg"/>
    <hyperlink ref="V60" r:id="rId216" display="https://pbs.twimg.com/media/DxCR4JiWkAA3zHw.jpg"/>
    <hyperlink ref="V61" r:id="rId217" display="https://pbs.twimg.com/media/DxCR-SzWwAErrJN.jpg"/>
    <hyperlink ref="V62" r:id="rId218" display="http://pbs.twimg.com/profile_images/829775768/260520091386_normal.jpg"/>
    <hyperlink ref="V63" r:id="rId219" display="http://pbs.twimg.com/profile_images/829775768/260520091386_normal.jpg"/>
    <hyperlink ref="V64" r:id="rId220" display="http://pbs.twimg.com/profile_images/829775768/260520091386_normal.jpg"/>
    <hyperlink ref="V65" r:id="rId221" display="http://pbs.twimg.com/profile_images/1072002544858099712/8i130LWc_normal.jpg"/>
    <hyperlink ref="V66" r:id="rId222" display="http://pbs.twimg.com/profile_images/641638136913756160/LVdaKLbs_normal.jpg"/>
    <hyperlink ref="V67" r:id="rId223" display="http://pbs.twimg.com/profile_images/1074956884958826498/1UVOS7Qs_normal.jpg"/>
    <hyperlink ref="V68" r:id="rId224" display="http://pbs.twimg.com/profile_images/1081919876548112384/npCTtUEO_normal.jpg"/>
    <hyperlink ref="V69" r:id="rId225" display="http://pbs.twimg.com/profile_images/1082180201088409600/Lmmj_Jcr_normal.jpg"/>
    <hyperlink ref="V70" r:id="rId226" display="http://pbs.twimg.com/profile_images/1082180201088409600/Lmmj_Jcr_normal.jpg"/>
    <hyperlink ref="V71" r:id="rId227" display="http://pbs.twimg.com/profile_images/1082180201088409600/Lmmj_Jcr_normal.jpg"/>
    <hyperlink ref="V72" r:id="rId228" display="http://pbs.twimg.com/profile_images/1082180201088409600/Lmmj_Jcr_normal.jpg"/>
    <hyperlink ref="V73" r:id="rId229" display="http://pbs.twimg.com/profile_images/1077566279953928192/W98N0SMg_normal.jpg"/>
    <hyperlink ref="V74" r:id="rId230" display="http://pbs.twimg.com/profile_images/1030742439617863680/opXKZ1PS_normal.jpg"/>
    <hyperlink ref="V75" r:id="rId231" display="https://pbs.twimg.com/media/DxCWF1mUYAACG-G.jpg"/>
    <hyperlink ref="V76" r:id="rId232" display="http://pbs.twimg.com/profile_images/787026239085174784/UyE2BgEp_normal.jpg"/>
    <hyperlink ref="V77" r:id="rId233" display="https://pbs.twimg.com/media/DxCW5NbU8AAV7Hi.jpg"/>
    <hyperlink ref="V78" r:id="rId234" display="http://pbs.twimg.com/profile_images/1066914554754605057/aen0y_Ug_normal.jpg"/>
    <hyperlink ref="V79" r:id="rId235" display="http://pbs.twimg.com/profile_images/1067267845560705025/X1FODVYX_normal.jpg"/>
    <hyperlink ref="V80" r:id="rId236" display="https://pbs.twimg.com/media/DxCDIOXWwAIhxSq.jpg"/>
    <hyperlink ref="V81" r:id="rId237" display="http://pbs.twimg.com/profile_images/1421699803/IDDidier300311_normal.jpg"/>
    <hyperlink ref="V82" r:id="rId238" display="http://pbs.twimg.com/profile_images/872292600950272002/Bcgh9StC_normal.jpg"/>
    <hyperlink ref="V83" r:id="rId239" display="https://pbs.twimg.com/media/DxCYZbkV4AAnHWN.jpg"/>
    <hyperlink ref="V84" r:id="rId240" display="http://pbs.twimg.com/profile_images/1073421688015081472/JoowMasW_normal.jpg"/>
    <hyperlink ref="V85" r:id="rId241" display="http://pbs.twimg.com/profile_images/981287885365174272/xCLhoAKo_normal.jpg"/>
    <hyperlink ref="V86" r:id="rId242" display="https://pbs.twimg.com/media/DxCZTqgXgAAzS4N.jpg"/>
    <hyperlink ref="V87" r:id="rId243" display="http://pbs.twimg.com/profile_images/910870104958799872/oN-RluFy_normal.jpg"/>
    <hyperlink ref="V88" r:id="rId244" display="http://pbs.twimg.com/profile_images/910870104958799872/oN-RluFy_normal.jpg"/>
    <hyperlink ref="V89" r:id="rId245" display="http://abs.twimg.com/sticky/default_profile_images/default_profile_normal.png"/>
    <hyperlink ref="V90" r:id="rId246" display="http://pbs.twimg.com/profile_images/1069820934348046337/xJlBDn6T_normal.jpg"/>
    <hyperlink ref="V91" r:id="rId247" display="http://pbs.twimg.com/profile_images/1053748658204753920/-ntf8MDg_normal.jpg"/>
    <hyperlink ref="V92" r:id="rId248" display="http://pbs.twimg.com/profile_images/1053748658204753920/-ntf8MDg_normal.jpg"/>
    <hyperlink ref="V93" r:id="rId249" display="https://pbs.twimg.com/ext_tw_video_thumb/1085422709822103552/pu/img/gN8-zx1xxE4LkSgY.jpg"/>
    <hyperlink ref="V94" r:id="rId250" display="http://pbs.twimg.com/profile_images/988057303231356931/UeRWYq_A_normal.jpg"/>
    <hyperlink ref="V95" r:id="rId251" display="https://pbs.twimg.com/media/DxCaMLxUYAAqgid.jpg"/>
    <hyperlink ref="V96" r:id="rId252" display="https://pbs.twimg.com/tweet_video_thumb/DxCaN8xXQBEdFL1.jpg"/>
    <hyperlink ref="V97" r:id="rId253" display="https://pbs.twimg.com/media/DxCb-DCWwAAZjki.jpg"/>
    <hyperlink ref="V98" r:id="rId254" display="https://pbs.twimg.com/media/DxCb-DCWwAAZjki.jpg"/>
    <hyperlink ref="V99" r:id="rId255" display="https://pbs.twimg.com/media/DxCcT1lWsAAzyw4.jpg"/>
    <hyperlink ref="V100" r:id="rId256" display="http://pbs.twimg.com/profile_images/1061053808917139456/s1yg5u9L_normal.jpg"/>
    <hyperlink ref="V101" r:id="rId257" display="http://pbs.twimg.com/profile_images/1039194045518475264/SURoO3ri_normal.jpg"/>
    <hyperlink ref="V102" r:id="rId258" display="http://pbs.twimg.com/profile_images/786404815643357185/2TLJvFR0_normal.jpg"/>
    <hyperlink ref="V103" r:id="rId259" display="http://pbs.twimg.com/profile_images/1071803482364096512/cMrCCMyM_normal.jpg"/>
    <hyperlink ref="V104" r:id="rId260" display="http://pbs.twimg.com/profile_images/3569124944/02e8219ce2ca6e2508dc6694f4ade609_normal.jpeg"/>
    <hyperlink ref="V105" r:id="rId261" display="https://pbs.twimg.com/media/DxCercPXQAAZ7XX.jpg"/>
    <hyperlink ref="V106" r:id="rId262" display="http://pbs.twimg.com/profile_images/1068596617496993792/zKz8SiE1_normal.jpg"/>
    <hyperlink ref="V107" r:id="rId263" display="http://pbs.twimg.com/profile_images/713423158179717120/PdhmzeBr_normal.jpg"/>
    <hyperlink ref="V108" r:id="rId264" display="http://pbs.twimg.com/profile_images/713423158179717120/PdhmzeBr_normal.jpg"/>
    <hyperlink ref="V109" r:id="rId265" display="https://pbs.twimg.com/media/DxCWBErVAAAqIgx.jpg"/>
    <hyperlink ref="V110" r:id="rId266" display="https://pbs.twimg.com/media/DxCf6U1UUAATDea.jpg"/>
    <hyperlink ref="V111" r:id="rId267" display="http://pbs.twimg.com/profile_images/476966975655395328/HNjmp35I_normal.jpeg"/>
    <hyperlink ref="V112" r:id="rId268" display="http://pbs.twimg.com/profile_images/961599755397816326/pQiSBazd_normal.jpg"/>
    <hyperlink ref="V113" r:id="rId269" display="https://pbs.twimg.com/media/DxCbxGkU0AE_sE8.jpg"/>
    <hyperlink ref="V114" r:id="rId270" display="https://pbs.twimg.com/media/DxCg_1hUcAEQ34a.jpg"/>
    <hyperlink ref="V115" r:id="rId271" display="http://pbs.twimg.com/profile_images/1081619941911072768/rBtp-i71_normal.jpg"/>
    <hyperlink ref="V116" r:id="rId272" display="http://pbs.twimg.com/profile_images/1077839745743503361/-ZTY4hKB_normal.jpg"/>
    <hyperlink ref="V117" r:id="rId273" display="http://pbs.twimg.com/profile_images/543702698172743681/AZH87fTH_normal.jpeg"/>
    <hyperlink ref="V118" r:id="rId274" display="http://pbs.twimg.com/profile_images/543702698172743681/AZH87fTH_normal.jpeg"/>
    <hyperlink ref="V119" r:id="rId275" display="http://pbs.twimg.com/profile_images/543702698172743681/AZH87fTH_normal.jpeg"/>
    <hyperlink ref="V120" r:id="rId276" display="http://pbs.twimg.com/profile_images/876785263011287040/cgUWlhF3_normal.jpg"/>
    <hyperlink ref="V121" r:id="rId277" display="http://pbs.twimg.com/profile_images/876785263011287040/cgUWlhF3_normal.jpg"/>
    <hyperlink ref="V122" r:id="rId278" display="http://pbs.twimg.com/profile_images/876785263011287040/cgUWlhF3_normal.jpg"/>
    <hyperlink ref="V123" r:id="rId279" display="http://pbs.twimg.com/profile_images/876785263011287040/cgUWlhF3_normal.jpg"/>
    <hyperlink ref="V124" r:id="rId280" display="http://pbs.twimg.com/profile_images/876785263011287040/cgUWlhF3_normal.jpg"/>
    <hyperlink ref="V125" r:id="rId281" display="http://pbs.twimg.com/profile_images/1072080812340887558/Tz9am8ZI_normal.jpg"/>
    <hyperlink ref="V126" r:id="rId282" display="http://pbs.twimg.com/profile_images/1006711105820004352/tQaQ9yVQ_normal.jpg"/>
    <hyperlink ref="V127" r:id="rId283" display="http://pbs.twimg.com/profile_images/781537997971939328/J8cQa-l__normal.jpg"/>
    <hyperlink ref="V128" r:id="rId284" display="http://pbs.twimg.com/profile_images/631007376829628416/fmsqSBJg_normal.jpg"/>
    <hyperlink ref="V129" r:id="rId285" display="http://pbs.twimg.com/profile_images/1031716413067743232/sujuvFcZ_normal.jpg"/>
    <hyperlink ref="V130" r:id="rId286" display="https://pbs.twimg.com/media/DxCk1EvV4AAUFje.jpg"/>
    <hyperlink ref="V131" r:id="rId287" display="http://pbs.twimg.com/profile_images/570440108424171520/QuGYd7jH_normal.png"/>
    <hyperlink ref="V132" r:id="rId288" display="http://pbs.twimg.com/profile_images/570440108424171520/QuGYd7jH_normal.png"/>
    <hyperlink ref="V133" r:id="rId289" display="https://pbs.twimg.com/media/DxCPRldU8AASiYQ.jpg"/>
    <hyperlink ref="V134" r:id="rId290" display="https://pbs.twimg.com/media/DxClAKbVYAE-Mw7.jpg"/>
    <hyperlink ref="V135" r:id="rId291" display="http://pbs.twimg.com/profile_images/802131371854397440/DT1_LelT_normal.jpg"/>
    <hyperlink ref="V136" r:id="rId292" display="http://pbs.twimg.com/profile_images/910850490086445056/XVqOwJDa_normal.jpg"/>
    <hyperlink ref="V137" r:id="rId293" display="http://pbs.twimg.com/profile_images/984903163936432129/X3JzoaJX_normal.jpg"/>
    <hyperlink ref="V138" r:id="rId294" display="http://pbs.twimg.com/profile_images/610555997392867328/hSmLkMhf_normal.jpg"/>
    <hyperlink ref="V139" r:id="rId295" display="http://pbs.twimg.com/profile_images/1085543811579764736/i37_R8W0_normal.jpg"/>
    <hyperlink ref="V140" r:id="rId296" display="https://pbs.twimg.com/media/DxCnuQKUcAEi4AC.jpg"/>
    <hyperlink ref="V141" r:id="rId297" display="https://pbs.twimg.com/media/DxCoEM5XcAA-Bsn.jpg"/>
    <hyperlink ref="V142" r:id="rId298" display="https://pbs.twimg.com/ext_tw_video_thumb/1085552467075522560/pu/img/2xW1MRO5ckKPHGp6.jpg"/>
    <hyperlink ref="V143" r:id="rId299" display="https://pbs.twimg.com/media/DxCoUU9WoAAylab.jpg"/>
    <hyperlink ref="V144" r:id="rId300" display="http://pbs.twimg.com/profile_images/3764345795/3d28ac69017ca6f308f77e6bfd394d65_normal.png"/>
    <hyperlink ref="V145" r:id="rId301" display="https://pbs.twimg.com/media/DxCAWXrX0AALnYl.jpg"/>
    <hyperlink ref="V146" r:id="rId302" display="http://pbs.twimg.com/profile_images/751048300762193920/eYIYOCLY_normal.jpg"/>
    <hyperlink ref="V147" r:id="rId303" display="https://pbs.twimg.com/media/DxCpfZPXgAEFc2U.jpg"/>
    <hyperlink ref="V148" r:id="rId304" display="http://pbs.twimg.com/profile_images/964860490223677440/4Y2v7qvC_normal.jpg"/>
    <hyperlink ref="V149" r:id="rId305" display="http://pbs.twimg.com/profile_images/749921850138959872/nJP1J8WO_normal.jpg"/>
    <hyperlink ref="V150" r:id="rId306" display="http://pbs.twimg.com/profile_images/598069459857907712/Yai1uIrW_normal.jpg"/>
    <hyperlink ref="V151" r:id="rId307" display="http://pbs.twimg.com/profile_images/955488486357790720/rrmA5vm4_normal.jpg"/>
    <hyperlink ref="V152" r:id="rId308" display="http://pbs.twimg.com/profile_images/955488486357790720/rrmA5vm4_normal.jpg"/>
    <hyperlink ref="V153" r:id="rId309" display="http://pbs.twimg.com/profile_images/1028022347939237888/qWAYdx3T_normal.jpg"/>
    <hyperlink ref="V154" r:id="rId310" display="http://pbs.twimg.com/profile_images/1028022347939237888/qWAYdx3T_normal.jpg"/>
    <hyperlink ref="V155" r:id="rId311" display="http://pbs.twimg.com/profile_images/850212816296345600/IdPVMhzm_normal.jpg"/>
    <hyperlink ref="V156" r:id="rId312" display="http://pbs.twimg.com/profile_images/850212816296345600/IdPVMhzm_normal.jpg"/>
    <hyperlink ref="V157" r:id="rId313" display="http://pbs.twimg.com/profile_images/438346326007234560/YyvWcpAf_normal.jpeg"/>
    <hyperlink ref="V158" r:id="rId314" display="http://pbs.twimg.com/profile_images/438346326007234560/YyvWcpAf_normal.jpeg"/>
    <hyperlink ref="V159" r:id="rId315" display="http://pbs.twimg.com/profile_images/1074510374160887808/qjMPxOYG_normal.jpg"/>
    <hyperlink ref="V160" r:id="rId316" display="https://pbs.twimg.com/tweet_video_thumb/DxCrmHrU0AABHaT.jpg"/>
    <hyperlink ref="V161" r:id="rId317" display="http://pbs.twimg.com/profile_images/1085144904697704448/2O1Cjk4u_normal.jpg"/>
    <hyperlink ref="V162" r:id="rId318" display="http://pbs.twimg.com/profile_images/1085144904697704448/2O1Cjk4u_normal.jpg"/>
    <hyperlink ref="V163" r:id="rId319" display="https://pbs.twimg.com/media/DxCtsFsVsAARFzc.jpg"/>
    <hyperlink ref="V164" r:id="rId320" display="https://pbs.twimg.com/media/DxCtI5AVsAAg122.jpg"/>
    <hyperlink ref="V165" r:id="rId321" display="http://pbs.twimg.com/profile_images/859146661351886849/Xb2T75Ki_normal.jpg"/>
    <hyperlink ref="V166" r:id="rId322" display="http://pbs.twimg.com/profile_images/1054333633740324864/-zCmdsJ9_normal.jpg"/>
    <hyperlink ref="V167" r:id="rId323" display="http://pbs.twimg.com/profile_images/1054333633740324864/-zCmdsJ9_normal.jpg"/>
    <hyperlink ref="V168" r:id="rId324" display="http://pbs.twimg.com/profile_images/1054333633740324864/-zCmdsJ9_normal.jpg"/>
    <hyperlink ref="V169" r:id="rId325" display="http://pbs.twimg.com/profile_images/1084821446671716352/4QzVewFh_normal.jpg"/>
    <hyperlink ref="V170" r:id="rId326" display="http://pbs.twimg.com/profile_images/1054333108156334080/9YB5CA3O_normal.jpg"/>
    <hyperlink ref="V171" r:id="rId327" display="http://pbs.twimg.com/profile_images/1004764196372807680/iOAfVhhU_normal.jpg"/>
    <hyperlink ref="V172" r:id="rId328" display="http://pbs.twimg.com/profile_images/1031109294568169472/CRc1VMUo_normal.jpg"/>
    <hyperlink ref="V173" r:id="rId329" display="http://pbs.twimg.com/profile_images/867034661922459649/1vytX5ZE_normal.jpg"/>
    <hyperlink ref="V174" r:id="rId330" display="http://pbs.twimg.com/profile_images/639593175913508864/j_fQPiB2_normal.jpg"/>
    <hyperlink ref="V175" r:id="rId331" display="http://pbs.twimg.com/profile_images/997832676907388928/IJpUUM7K_normal.jpg"/>
    <hyperlink ref="V176" r:id="rId332" display="https://pbs.twimg.com/media/DxCxbIMWkAAov1k.jpg"/>
    <hyperlink ref="V177" r:id="rId333" display="http://pbs.twimg.com/profile_images/929710598463590400/NqQMD1hH_normal.jpg"/>
    <hyperlink ref="V178" r:id="rId334" display="http://pbs.twimg.com/profile_images/890586786535178240/1FtgOVmT_normal.jpg"/>
    <hyperlink ref="V179" r:id="rId335" display="http://pbs.twimg.com/profile_images/890586786535178240/1FtgOVmT_normal.jpg"/>
    <hyperlink ref="V180" r:id="rId336" display="http://pbs.twimg.com/profile_images/890586786535178240/1FtgOVmT_normal.jpg"/>
    <hyperlink ref="V181" r:id="rId337" display="http://pbs.twimg.com/profile_images/1020795526088937472/RRTzG1xY_normal.jpg"/>
    <hyperlink ref="V182" r:id="rId338" display="https://pbs.twimg.com/media/DxCOgBhUcAEWDV4.jpg"/>
    <hyperlink ref="V183" r:id="rId339" display="https://pbs.twimg.com/media/DxChYKBVsAATjJs.jpg"/>
    <hyperlink ref="V184" r:id="rId340" display="https://pbs.twimg.com/media/DxCjY_bVYAQRNUM.jpg"/>
    <hyperlink ref="V185" r:id="rId341" display="https://pbs.twimg.com/media/DxCjY_bVYAQRNUM.jpg"/>
    <hyperlink ref="V186" r:id="rId342" display="http://pbs.twimg.com/profile_images/476490328313040896/yex3CiWn_normal.jpeg"/>
    <hyperlink ref="V187" r:id="rId343" display="http://pbs.twimg.com/profile_images/1069722536294928389/ASZyS47v_normal.jpg"/>
    <hyperlink ref="V188" r:id="rId344" display="http://pbs.twimg.com/profile_images/880512747837857794/7yDOjLAF_normal.jpg"/>
    <hyperlink ref="V189" r:id="rId345" display="https://pbs.twimg.com/media/DxCg5POX0AE24J5.jpg"/>
    <hyperlink ref="V190" r:id="rId346" display="http://pbs.twimg.com/profile_images/1004637399769493505/InLYz7AS_normal.jpg"/>
    <hyperlink ref="V191" r:id="rId347" display="https://pbs.twimg.com/media/DxCg5POX0AE24J5.jpg"/>
    <hyperlink ref="V192" r:id="rId348" display="http://pbs.twimg.com/profile_images/1004637399769493505/InLYz7AS_normal.jpg"/>
    <hyperlink ref="V193" r:id="rId349" display="http://pbs.twimg.com/profile_images/1004637399769493505/InLYz7AS_normal.jpg"/>
    <hyperlink ref="V194" r:id="rId350" display="http://pbs.twimg.com/profile_images/1016643039870181377/vhNIVKuA_normal.jpg"/>
    <hyperlink ref="V195" r:id="rId351" display="http://pbs.twimg.com/profile_images/378800000214986742/519a608692ebbc1a87b6754b12d8df88_normal.jpeg"/>
    <hyperlink ref="V196" r:id="rId352" display="http://pbs.twimg.com/profile_images/1027950178467233792/ZYhQFGmj_normal.jpg"/>
    <hyperlink ref="V197" r:id="rId353" display="https://pbs.twimg.com/media/DxB_BQDWwAEAjq8.jpg"/>
    <hyperlink ref="V198" r:id="rId354" display="http://pbs.twimg.com/profile_images/694924675701432322/mYeMmQ6Q_normal.jpg"/>
    <hyperlink ref="V199" r:id="rId355" display="http://pbs.twimg.com/profile_images/1051222282482397186/Q8cbpZfC_normal.jpg"/>
    <hyperlink ref="V200" r:id="rId356" display="https://pbs.twimg.com/media/DxC3ASNXcAArGpR.jpg"/>
    <hyperlink ref="V201" r:id="rId357" display="http://pbs.twimg.com/profile_images/966875687444398080/lG6C4fe7_normal.jpg"/>
    <hyperlink ref="V202" r:id="rId358" display="http://pbs.twimg.com/profile_images/396461309/towpath_tennis_normal.jpg"/>
    <hyperlink ref="V203" r:id="rId359" display="http://pbs.twimg.com/profile_images/945496836227219456/m_OkBd5G_normal.jpg"/>
    <hyperlink ref="V204" r:id="rId360" display="http://pbs.twimg.com/profile_images/945496836227219456/m_OkBd5G_normal.jpg"/>
    <hyperlink ref="V205" r:id="rId361" display="https://pbs.twimg.com/media/DxC4xTXUYAAEMpf.jpg"/>
    <hyperlink ref="V206" r:id="rId362" display="https://pbs.twimg.com/media/DxC8MOHU8AECDvH.jpg"/>
    <hyperlink ref="V207" r:id="rId363" display="https://pbs.twimg.com/media/DxCs8K_X4AAG3JZ.jpg"/>
    <hyperlink ref="V208" r:id="rId364" display="https://pbs.twimg.com/media/DxCtMkFW0AAsYKw.jpg"/>
    <hyperlink ref="V209" r:id="rId365" display="http://pbs.twimg.com/profile_images/560793278035931138/6QLg5bxZ_normal.jpeg"/>
    <hyperlink ref="V210" r:id="rId366" display="https://pbs.twimg.com/media/DxAAfBuWkAUdmXC.jpg"/>
    <hyperlink ref="V211" r:id="rId367" display="https://pbs.twimg.com/media/DxAAfBuWkAUdmXC.jpg"/>
    <hyperlink ref="V212" r:id="rId368" display="https://pbs.twimg.com/media/DxAAfBuWkAUdmXC.jpg"/>
    <hyperlink ref="V213" r:id="rId369" display="https://pbs.twimg.com/media/DxAAfBuWkAUdmXC.jpg"/>
    <hyperlink ref="V214" r:id="rId370" display="https://pbs.twimg.com/media/DxAAfBuWkAUdmXC.jpg"/>
    <hyperlink ref="V215" r:id="rId371" display="http://pbs.twimg.com/profile_images/870595928507514880/9S2eX4B0_normal.jpg"/>
    <hyperlink ref="V216" r:id="rId372" display="https://pbs.twimg.com/media/DxDAT9_UUAEeDqQ.jpg"/>
    <hyperlink ref="V217" r:id="rId373" display="http://pbs.twimg.com/profile_images/976161135065010177/r91btA8M_normal.jpg"/>
    <hyperlink ref="V218" r:id="rId374" display="http://pbs.twimg.com/profile_images/850404504013025282/I8_iZgpq_normal.jpg"/>
    <hyperlink ref="V219" r:id="rId375" display="https://pbs.twimg.com/ext_tw_video_thumb/1085513830535479298/pu/img/6ygitEX2QgiMhHVJ.jpg"/>
    <hyperlink ref="V220" r:id="rId376" display="http://pbs.twimg.com/profile_images/850404504013025282/I8_iZgpq_normal.jpg"/>
    <hyperlink ref="V221" r:id="rId377" display="https://pbs.twimg.com/tweet_video_thumb/DxCB0tEXQAAcUhj.jpg"/>
    <hyperlink ref="V222" r:id="rId378" display="http://pbs.twimg.com/profile_images/1005782881304752128/sOnLXR0g_normal.jpg"/>
    <hyperlink ref="V223" r:id="rId379" display="http://pbs.twimg.com/profile_images/1000387113379123201/3Mguj_O3_normal.jpg"/>
    <hyperlink ref="V224" r:id="rId380" display="http://pbs.twimg.com/profile_images/978652967216795648/bZGb_ppg_normal.jpg"/>
    <hyperlink ref="V225" r:id="rId381" display="http://pbs.twimg.com/profile_images/1000387113379123201/3Mguj_O3_normal.jpg"/>
    <hyperlink ref="V226" r:id="rId382" display="http://pbs.twimg.com/profile_images/1000387113379123201/3Mguj_O3_normal.jpg"/>
    <hyperlink ref="V227" r:id="rId383" display="http://pbs.twimg.com/profile_images/1080083853258248194/Me4Q9Jl7_normal.jpg"/>
    <hyperlink ref="V228" r:id="rId384" display="http://pbs.twimg.com/profile_images/954277360227975169/LJpRByIj_normal.jpg"/>
    <hyperlink ref="V229" r:id="rId385" display="http://pbs.twimg.com/profile_images/1070802053369348097/hf77t3gS_normal.jpg"/>
    <hyperlink ref="V230" r:id="rId386" display="http://pbs.twimg.com/profile_images/1070802053369348097/hf77t3gS_normal.jpg"/>
    <hyperlink ref="V231" r:id="rId387" display="https://pbs.twimg.com/media/DxDBkgbXcAEMB8s.jpg"/>
    <hyperlink ref="V232" r:id="rId388" display="https://pbs.twimg.com/media/DxDC2BcXgAUY42t.jpg"/>
    <hyperlink ref="V233" r:id="rId389" display="http://pbs.twimg.com/profile_images/969862034790801410/QzFS0Trb_normal.jpg"/>
    <hyperlink ref="V234" r:id="rId390" display="http://pbs.twimg.com/profile_images/3351167820/e1b5034c1e7b31e938b3f286c88110b6_normal.jpeg"/>
    <hyperlink ref="V235" r:id="rId391" display="http://pbs.twimg.com/profile_images/1084599802120282112/fVIGvDGz_normal.jpg"/>
    <hyperlink ref="V236" r:id="rId392" display="https://pbs.twimg.com/media/DxAAfBuWkAUdmXC.jpg"/>
    <hyperlink ref="V237" r:id="rId393" display="https://pbs.twimg.com/media/DxAAfBuWkAUdmXC.jpg"/>
    <hyperlink ref="V238" r:id="rId394" display="https://pbs.twimg.com/media/DxAAfBuWkAUdmXC.jpg"/>
    <hyperlink ref="V239" r:id="rId395" display="https://pbs.twimg.com/media/DxAAfBuWkAUdmXC.jpg"/>
    <hyperlink ref="V240" r:id="rId396" display="https://pbs.twimg.com/media/DxAAfBuWkAUdmXC.jpg"/>
    <hyperlink ref="V241" r:id="rId397" display="https://pbs.twimg.com/media/DxAAfBuWkAUdmXC.jpg"/>
    <hyperlink ref="V242" r:id="rId398" display="https://pbs.twimg.com/media/DxAAfBuWkAUdmXC.jpg"/>
    <hyperlink ref="V243" r:id="rId399" display="https://pbs.twimg.com/media/DxAAfBuWkAUdmXC.jpg"/>
    <hyperlink ref="V244" r:id="rId400" display="https://pbs.twimg.com/media/DxAAfBuWkAUdmXC.jpg"/>
    <hyperlink ref="V245" r:id="rId401" display="http://pbs.twimg.com/profile_images/977423701758173185/gWUdswIj_normal.jpg"/>
    <hyperlink ref="V246" r:id="rId402" display="http://pbs.twimg.com/profile_images/2043704736/logobas1x1_normal.jpg"/>
    <hyperlink ref="V247" r:id="rId403" display="http://pbs.twimg.com/profile_images/1084498077317255168/lPSaLKr3_normal.jpg"/>
    <hyperlink ref="V248" r:id="rId404" display="http://pbs.twimg.com/profile_images/991432780407066625/l2ZBW37M_normal.jpg"/>
    <hyperlink ref="V249" r:id="rId405" display="http://pbs.twimg.com/profile_images/775145221285871616/RttNMtvE_normal.jpg"/>
    <hyperlink ref="V250" r:id="rId406" display="http://pbs.twimg.com/profile_images/1034779801037561857/33CK4MIm_normal.jpg"/>
    <hyperlink ref="V251" r:id="rId407" display="https://pbs.twimg.com/media/DxDI0apUUAEV1q0.jpg"/>
    <hyperlink ref="V252" r:id="rId408" display="http://pbs.twimg.com/profile_images/496319222725615617/PnQZdL92_normal.png"/>
    <hyperlink ref="V253" r:id="rId409" display="http://pbs.twimg.com/profile_images/1077561591439208448/jnGJ0ZH6_normal.jpg"/>
    <hyperlink ref="V254" r:id="rId410" display="https://pbs.twimg.com/media/DxB8kvHUcAMvI_T.jpg"/>
    <hyperlink ref="V255" r:id="rId411" display="http://pbs.twimg.com/profile_images/1045339630436929536/F0k37diN_normal.jpg"/>
    <hyperlink ref="V256" r:id="rId412" display="http://pbs.twimg.com/profile_images/702540231854129152/IGdQdpQ0_normal.jpg"/>
    <hyperlink ref="V257" r:id="rId413" display="http://pbs.twimg.com/profile_images/1072023313348747264/PdudB2jI_normal.jpg"/>
    <hyperlink ref="V258" r:id="rId414" display="http://pbs.twimg.com/profile_images/935085867164504065/fn2GgbNg_normal.jpg"/>
    <hyperlink ref="V259" r:id="rId415" display="https://pbs.twimg.com/media/DxCrKc0W0AAXCN5.jpg"/>
    <hyperlink ref="V260" r:id="rId416" display="http://pbs.twimg.com/profile_images/1010399358238580736/rHiGOwNN_normal.jpg"/>
    <hyperlink ref="V261" r:id="rId417" display="http://pbs.twimg.com/profile_images/1042977675474882560/OeHRxX4v_normal.jpg"/>
    <hyperlink ref="V262" r:id="rId418" display="http://pbs.twimg.com/profile_images/882087634847186944/CzuHcOvp_normal.jpg"/>
    <hyperlink ref="V263" r:id="rId419" display="http://pbs.twimg.com/profile_images/866610306654642176/8xbmqE86_normal.jpg"/>
    <hyperlink ref="V264" r:id="rId420" display="http://pbs.twimg.com/profile_images/587641590409224192/MvAiu5fD_normal.jpg"/>
    <hyperlink ref="V265" r:id="rId421" display="https://pbs.twimg.com/media/DxCp3pOXcAEZOIV.jpg"/>
    <hyperlink ref="V266" r:id="rId422" display="http://pbs.twimg.com/profile_images/1065526326411567104/n38DL09Z_normal.jpg"/>
    <hyperlink ref="V267" r:id="rId423" display="https://pbs.twimg.com/media/DxDETddWoAARnb3.jpg"/>
    <hyperlink ref="V268" r:id="rId424" display="http://pbs.twimg.com/profile_images/870213969255911424/6E4XwN_N_normal.jpg"/>
    <hyperlink ref="V269" r:id="rId425" display="http://pbs.twimg.com/profile_images/970658966941257729/MlDLHref_normal.jpg"/>
    <hyperlink ref="X3" r:id="rId426" display="https://twitter.com/#!/smatenis/status/1085392545528627201"/>
    <hyperlink ref="X4" r:id="rId427" display="https://twitter.com/#!/smatenis/status/1085392545528627201"/>
    <hyperlink ref="X5" r:id="rId428" display="https://twitter.com/#!/golazo_rsb/status/1085481179405606912"/>
    <hyperlink ref="X6" r:id="rId429" display="https://twitter.com/#!/golazo_rsb/status/1085481179405606912"/>
    <hyperlink ref="X7" r:id="rId430" display="https://twitter.com/#!/standardissueuk/status/1085442799191896064"/>
    <hyperlink ref="X8" r:id="rId431" display="https://twitter.com/#!/standardissueuk/status/1085442799191896064"/>
    <hyperlink ref="X9" r:id="rId432" display="https://twitter.com/#!/kikesitov67/status/1085484030219431936"/>
    <hyperlink ref="X10" r:id="rId433" display="https://twitter.com/#!/kikesitov67/status/1085484030219431936"/>
    <hyperlink ref="X11" r:id="rId434" display="https://twitter.com/#!/kikesitov67/status/1085484030219431936"/>
    <hyperlink ref="X12" r:id="rId435" display="https://twitter.com/#!/kikesitov67/status/1085484030219431936"/>
    <hyperlink ref="X13" r:id="rId436" display="https://twitter.com/#!/metgav/status/1085516973344120832"/>
    <hyperlink ref="X14" r:id="rId437" display="https://twitter.com/#!/drrea81/status/1085517065635561472"/>
    <hyperlink ref="X15" r:id="rId438" display="https://twitter.com/#!/satmusic_sports/status/1085517190223282177"/>
    <hyperlink ref="X16" r:id="rId439" display="https://twitter.com/#!/diselo_joan/status/1085517200876859399"/>
    <hyperlink ref="X17" r:id="rId440" display="https://twitter.com/#!/santiagolongo1/status/1085517208283951106"/>
    <hyperlink ref="X18" r:id="rId441" display="https://twitter.com/#!/sky_moritz/status/1085517609649561600"/>
    <hyperlink ref="X19" r:id="rId442" display="https://twitter.com/#!/newstrackmedia/status/1085487376573612032"/>
    <hyperlink ref="X20" r:id="rId443" display="https://twitter.com/#!/asifali31579177/status/1085518595562618886"/>
    <hyperlink ref="X21" r:id="rId444" display="https://twitter.com/#!/ff7sport/status/1085518954251067393"/>
    <hyperlink ref="X22" r:id="rId445" display="https://twitter.com/#!/tjs1487/status/1085519197508116481"/>
    <hyperlink ref="X23" r:id="rId446" display="https://twitter.com/#!/tennisaddict5/status/1085519714011492352"/>
    <hyperlink ref="X24" r:id="rId447" display="https://twitter.com/#!/sanchezsion/status/1085515798993661953"/>
    <hyperlink ref="X25" r:id="rId448" display="https://twitter.com/#!/inurritegui23/status/1085520177557590017"/>
    <hyperlink ref="X26" r:id="rId449" display="https://twitter.com/#!/inurritegui23/status/1085520177557590017"/>
    <hyperlink ref="X27" r:id="rId450" display="https://twitter.com/#!/pat_page1/status/1085466587929268225"/>
    <hyperlink ref="X28" r:id="rId451" display="https://twitter.com/#!/jessica_ks21/status/1085520201397854208"/>
    <hyperlink ref="X29" r:id="rId452" display="https://twitter.com/#!/djtrimboli/status/1085501848608358400"/>
    <hyperlink ref="X30" r:id="rId453" display="https://twitter.com/#!/jessica_ks21/status/1085520237875716096"/>
    <hyperlink ref="X31" r:id="rId454" display="https://twitter.com/#!/mr_gatu/status/1085517177480830976"/>
    <hyperlink ref="X32" r:id="rId455" display="https://twitter.com/#!/mr_gatu/status/1085520440477376512"/>
    <hyperlink ref="X33" r:id="rId456" display="https://twitter.com/#!/meenakshirsars1/status/1085520496987262976"/>
    <hyperlink ref="X34" r:id="rId457" display="https://twitter.com/#!/sophielinley/status/1085521236799770626"/>
    <hyperlink ref="X35" r:id="rId458" display="https://twitter.com/#!/madhuchak/status/1085504587589738496"/>
    <hyperlink ref="X36" r:id="rId459" display="https://twitter.com/#!/sumitkashyapjha/status/1085521486532743173"/>
    <hyperlink ref="X37" r:id="rId460" display="https://twitter.com/#!/sumitkashyapjha/status/1085521486532743173"/>
    <hyperlink ref="X38" r:id="rId461" display="https://twitter.com/#!/govind45700519/status/1085521541582880773"/>
    <hyperlink ref="X39" r:id="rId462" display="https://twitter.com/#!/deearmy/status/1085522159370350593"/>
    <hyperlink ref="X40" r:id="rId463" display="https://twitter.com/#!/admol311079/status/1085522260083896320"/>
    <hyperlink ref="X41" r:id="rId464" display="https://twitter.com/#!/admol311079/status/1085522260083896320"/>
    <hyperlink ref="X42" r:id="rId465" display="https://twitter.com/#!/admol311079/status/1085522260083896320"/>
    <hyperlink ref="X43" r:id="rId466" display="https://twitter.com/#!/shayamae_/status/1085522547494465539"/>
    <hyperlink ref="X44" r:id="rId467" display="https://twitter.com/#!/g_pedrosa54/status/1085523171678146560"/>
    <hyperlink ref="X45" r:id="rId468" display="https://twitter.com/#!/guscosentino/status/1085523291522166786"/>
    <hyperlink ref="X46" r:id="rId469" display="https://twitter.com/#!/ellahopes11/status/1085523590793986048"/>
    <hyperlink ref="X47" r:id="rId470" display="https://twitter.com/#!/pezblaugrana/status/1085524037630078991"/>
    <hyperlink ref="X48" r:id="rId471" display="https://twitter.com/#!/agosrichar_/status/1085524195134631936"/>
    <hyperlink ref="X49" r:id="rId472" display="https://twitter.com/#!/cecimari_/status/1085524236087775232"/>
    <hyperlink ref="X50" r:id="rId473" display="https://twitter.com/#!/golazo_rsb/status/1085481179405606912"/>
    <hyperlink ref="X51" r:id="rId474" display="https://twitter.com/#!/mbrownp/status/1085524482045984768"/>
    <hyperlink ref="X52" r:id="rId475" display="https://twitter.com/#!/golazo_rsb/status/1085481179405606912"/>
    <hyperlink ref="X53" r:id="rId476" display="https://twitter.com/#!/mbrownp/status/1085524482045984768"/>
    <hyperlink ref="X54" r:id="rId477" display="https://twitter.com/#!/rociocfn/status/1085525099191644165"/>
    <hyperlink ref="X55" r:id="rId478" display="https://twitter.com/#!/cgtnofficial/status/1085483047208841216"/>
    <hyperlink ref="X56" r:id="rId479" display="https://twitter.com/#!/joshuagonzalo5/status/1085525508513624064"/>
    <hyperlink ref="X57" r:id="rId480" display="https://twitter.com/#!/somostenisbr/status/1085526004997779456"/>
    <hyperlink ref="X58" r:id="rId481" display="https://twitter.com/#!/nikolamm/status/1085526072488275968"/>
    <hyperlink ref="X59" r:id="rId482" display="https://twitter.com/#!/romanos_hanos/status/1085527092794740737"/>
    <hyperlink ref="X60" r:id="rId483" display="https://twitter.com/#!/hsmamerica/status/1085527931701653504"/>
    <hyperlink ref="X61" r:id="rId484" display="https://twitter.com/#!/hsmamerica/status/1085528028988493824"/>
    <hyperlink ref="X62" r:id="rId485" display="https://twitter.com/#!/dilip_bhu/status/1085528594284081153"/>
    <hyperlink ref="X63" r:id="rId486" display="https://twitter.com/#!/dilip_bhu/status/1085528594284081153"/>
    <hyperlink ref="X64" r:id="rId487" display="https://twitter.com/#!/dilip_bhu/status/1085528594284081153"/>
    <hyperlink ref="X65" r:id="rId488" display="https://twitter.com/#!/harihara010/status/1085529994468634626"/>
    <hyperlink ref="X66" r:id="rId489" display="https://twitter.com/#!/cesar23mejias/status/1085530701297082371"/>
    <hyperlink ref="X67" r:id="rId490" display="https://twitter.com/#!/dilip8887/status/1085530935074779137"/>
    <hyperlink ref="X68" r:id="rId491" display="https://twitter.com/#!/gacey23/status/1085531470783901697"/>
    <hyperlink ref="X69" r:id="rId492" display="https://twitter.com/#!/choiceknickers/status/1085527668265758722"/>
    <hyperlink ref="X70" r:id="rId493" display="https://twitter.com/#!/choiceknickers/status/1085519869682937856"/>
    <hyperlink ref="X71" r:id="rId494" display="https://twitter.com/#!/choiceknickers/status/1085530686335795200"/>
    <hyperlink ref="X72" r:id="rId495" display="https://twitter.com/#!/choiceknickers/status/1085532001044549632"/>
    <hyperlink ref="X73" r:id="rId496" display="https://twitter.com/#!/vram027/status/1085532229214838784"/>
    <hyperlink ref="X74" r:id="rId497" display="https://twitter.com/#!/mona89206175/status/1085532430021218304"/>
    <hyperlink ref="X75" r:id="rId498" display="https://twitter.com/#!/cblondesreport/status/1085532545649860608"/>
    <hyperlink ref="X76" r:id="rId499" display="https://twitter.com/#!/gippynatural/status/1085533089202343936"/>
    <hyperlink ref="X77" r:id="rId500" display="https://twitter.com/#!/imcnrsk/status/1085533430698242048"/>
    <hyperlink ref="X78" r:id="rId501" display="https://twitter.com/#!/magik_pronos/status/1085199975720632320"/>
    <hyperlink ref="X79" r:id="rId502" display="https://twitter.com/#!/toche13500/status/1085534195089371136"/>
    <hyperlink ref="X80" r:id="rId503" display="https://twitter.com/#!/afpsport/status/1085512384586940416"/>
    <hyperlink ref="X81" r:id="rId504" display="https://twitter.com/#!/didlauras/status/1085534639085813762"/>
    <hyperlink ref="X82" r:id="rId505" display="https://twitter.com/#!/dsolgo/status/1085534909282861056"/>
    <hyperlink ref="X83" r:id="rId506" display="https://twitter.com/#!/elephant_rock_/status/1085535088111083521"/>
    <hyperlink ref="X84" r:id="rId507" display="https://twitter.com/#!/sweetbabybrando/status/1085535540395548673"/>
    <hyperlink ref="X85" r:id="rId508" display="https://twitter.com/#!/lifeofdavo10/status/1085536045603553280"/>
    <hyperlink ref="X86" r:id="rId509" display="https://twitter.com/#!/chrismaret/status/1085536116583870464"/>
    <hyperlink ref="X87" r:id="rId510" display="https://twitter.com/#!/vjwale/status/1085536155964190720"/>
    <hyperlink ref="X88" r:id="rId511" display="https://twitter.com/#!/vjwale/status/1085536155964190720"/>
    <hyperlink ref="X89" r:id="rId512" display="https://twitter.com/#!/azariashailema1/status/1085536315234496512"/>
    <hyperlink ref="X90" r:id="rId513" display="https://twitter.com/#!/sports_waka/status/1085502182835802112"/>
    <hyperlink ref="X91" r:id="rId514" display="https://twitter.com/#!/drealtruth7/status/1085536379826827264"/>
    <hyperlink ref="X92" r:id="rId515" display="https://twitter.com/#!/drealtruth7/status/1085536379826827264"/>
    <hyperlink ref="X93" r:id="rId516" display="https://twitter.com/#!/scarlett_li/status/1085423474678599680"/>
    <hyperlink ref="X94" r:id="rId517" display="https://twitter.com/#!/h16082/status/1085536622991429632"/>
    <hyperlink ref="X95" r:id="rId518" display="https://twitter.com/#!/sebasespejo7/status/1085537050109956097"/>
    <hyperlink ref="X96" r:id="rId519" display="https://twitter.com/#!/thaimenow/status/1085537086524993536"/>
    <hyperlink ref="X97" r:id="rId520" display="https://twitter.com/#!/toisports/status/1085539033378422784"/>
    <hyperlink ref="X98" r:id="rId521" display="https://twitter.com/#!/toisports/status/1085539033378422784"/>
    <hyperlink ref="X99" r:id="rId522" display="https://twitter.com/#!/doda_ll/status/1085539393191010306"/>
    <hyperlink ref="X100" r:id="rId523" display="https://twitter.com/#!/bimbimelek/status/1085539756224606208"/>
    <hyperlink ref="X101" r:id="rId524" display="https://twitter.com/#!/krishan27717943/status/1085539764474765313"/>
    <hyperlink ref="X102" r:id="rId525" display="https://twitter.com/#!/ks_hegde/status/1085539798478053376"/>
    <hyperlink ref="X103" r:id="rId526" display="https://twitter.com/#!/lordbaruda1987/status/1085540401698750464"/>
    <hyperlink ref="X104" r:id="rId527" display="https://twitter.com/#!/lguidobaldi/status/1085541446319554560"/>
    <hyperlink ref="X105" r:id="rId528" display="https://twitter.com/#!/sportbuzzer/status/1085541985363132416"/>
    <hyperlink ref="X106" r:id="rId529" display="https://twitter.com/#!/dmsportschannel/status/1085543036317249537"/>
    <hyperlink ref="X107" r:id="rId530" display="https://twitter.com/#!/oa_sport/status/1085521249764339713"/>
    <hyperlink ref="X108" r:id="rId531" display="https://twitter.com/#!/oa_sport/status/1085543333387268097"/>
    <hyperlink ref="X109" r:id="rId532" display="https://twitter.com/#!/hoopitupsports/status/1085532475344904193"/>
    <hyperlink ref="X110" r:id="rId533" display="https://twitter.com/#!/hoopitupsports/status/1085543351913336833"/>
    <hyperlink ref="X111" r:id="rId534" display="https://twitter.com/#!/grazianig/status/1085544189419446272"/>
    <hyperlink ref="X112" r:id="rId535" display="https://twitter.com/#!/sportradiopl/status/1085544398040059904"/>
    <hyperlink ref="X113" r:id="rId536" display="https://twitter.com/#!/tfabelous/status/1085538787399213056"/>
    <hyperlink ref="X114" r:id="rId537" display="https://twitter.com/#!/tfabelous/status/1085544537378832385"/>
    <hyperlink ref="X115" r:id="rId538" display="https://twitter.com/#!/wmjesslaird/status/1085544920482566145"/>
    <hyperlink ref="X116" r:id="rId539" display="https://twitter.com/#!/shaikaparween/status/1085545509081792513"/>
    <hyperlink ref="X117" r:id="rId540" display="https://twitter.com/#!/htsportsnews/status/1085517393412018177"/>
    <hyperlink ref="X118" r:id="rId541" display="https://twitter.com/#!/htsportsnews/status/1085545514731356165"/>
    <hyperlink ref="X119" r:id="rId542" display="https://twitter.com/#!/htsportsnews/status/1085545514731356165"/>
    <hyperlink ref="X120" r:id="rId543" display="https://twitter.com/#!/httweets/status/1085517417361502210"/>
    <hyperlink ref="X121" r:id="rId544" display="https://twitter.com/#!/httweets/status/1085545542946414594"/>
    <hyperlink ref="X122" r:id="rId545" display="https://twitter.com/#!/httweets/status/1085517417361502210"/>
    <hyperlink ref="X123" r:id="rId546" display="https://twitter.com/#!/httweets/status/1085545542946414594"/>
    <hyperlink ref="X124" r:id="rId547" display="https://twitter.com/#!/httweets/status/1085545542946414594"/>
    <hyperlink ref="X125" r:id="rId548" display="https://twitter.com/#!/wbsportlich/status/1085547219736965120"/>
    <hyperlink ref="X126" r:id="rId549" display="https://twitter.com/#!/mkruzeiro/status/1085370263414456322"/>
    <hyperlink ref="X127" r:id="rId550" display="https://twitter.com/#!/kiqprd/status/1085547977463214080"/>
    <hyperlink ref="X128" r:id="rId551" display="https://twitter.com/#!/beans231823/status/1085548104483364865"/>
    <hyperlink ref="X129" r:id="rId552" display="https://twitter.com/#!/kafelnya/status/1085548373355229185"/>
    <hyperlink ref="X130" r:id="rId553" display="https://twitter.com/#!/dunlopkamijo/status/1085548749122748417"/>
    <hyperlink ref="X131" r:id="rId554" display="https://twitter.com/#!/ndtv/status/1085525070322126849"/>
    <hyperlink ref="X132" r:id="rId555" display="https://twitter.com/#!/ndtv/status/1085548983865339905"/>
    <hyperlink ref="X133" r:id="rId556" display="https://twitter.com/#!/sports_ndtv/status/1085525051070242816"/>
    <hyperlink ref="X134" r:id="rId557" display="https://twitter.com/#!/sports_ndtv/status/1085548950822649857"/>
    <hyperlink ref="X135" r:id="rId558" display="https://twitter.com/#!/hardik121121121/status/1085550031829114882"/>
    <hyperlink ref="X136" r:id="rId559" display="https://twitter.com/#!/joseramirezgmez/status/1085550111923548160"/>
    <hyperlink ref="X137" r:id="rId560" display="https://twitter.com/#!/pablocolook/status/1085550262750773251"/>
    <hyperlink ref="X138" r:id="rId561" display="https://twitter.com/#!/infoclc/status/1085550502002286592"/>
    <hyperlink ref="X139" r:id="rId562" display="https://twitter.com/#!/pen_simmons/status/1085551851364245504"/>
    <hyperlink ref="X140" r:id="rId563" display="https://twitter.com/#!/namastebitchy/status/1085551928208048129"/>
    <hyperlink ref="X141" r:id="rId564" display="https://twitter.com/#!/kreedonworld/status/1085552301790638080"/>
    <hyperlink ref="X142" r:id="rId565" display="https://twitter.com/#!/siha_ziz/status/1085552553411063808"/>
    <hyperlink ref="X143" r:id="rId566" display="https://twitter.com/#!/cambio16/status/1085552579126415360"/>
    <hyperlink ref="X144" r:id="rId567" display="https://twitter.com/#!/stefanederoger/status/1085553206464262150"/>
    <hyperlink ref="X145" r:id="rId568" display="https://twitter.com/#!/batenniscom/status/1085509423857131521"/>
    <hyperlink ref="X146" r:id="rId569" display="https://twitter.com/#!/pollo_moralesec/status/1085553226936659969"/>
    <hyperlink ref="X147" r:id="rId570" display="https://twitter.com/#!/en3lineaslp/status/1085553940152942595"/>
    <hyperlink ref="X148" r:id="rId571" display="https://twitter.com/#!/_solpenna/status/1085554904859586562"/>
    <hyperlink ref="X149" r:id="rId572" display="https://twitter.com/#!/che2torres73/status/1085555035331850241"/>
    <hyperlink ref="X150" r:id="rId573" display="https://twitter.com/#!/sabreakingnews/status/1085555090415648770"/>
    <hyperlink ref="X151" r:id="rId574" display="https://twitter.com/#!/coffeebreaktens/status/1085388253166030850"/>
    <hyperlink ref="X152" r:id="rId575" display="https://twitter.com/#!/coffeebreaktens/status/1085406694002311168"/>
    <hyperlink ref="X153" r:id="rId576" display="https://twitter.com/#!/aseemjoshi6/status/1085555233122471936"/>
    <hyperlink ref="X154" r:id="rId577" display="https://twitter.com/#!/aseemjoshi6/status/1085555388433362944"/>
    <hyperlink ref="X155" r:id="rId578" display="https://twitter.com/#!/sf_gujarati/status/1085555342682087425"/>
    <hyperlink ref="X156" r:id="rId579" display="https://twitter.com/#!/sf_gujarati/status/1085555846703169538"/>
    <hyperlink ref="X157" r:id="rId580" display="https://twitter.com/#!/indiatvnews/status/1085554014425468928"/>
    <hyperlink ref="X158" r:id="rId581" display="https://twitter.com/#!/indiatvnews/status/1085554846030192640"/>
    <hyperlink ref="X159" r:id="rId582" display="https://twitter.com/#!/aniketdwivedi11/status/1085556480416202752"/>
    <hyperlink ref="X160" r:id="rId583" display="https://twitter.com/#!/florrilege/status/1085556543792267264"/>
    <hyperlink ref="X161" r:id="rId584" display="https://twitter.com/#!/cornelofie05/status/1085556951956647936"/>
    <hyperlink ref="X162" r:id="rId585" display="https://twitter.com/#!/cornelofie05/status/1085558023718821888"/>
    <hyperlink ref="X163" r:id="rId586" display="https://twitter.com/#!/timesnowsports/status/1085558494218993664"/>
    <hyperlink ref="X164" r:id="rId587" display="https://twitter.com/#!/alliancesir/status/1085558827234271232"/>
    <hyperlink ref="X165" r:id="rId588" display="https://twitter.com/#!/luisedunieves/status/1085558951301824512"/>
    <hyperlink ref="X166" r:id="rId589" display="https://twitter.com/#!/sf_punjabi/status/1085557046450311168"/>
    <hyperlink ref="X167" r:id="rId590" display="https://twitter.com/#!/sf_punjabi/status/1085558655506878466"/>
    <hyperlink ref="X168" r:id="rId591" display="https://twitter.com/#!/sf_punjabi/status/1085559729366155264"/>
    <hyperlink ref="X169" r:id="rId592" display="https://twitter.com/#!/eslomasviral/status/1085560360659079168"/>
    <hyperlink ref="X170" r:id="rId593" display="https://twitter.com/#!/sf_marathi/status/1085560455718977538"/>
    <hyperlink ref="X171" r:id="rId594" display="https://twitter.com/#!/mukeshj23549045/status/1085438114565214208"/>
    <hyperlink ref="X172" r:id="rId595" display="https://twitter.com/#!/dhirajs27706890/status/1085560455983218688"/>
    <hyperlink ref="X173" r:id="rId596" display="https://twitter.com/#!/triangulandonet/status/1085560766676246528"/>
    <hyperlink ref="X174" r:id="rId597" display="https://twitter.com/#!/solemanzorroo/status/1085561034440622081"/>
    <hyperlink ref="X175" r:id="rId598" display="https://twitter.com/#!/lenferduweekend/status/1085562125584601088"/>
    <hyperlink ref="X176" r:id="rId599" display="https://twitter.com/#!/optajuan/status/1085562596336566272"/>
    <hyperlink ref="X177" r:id="rId600" display="https://twitter.com/#!/xfrenchgirl/status/1085562718705328133"/>
    <hyperlink ref="X178" r:id="rId601" display="https://twitter.com/#!/mahipal94041599/status/1085562727513247744"/>
    <hyperlink ref="X179" r:id="rId602" display="https://twitter.com/#!/mahipal94041599/status/1085562727513247744"/>
    <hyperlink ref="X180" r:id="rId603" display="https://twitter.com/#!/mahipal94041599/status/1085562727513247744"/>
    <hyperlink ref="X181" r:id="rId604" display="https://twitter.com/#!/luis_ganhao/status/1085563222458056704"/>
    <hyperlink ref="X182" r:id="rId605" display="https://twitter.com/#!/sportsf20689858/status/1085524213765627904"/>
    <hyperlink ref="X183" r:id="rId606" display="https://twitter.com/#!/sportsf20689858/status/1085544990833397761"/>
    <hyperlink ref="X184" r:id="rId607" display="https://twitter.com/#!/sportsf20689858/status/1085547166272126976"/>
    <hyperlink ref="X185" r:id="rId608" display="https://twitter.com/#!/naysa_woomer84/status/1085563884021399552"/>
    <hyperlink ref="X186" r:id="rId609" display="https://twitter.com/#!/donnellyallan/status/1085564019547754496"/>
    <hyperlink ref="X187" r:id="rId610" display="https://twitter.com/#!/birdcornish/status/1085564473824423936"/>
    <hyperlink ref="X188" r:id="rId611" display="https://twitter.com/#!/raul_feal/status/1085564605751996416"/>
    <hyperlink ref="X189" r:id="rId612" display="https://twitter.com/#!/timesofindia/status/1085556028203139072"/>
    <hyperlink ref="X190" r:id="rId613" display="https://twitter.com/#!/itstanujmehra/status/1085565224508375040"/>
    <hyperlink ref="X191" r:id="rId614" display="https://twitter.com/#!/timesofindia/status/1085556028203139072"/>
    <hyperlink ref="X192" r:id="rId615" display="https://twitter.com/#!/itstanujmehra/status/1085565224508375040"/>
    <hyperlink ref="X193" r:id="rId616" display="https://twitter.com/#!/itstanujmehra/status/1085565224508375040"/>
    <hyperlink ref="X194" r:id="rId617" display="https://twitter.com/#!/nicolec5972/status/1085516830607794176"/>
    <hyperlink ref="X195" r:id="rId618" display="https://twitter.com/#!/_sara_jade_/status/1085565458969817088"/>
    <hyperlink ref="X196" r:id="rId619" display="https://twitter.com/#!/flashoftheflash/status/1085567022631665664"/>
    <hyperlink ref="X197" r:id="rId620" display="https://twitter.com/#!/680radioatalaya/status/1085567355680370689"/>
    <hyperlink ref="X198" r:id="rId621" display="https://twitter.com/#!/teamprononrv/status/1085296330237530112"/>
    <hyperlink ref="X199" r:id="rId622" display="https://twitter.com/#!/lolo6634/status/1085567520847941632"/>
    <hyperlink ref="X200" r:id="rId623" display="https://twitter.com/#!/bettingdevil/status/1085568734180397056"/>
    <hyperlink ref="X201" r:id="rId624" display="https://twitter.com/#!/hsartorelli/status/1085571032021372928"/>
    <hyperlink ref="X202" r:id="rId625" display="https://twitter.com/#!/towpathtennis/status/1085573861364633600"/>
    <hyperlink ref="X203" r:id="rId626" display="https://twitter.com/#!/melissamcinern2/status/1085574045108625409"/>
    <hyperlink ref="X204" r:id="rId627" display="https://twitter.com/#!/melissamcinern2/status/1085574045108625409"/>
    <hyperlink ref="X205" r:id="rId628" display="https://twitter.com/#!/10sballs_com/status/1085570779876487168"/>
    <hyperlink ref="X206" r:id="rId629" display="https://twitter.com/#!/10sballs_com/status/1085574518347710466"/>
    <hyperlink ref="X207" r:id="rId630" display="https://twitter.com/#!/eudeporte/status/1085557916457930752"/>
    <hyperlink ref="X208" r:id="rId631" display="https://twitter.com/#!/eudeporte/status/1085574903607250944"/>
    <hyperlink ref="X209" r:id="rId632" display="https://twitter.com/#!/manatelanganain/status/1085575907463565312"/>
    <hyperlink ref="X210" r:id="rId633" display="https://twitter.com/#!/jovinray/status/1085576283105447939"/>
    <hyperlink ref="X211" r:id="rId634" display="https://twitter.com/#!/jovinray/status/1085576283105447939"/>
    <hyperlink ref="X212" r:id="rId635" display="https://twitter.com/#!/jovinray/status/1085576283105447939"/>
    <hyperlink ref="X213" r:id="rId636" display="https://twitter.com/#!/jovinray/status/1085576283105447939"/>
    <hyperlink ref="X214" r:id="rId637" display="https://twitter.com/#!/jovinray/status/1085576283105447939"/>
    <hyperlink ref="X215" r:id="rId638" display="https://twitter.com/#!/radoleski/status/1085578819711483904"/>
    <hyperlink ref="X216" r:id="rId639" display="https://twitter.com/#!/dathan_g/status/1085578975873810433"/>
    <hyperlink ref="X217" r:id="rId640" display="https://twitter.com/#!/tennislegende/status/1085576482175569920"/>
    <hyperlink ref="X218" r:id="rId641" display="https://twitter.com/#!/latellaanne/status/1085579095650516993"/>
    <hyperlink ref="X219" r:id="rId642" display="https://twitter.com/#!/tennislegende/status/1085514079471652864"/>
    <hyperlink ref="X220" r:id="rId643" display="https://twitter.com/#!/latellaanne/status/1085579095650516993"/>
    <hyperlink ref="X221" r:id="rId644" display="https://twitter.com/#!/kazik8998/status/1085510768232198144"/>
    <hyperlink ref="X222" r:id="rId645" display="https://twitter.com/#!/kazik8998/status/1085579757285244928"/>
    <hyperlink ref="X223" r:id="rId646" display="https://twitter.com/#!/jonquillius/status/1085579866844684288"/>
    <hyperlink ref="X224" r:id="rId647" display="https://twitter.com/#!/standardissueuk/status/1085442799191896064"/>
    <hyperlink ref="X225" r:id="rId648" display="https://twitter.com/#!/jonquillius/status/1085579866844684288"/>
    <hyperlink ref="X226" r:id="rId649" display="https://twitter.com/#!/jonquillius/status/1085579866844684288"/>
    <hyperlink ref="X227" r:id="rId650" display="https://twitter.com/#!/lreyesc1/status/1085579884502675457"/>
    <hyperlink ref="X228" r:id="rId651" display="https://twitter.com/#!/globatalent/status/1085520464389246977"/>
    <hyperlink ref="X229" r:id="rId652" display="https://twitter.com/#!/nsiman/status/1085580409801457664"/>
    <hyperlink ref="X230" r:id="rId653" display="https://twitter.com/#!/nsiman/status/1085580409801457664"/>
    <hyperlink ref="X231" r:id="rId654" display="https://twitter.com/#!/gulftoday/status/1085580418290728960"/>
    <hyperlink ref="X232" r:id="rId655" display="https://twitter.com/#!/whitehousebets/status/1085581746987548674"/>
    <hyperlink ref="X233" r:id="rId656" display="https://twitter.com/#!/davizuco7/status/1085582612100456451"/>
    <hyperlink ref="X234" r:id="rId657" display="https://twitter.com/#!/observaenpaz/status/1085582719969644544"/>
    <hyperlink ref="X235" r:id="rId658" display="https://twitter.com/#!/sumeer1122/status/1085583144777068545"/>
    <hyperlink ref="X236" r:id="rId659" display="https://twitter.com/#!/portia529/status/1085368047756554247"/>
    <hyperlink ref="X237" r:id="rId660" display="https://twitter.com/#!/all_serena/status/1085583723528101888"/>
    <hyperlink ref="X238" r:id="rId661" display="https://twitter.com/#!/portia529/status/1085368047756554247"/>
    <hyperlink ref="X239" r:id="rId662" display="https://twitter.com/#!/all_serena/status/1085583723528101888"/>
    <hyperlink ref="X240" r:id="rId663" display="https://twitter.com/#!/portia529/status/1085368047756554247"/>
    <hyperlink ref="X241" r:id="rId664" display="https://twitter.com/#!/all_serena/status/1085583723528101888"/>
    <hyperlink ref="X242" r:id="rId665" display="https://twitter.com/#!/portia529/status/1085368047756554247"/>
    <hyperlink ref="X243" r:id="rId666" display="https://twitter.com/#!/all_serena/status/1085583723528101888"/>
    <hyperlink ref="X244" r:id="rId667" display="https://twitter.com/#!/all_serena/status/1085583723528101888"/>
    <hyperlink ref="X245" r:id="rId668" display="https://twitter.com/#!/sammyguaya19/status/1085584277859909632"/>
    <hyperlink ref="X246" r:id="rId669" display="https://twitter.com/#!/betandskill/status/1085584964782096387"/>
    <hyperlink ref="X247" r:id="rId670" display="https://twitter.com/#!/riccafrancisco/status/1085585656494071809"/>
    <hyperlink ref="X248" r:id="rId671" display="https://twitter.com/#!/kevshat/status/1085585811838513152"/>
    <hyperlink ref="X249" r:id="rId672" display="https://twitter.com/#!/normansweden/status/1085406465240772613"/>
    <hyperlink ref="X250" r:id="rId673" display="https://twitter.com/#!/k_ban/status/1085587002223931393"/>
    <hyperlink ref="X251" r:id="rId674" display="https://twitter.com/#!/galanta94/status/1085588317888950272"/>
    <hyperlink ref="X252" r:id="rId675" display="https://twitter.com/#!/ilfattoblog/status/1085133834348318720"/>
    <hyperlink ref="X253" r:id="rId676" display="https://twitter.com/#!/curreriluca/status/1085588742822420480"/>
    <hyperlink ref="X254" r:id="rId677" display="https://twitter.com/#!/cricketndtv/status/1085504490969563136"/>
    <hyperlink ref="X255" r:id="rId678" display="https://twitter.com/#!/ankur_tank/status/1085589747962015744"/>
    <hyperlink ref="X256" r:id="rId679" display="https://twitter.com/#!/kevshatsports/status/1085590003709689856"/>
    <hyperlink ref="X257" r:id="rId680" display="https://twitter.com/#!/barrioscande/status/1085590235931656192"/>
    <hyperlink ref="X258" r:id="rId681" display="https://twitter.com/#!/iam_iwillbe/status/1085592372539523073"/>
    <hyperlink ref="X259" r:id="rId682" display="https://twitter.com/#!/blogabet/status/1085592518199332864"/>
    <hyperlink ref="X260" r:id="rId683" display="https://twitter.com/#!/gizmo_1997/status/1085592614999654400"/>
    <hyperlink ref="X261" r:id="rId684" display="https://twitter.com/#!/yusaris21/status/1085592621580353536"/>
    <hyperlink ref="X262" r:id="rId685" display="https://twitter.com/#!/professornez/status/1085592959024803840"/>
    <hyperlink ref="X263" r:id="rId686" display="https://twitter.com/#!/eso_gernot/status/1085502154616393728"/>
    <hyperlink ref="X264" r:id="rId687" display="https://twitter.com/#!/babip77/status/1085593371282944000"/>
    <hyperlink ref="X265" r:id="rId688" display="https://twitter.com/#!/racingpostsport/status/1085554447370067970"/>
    <hyperlink ref="X266" r:id="rId689" display="https://twitter.com/#!/racingpostsport/status/1085595001093009409"/>
    <hyperlink ref="X267" r:id="rId690" display="https://twitter.com/#!/racingpostsport/status/1085583410695995393"/>
    <hyperlink ref="X268" r:id="rId691" display="https://twitter.com/#!/alondon91/status/1085595074522689536"/>
    <hyperlink ref="X269" r:id="rId692" display="https://twitter.com/#!/tennismania7/status/1085595347446099969"/>
    <hyperlink ref="AZ14" r:id="rId693" display="https://api.twitter.com/1.1/geo/id/00ac6e8a69330b3f.json"/>
    <hyperlink ref="AZ29" r:id="rId694" display="https://api.twitter.com/1.1/geo/id/01864a8a64df9dc4.json"/>
    <hyperlink ref="AZ34" r:id="rId695" display="https://api.twitter.com/1.1/geo/id/01864a8a64df9dc4.json"/>
    <hyperlink ref="AZ39" r:id="rId696" display="https://api.twitter.com/1.1/geo/id/01864a8a64df9dc4.json"/>
    <hyperlink ref="AZ46" r:id="rId697" display="https://api.twitter.com/1.1/geo/id/01ad290f25f590c7.json"/>
    <hyperlink ref="AZ75" r:id="rId698" display="https://api.twitter.com/1.1/geo/id/e1e35d357ceefa52.json"/>
    <hyperlink ref="AZ76" r:id="rId699" display="https://api.twitter.com/1.1/geo/id/01864a8a64df9dc4.json"/>
    <hyperlink ref="AZ140" r:id="rId700" display="https://api.twitter.com/1.1/geo/id/3b77caf94bfc81fe.json"/>
  </hyperlinks>
  <printOptions/>
  <pageMargins left="0.7" right="0.7" top="0.75" bottom="0.75" header="0.3" footer="0.3"/>
  <pageSetup horizontalDpi="600" verticalDpi="600" orientation="portrait" r:id="rId704"/>
  <legacyDrawing r:id="rId702"/>
  <tableParts>
    <tablePart r:id="rId7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4049</v>
      </c>
      <c r="B1" s="13" t="s">
        <v>4447</v>
      </c>
      <c r="C1" s="13" t="s">
        <v>4448</v>
      </c>
      <c r="D1" s="13" t="s">
        <v>144</v>
      </c>
      <c r="E1" s="13" t="s">
        <v>4450</v>
      </c>
      <c r="F1" s="13" t="s">
        <v>4451</v>
      </c>
      <c r="G1" s="13" t="s">
        <v>4452</v>
      </c>
    </row>
    <row r="2" spans="1:7" ht="15">
      <c r="A2" s="78" t="s">
        <v>3319</v>
      </c>
      <c r="B2" s="78">
        <v>124</v>
      </c>
      <c r="C2" s="122">
        <v>0.026666666666666665</v>
      </c>
      <c r="D2" s="78" t="s">
        <v>4449</v>
      </c>
      <c r="E2" s="78"/>
      <c r="F2" s="78"/>
      <c r="G2" s="78"/>
    </row>
    <row r="3" spans="1:7" ht="15">
      <c r="A3" s="78" t="s">
        <v>3320</v>
      </c>
      <c r="B3" s="78">
        <v>64</v>
      </c>
      <c r="C3" s="122">
        <v>0.013763440860215055</v>
      </c>
      <c r="D3" s="78" t="s">
        <v>4449</v>
      </c>
      <c r="E3" s="78"/>
      <c r="F3" s="78"/>
      <c r="G3" s="78"/>
    </row>
    <row r="4" spans="1:7" ht="15">
      <c r="A4" s="78" t="s">
        <v>3321</v>
      </c>
      <c r="B4" s="78">
        <v>0</v>
      </c>
      <c r="C4" s="122">
        <v>0</v>
      </c>
      <c r="D4" s="78" t="s">
        <v>4449</v>
      </c>
      <c r="E4" s="78"/>
      <c r="F4" s="78"/>
      <c r="G4" s="78"/>
    </row>
    <row r="5" spans="1:7" ht="15">
      <c r="A5" s="78" t="s">
        <v>3322</v>
      </c>
      <c r="B5" s="78">
        <v>4462</v>
      </c>
      <c r="C5" s="122">
        <v>0.9595698924731182</v>
      </c>
      <c r="D5" s="78" t="s">
        <v>4449</v>
      </c>
      <c r="E5" s="78"/>
      <c r="F5" s="78"/>
      <c r="G5" s="78"/>
    </row>
    <row r="6" spans="1:7" ht="15">
      <c r="A6" s="78" t="s">
        <v>3323</v>
      </c>
      <c r="B6" s="78">
        <v>4650</v>
      </c>
      <c r="C6" s="122">
        <v>1</v>
      </c>
      <c r="D6" s="78" t="s">
        <v>4449</v>
      </c>
      <c r="E6" s="78"/>
      <c r="F6" s="78"/>
      <c r="G6" s="78"/>
    </row>
    <row r="7" spans="1:7" ht="15">
      <c r="A7" s="84" t="s">
        <v>756</v>
      </c>
      <c r="B7" s="84">
        <v>193</v>
      </c>
      <c r="C7" s="123">
        <v>0.0034502216324201374</v>
      </c>
      <c r="D7" s="84" t="s">
        <v>4449</v>
      </c>
      <c r="E7" s="84" t="b">
        <v>0</v>
      </c>
      <c r="F7" s="84" t="b">
        <v>0</v>
      </c>
      <c r="G7" s="84" t="b">
        <v>0</v>
      </c>
    </row>
    <row r="8" spans="1:7" ht="15">
      <c r="A8" s="84" t="s">
        <v>3324</v>
      </c>
      <c r="B8" s="84">
        <v>68</v>
      </c>
      <c r="C8" s="123">
        <v>0.01911317317324177</v>
      </c>
      <c r="D8" s="84" t="s">
        <v>4449</v>
      </c>
      <c r="E8" s="84" t="b">
        <v>0</v>
      </c>
      <c r="F8" s="84" t="b">
        <v>0</v>
      </c>
      <c r="G8" s="84" t="b">
        <v>0</v>
      </c>
    </row>
    <row r="9" spans="1:7" ht="15">
      <c r="A9" s="84" t="s">
        <v>3263</v>
      </c>
      <c r="B9" s="84">
        <v>50</v>
      </c>
      <c r="C9" s="123">
        <v>0.009502330850036657</v>
      </c>
      <c r="D9" s="84" t="s">
        <v>4449</v>
      </c>
      <c r="E9" s="84" t="b">
        <v>0</v>
      </c>
      <c r="F9" s="84" t="b">
        <v>0</v>
      </c>
      <c r="G9" s="84" t="b">
        <v>0</v>
      </c>
    </row>
    <row r="10" spans="1:7" ht="15">
      <c r="A10" s="84" t="s">
        <v>3262</v>
      </c>
      <c r="B10" s="84">
        <v>40</v>
      </c>
      <c r="C10" s="123">
        <v>0.008504215062338442</v>
      </c>
      <c r="D10" s="84" t="s">
        <v>4449</v>
      </c>
      <c r="E10" s="84" t="b">
        <v>0</v>
      </c>
      <c r="F10" s="84" t="b">
        <v>0</v>
      </c>
      <c r="G10" s="84" t="b">
        <v>0</v>
      </c>
    </row>
    <row r="11" spans="1:7" ht="15">
      <c r="A11" s="84" t="s">
        <v>3325</v>
      </c>
      <c r="B11" s="84">
        <v>39</v>
      </c>
      <c r="C11" s="123">
        <v>0.013715127897125822</v>
      </c>
      <c r="D11" s="84" t="s">
        <v>4449</v>
      </c>
      <c r="E11" s="84" t="b">
        <v>0</v>
      </c>
      <c r="F11" s="84" t="b">
        <v>0</v>
      </c>
      <c r="G11" s="84" t="b">
        <v>0</v>
      </c>
    </row>
    <row r="12" spans="1:7" ht="15">
      <c r="A12" s="84" t="s">
        <v>3264</v>
      </c>
      <c r="B12" s="84">
        <v>37</v>
      </c>
      <c r="C12" s="123">
        <v>0.008610415955048007</v>
      </c>
      <c r="D12" s="84" t="s">
        <v>4449</v>
      </c>
      <c r="E12" s="84" t="b">
        <v>0</v>
      </c>
      <c r="F12" s="84" t="b">
        <v>0</v>
      </c>
      <c r="G12" s="84" t="b">
        <v>0</v>
      </c>
    </row>
    <row r="13" spans="1:7" ht="15">
      <c r="A13" s="84" t="s">
        <v>420</v>
      </c>
      <c r="B13" s="84">
        <v>34</v>
      </c>
      <c r="C13" s="123">
        <v>0.007912274120854925</v>
      </c>
      <c r="D13" s="84" t="s">
        <v>4449</v>
      </c>
      <c r="E13" s="84" t="b">
        <v>0</v>
      </c>
      <c r="F13" s="84" t="b">
        <v>0</v>
      </c>
      <c r="G13" s="84" t="b">
        <v>0</v>
      </c>
    </row>
    <row r="14" spans="1:7" ht="15">
      <c r="A14" s="84" t="s">
        <v>3327</v>
      </c>
      <c r="B14" s="84">
        <v>34</v>
      </c>
      <c r="C14" s="123">
        <v>0.009205813404213158</v>
      </c>
      <c r="D14" s="84" t="s">
        <v>4449</v>
      </c>
      <c r="E14" s="84" t="b">
        <v>0</v>
      </c>
      <c r="F14" s="84" t="b">
        <v>0</v>
      </c>
      <c r="G14" s="84" t="b">
        <v>0</v>
      </c>
    </row>
    <row r="15" spans="1:7" ht="15">
      <c r="A15" s="84" t="s">
        <v>3266</v>
      </c>
      <c r="B15" s="84">
        <v>28</v>
      </c>
      <c r="C15" s="123">
        <v>0.0073146298486885634</v>
      </c>
      <c r="D15" s="84" t="s">
        <v>4449</v>
      </c>
      <c r="E15" s="84" t="b">
        <v>0</v>
      </c>
      <c r="F15" s="84" t="b">
        <v>0</v>
      </c>
      <c r="G15" s="84" t="b">
        <v>0</v>
      </c>
    </row>
    <row r="16" spans="1:7" ht="15">
      <c r="A16" s="84" t="s">
        <v>3363</v>
      </c>
      <c r="B16" s="84">
        <v>28</v>
      </c>
      <c r="C16" s="123">
        <v>0.011528779638055294</v>
      </c>
      <c r="D16" s="84" t="s">
        <v>4449</v>
      </c>
      <c r="E16" s="84" t="b">
        <v>0</v>
      </c>
      <c r="F16" s="84" t="b">
        <v>0</v>
      </c>
      <c r="G16" s="84" t="b">
        <v>0</v>
      </c>
    </row>
    <row r="17" spans="1:7" ht="15">
      <c r="A17" s="84" t="s">
        <v>3380</v>
      </c>
      <c r="B17" s="84">
        <v>26</v>
      </c>
      <c r="C17" s="123">
        <v>0.00940091568148545</v>
      </c>
      <c r="D17" s="84" t="s">
        <v>4449</v>
      </c>
      <c r="E17" s="84" t="b">
        <v>0</v>
      </c>
      <c r="F17" s="84" t="b">
        <v>0</v>
      </c>
      <c r="G17" s="84" t="b">
        <v>0</v>
      </c>
    </row>
    <row r="18" spans="1:7" ht="15">
      <c r="A18" s="84" t="s">
        <v>3330</v>
      </c>
      <c r="B18" s="84">
        <v>26</v>
      </c>
      <c r="C18" s="123">
        <v>0.007757591610253181</v>
      </c>
      <c r="D18" s="84" t="s">
        <v>4449</v>
      </c>
      <c r="E18" s="84" t="b">
        <v>0</v>
      </c>
      <c r="F18" s="84" t="b">
        <v>0</v>
      </c>
      <c r="G18" s="84" t="b">
        <v>0</v>
      </c>
    </row>
    <row r="19" spans="1:7" ht="15">
      <c r="A19" s="84" t="s">
        <v>3364</v>
      </c>
      <c r="B19" s="84">
        <v>23</v>
      </c>
      <c r="C19" s="123">
        <v>0.009850073199367461</v>
      </c>
      <c r="D19" s="84" t="s">
        <v>4449</v>
      </c>
      <c r="E19" s="84" t="b">
        <v>0</v>
      </c>
      <c r="F19" s="84" t="b">
        <v>0</v>
      </c>
      <c r="G19" s="84" t="b">
        <v>0</v>
      </c>
    </row>
    <row r="20" spans="1:7" ht="15">
      <c r="A20" s="84" t="s">
        <v>3328</v>
      </c>
      <c r="B20" s="84">
        <v>22</v>
      </c>
      <c r="C20" s="123">
        <v>0.006431305556385558</v>
      </c>
      <c r="D20" s="84" t="s">
        <v>4449</v>
      </c>
      <c r="E20" s="84" t="b">
        <v>0</v>
      </c>
      <c r="F20" s="84" t="b">
        <v>0</v>
      </c>
      <c r="G20" s="84" t="b">
        <v>0</v>
      </c>
    </row>
    <row r="21" spans="1:7" ht="15">
      <c r="A21" s="84" t="s">
        <v>3365</v>
      </c>
      <c r="B21" s="84">
        <v>21</v>
      </c>
      <c r="C21" s="123">
        <v>0.00864658472854147</v>
      </c>
      <c r="D21" s="84" t="s">
        <v>4449</v>
      </c>
      <c r="E21" s="84" t="b">
        <v>0</v>
      </c>
      <c r="F21" s="84" t="b">
        <v>0</v>
      </c>
      <c r="G21" s="84" t="b">
        <v>0</v>
      </c>
    </row>
    <row r="22" spans="1:7" ht="15">
      <c r="A22" s="84" t="s">
        <v>3343</v>
      </c>
      <c r="B22" s="84">
        <v>19</v>
      </c>
      <c r="C22" s="123">
        <v>0.005789593726441967</v>
      </c>
      <c r="D22" s="84" t="s">
        <v>4449</v>
      </c>
      <c r="E22" s="84" t="b">
        <v>0</v>
      </c>
      <c r="F22" s="84" t="b">
        <v>0</v>
      </c>
      <c r="G22" s="84" t="b">
        <v>0</v>
      </c>
    </row>
    <row r="23" spans="1:7" ht="15">
      <c r="A23" s="84" t="s">
        <v>3292</v>
      </c>
      <c r="B23" s="84">
        <v>19</v>
      </c>
      <c r="C23" s="123">
        <v>0.0059166993734906664</v>
      </c>
      <c r="D23" s="84" t="s">
        <v>4449</v>
      </c>
      <c r="E23" s="84" t="b">
        <v>0</v>
      </c>
      <c r="F23" s="84" t="b">
        <v>0</v>
      </c>
      <c r="G23" s="84" t="b">
        <v>0</v>
      </c>
    </row>
    <row r="24" spans="1:7" ht="15">
      <c r="A24" s="84" t="s">
        <v>3357</v>
      </c>
      <c r="B24" s="84">
        <v>18</v>
      </c>
      <c r="C24" s="123">
        <v>0.005605294143306947</v>
      </c>
      <c r="D24" s="84" t="s">
        <v>4449</v>
      </c>
      <c r="E24" s="84" t="b">
        <v>0</v>
      </c>
      <c r="F24" s="84" t="b">
        <v>0</v>
      </c>
      <c r="G24" s="84" t="b">
        <v>0</v>
      </c>
    </row>
    <row r="25" spans="1:7" ht="15">
      <c r="A25" s="84" t="s">
        <v>3329</v>
      </c>
      <c r="B25" s="84">
        <v>17</v>
      </c>
      <c r="C25" s="123">
        <v>0.006146752560971256</v>
      </c>
      <c r="D25" s="84" t="s">
        <v>4449</v>
      </c>
      <c r="E25" s="84" t="b">
        <v>0</v>
      </c>
      <c r="F25" s="84" t="b">
        <v>0</v>
      </c>
      <c r="G25" s="84" t="b">
        <v>0</v>
      </c>
    </row>
    <row r="26" spans="1:7" ht="15">
      <c r="A26" s="84" t="s">
        <v>4050</v>
      </c>
      <c r="B26" s="84">
        <v>17</v>
      </c>
      <c r="C26" s="123">
        <v>0.005414117096406859</v>
      </c>
      <c r="D26" s="84" t="s">
        <v>4449</v>
      </c>
      <c r="E26" s="84" t="b">
        <v>0</v>
      </c>
      <c r="F26" s="84" t="b">
        <v>0</v>
      </c>
      <c r="G26" s="84" t="b">
        <v>0</v>
      </c>
    </row>
    <row r="27" spans="1:7" ht="15">
      <c r="A27" s="84" t="s">
        <v>422</v>
      </c>
      <c r="B27" s="84">
        <v>17</v>
      </c>
      <c r="C27" s="123">
        <v>0.005414117096406859</v>
      </c>
      <c r="D27" s="84" t="s">
        <v>4449</v>
      </c>
      <c r="E27" s="84" t="b">
        <v>0</v>
      </c>
      <c r="F27" s="84" t="b">
        <v>0</v>
      </c>
      <c r="G27" s="84" t="b">
        <v>0</v>
      </c>
    </row>
    <row r="28" spans="1:7" ht="15">
      <c r="A28" s="84" t="s">
        <v>423</v>
      </c>
      <c r="B28" s="84">
        <v>17</v>
      </c>
      <c r="C28" s="123">
        <v>0.005541636172839889</v>
      </c>
      <c r="D28" s="84" t="s">
        <v>4449</v>
      </c>
      <c r="E28" s="84" t="b">
        <v>0</v>
      </c>
      <c r="F28" s="84" t="b">
        <v>0</v>
      </c>
      <c r="G28" s="84" t="b">
        <v>0</v>
      </c>
    </row>
    <row r="29" spans="1:7" ht="15">
      <c r="A29" s="84" t="s">
        <v>4051</v>
      </c>
      <c r="B29" s="84">
        <v>16</v>
      </c>
      <c r="C29" s="123">
        <v>0.005215657574437542</v>
      </c>
      <c r="D29" s="84" t="s">
        <v>4449</v>
      </c>
      <c r="E29" s="84" t="b">
        <v>0</v>
      </c>
      <c r="F29" s="84" t="b">
        <v>0</v>
      </c>
      <c r="G29" s="84" t="b">
        <v>0</v>
      </c>
    </row>
    <row r="30" spans="1:7" ht="15">
      <c r="A30" s="84" t="s">
        <v>4052</v>
      </c>
      <c r="B30" s="84">
        <v>16</v>
      </c>
      <c r="C30" s="123">
        <v>0.005215657574437542</v>
      </c>
      <c r="D30" s="84" t="s">
        <v>4449</v>
      </c>
      <c r="E30" s="84" t="b">
        <v>0</v>
      </c>
      <c r="F30" s="84" t="b">
        <v>0</v>
      </c>
      <c r="G30" s="84" t="b">
        <v>0</v>
      </c>
    </row>
    <row r="31" spans="1:7" ht="15">
      <c r="A31" s="84" t="s">
        <v>3345</v>
      </c>
      <c r="B31" s="84">
        <v>16</v>
      </c>
      <c r="C31" s="123">
        <v>0.005215657574437542</v>
      </c>
      <c r="D31" s="84" t="s">
        <v>4449</v>
      </c>
      <c r="E31" s="84" t="b">
        <v>1</v>
      </c>
      <c r="F31" s="84" t="b">
        <v>0</v>
      </c>
      <c r="G31" s="84" t="b">
        <v>0</v>
      </c>
    </row>
    <row r="32" spans="1:7" ht="15">
      <c r="A32" s="84" t="s">
        <v>3366</v>
      </c>
      <c r="B32" s="84">
        <v>16</v>
      </c>
      <c r="C32" s="123">
        <v>0.006852224834342582</v>
      </c>
      <c r="D32" s="84" t="s">
        <v>4449</v>
      </c>
      <c r="E32" s="84" t="b">
        <v>0</v>
      </c>
      <c r="F32" s="84" t="b">
        <v>0</v>
      </c>
      <c r="G32" s="84" t="b">
        <v>0</v>
      </c>
    </row>
    <row r="33" spans="1:7" ht="15">
      <c r="A33" s="84" t="s">
        <v>4053</v>
      </c>
      <c r="B33" s="84">
        <v>15</v>
      </c>
      <c r="C33" s="123">
        <v>0.005137507809273175</v>
      </c>
      <c r="D33" s="84" t="s">
        <v>4449</v>
      </c>
      <c r="E33" s="84" t="b">
        <v>0</v>
      </c>
      <c r="F33" s="84" t="b">
        <v>0</v>
      </c>
      <c r="G33" s="84" t="b">
        <v>0</v>
      </c>
    </row>
    <row r="34" spans="1:7" ht="15">
      <c r="A34" s="84" t="s">
        <v>3378</v>
      </c>
      <c r="B34" s="84">
        <v>15</v>
      </c>
      <c r="C34" s="123">
        <v>0.005009459846121708</v>
      </c>
      <c r="D34" s="84" t="s">
        <v>4449</v>
      </c>
      <c r="E34" s="84" t="b">
        <v>0</v>
      </c>
      <c r="F34" s="84" t="b">
        <v>0</v>
      </c>
      <c r="G34" s="84" t="b">
        <v>0</v>
      </c>
    </row>
    <row r="35" spans="1:7" ht="15">
      <c r="A35" s="84" t="s">
        <v>3269</v>
      </c>
      <c r="B35" s="84">
        <v>15</v>
      </c>
      <c r="C35" s="123">
        <v>0.005009459846121708</v>
      </c>
      <c r="D35" s="84" t="s">
        <v>4449</v>
      </c>
      <c r="E35" s="84" t="b">
        <v>0</v>
      </c>
      <c r="F35" s="84" t="b">
        <v>0</v>
      </c>
      <c r="G35" s="84" t="b">
        <v>0</v>
      </c>
    </row>
    <row r="36" spans="1:7" ht="15">
      <c r="A36" s="84" t="s">
        <v>4054</v>
      </c>
      <c r="B36" s="84">
        <v>15</v>
      </c>
      <c r="C36" s="123">
        <v>0.005009459846121708</v>
      </c>
      <c r="D36" s="84" t="s">
        <v>4449</v>
      </c>
      <c r="E36" s="84" t="b">
        <v>0</v>
      </c>
      <c r="F36" s="84" t="b">
        <v>0</v>
      </c>
      <c r="G36" s="84" t="b">
        <v>0</v>
      </c>
    </row>
    <row r="37" spans="1:7" ht="15">
      <c r="A37" s="84" t="s">
        <v>4055</v>
      </c>
      <c r="B37" s="84">
        <v>14</v>
      </c>
      <c r="C37" s="123">
        <v>0.004795007288654962</v>
      </c>
      <c r="D37" s="84" t="s">
        <v>4449</v>
      </c>
      <c r="E37" s="84" t="b">
        <v>0</v>
      </c>
      <c r="F37" s="84" t="b">
        <v>0</v>
      </c>
      <c r="G37" s="84" t="b">
        <v>0</v>
      </c>
    </row>
    <row r="38" spans="1:7" ht="15">
      <c r="A38" s="84" t="s">
        <v>3367</v>
      </c>
      <c r="B38" s="84">
        <v>14</v>
      </c>
      <c r="C38" s="123">
        <v>0.006262720962194655</v>
      </c>
      <c r="D38" s="84" t="s">
        <v>4449</v>
      </c>
      <c r="E38" s="84" t="b">
        <v>0</v>
      </c>
      <c r="F38" s="84" t="b">
        <v>0</v>
      </c>
      <c r="G38" s="84" t="b">
        <v>0</v>
      </c>
    </row>
    <row r="39" spans="1:7" ht="15">
      <c r="A39" s="84" t="s">
        <v>3368</v>
      </c>
      <c r="B39" s="84">
        <v>14</v>
      </c>
      <c r="C39" s="123">
        <v>0.006262720962194655</v>
      </c>
      <c r="D39" s="84" t="s">
        <v>4449</v>
      </c>
      <c r="E39" s="84" t="b">
        <v>0</v>
      </c>
      <c r="F39" s="84" t="b">
        <v>0</v>
      </c>
      <c r="G39" s="84" t="b">
        <v>0</v>
      </c>
    </row>
    <row r="40" spans="1:7" ht="15">
      <c r="A40" s="84" t="s">
        <v>3370</v>
      </c>
      <c r="B40" s="84">
        <v>14</v>
      </c>
      <c r="C40" s="123">
        <v>0.00599569673004976</v>
      </c>
      <c r="D40" s="84" t="s">
        <v>4449</v>
      </c>
      <c r="E40" s="84" t="b">
        <v>0</v>
      </c>
      <c r="F40" s="84" t="b">
        <v>0</v>
      </c>
      <c r="G40" s="84" t="b">
        <v>0</v>
      </c>
    </row>
    <row r="41" spans="1:7" ht="15">
      <c r="A41" s="84" t="s">
        <v>3332</v>
      </c>
      <c r="B41" s="84">
        <v>13</v>
      </c>
      <c r="C41" s="123">
        <v>0.004571709299041941</v>
      </c>
      <c r="D41" s="84" t="s">
        <v>4449</v>
      </c>
      <c r="E41" s="84" t="b">
        <v>0</v>
      </c>
      <c r="F41" s="84" t="b">
        <v>0</v>
      </c>
      <c r="G41" s="84" t="b">
        <v>0</v>
      </c>
    </row>
    <row r="42" spans="1:7" ht="15">
      <c r="A42" s="84" t="s">
        <v>3333</v>
      </c>
      <c r="B42" s="84">
        <v>13</v>
      </c>
      <c r="C42" s="123">
        <v>0.004571709299041941</v>
      </c>
      <c r="D42" s="84" t="s">
        <v>4449</v>
      </c>
      <c r="E42" s="84" t="b">
        <v>0</v>
      </c>
      <c r="F42" s="84" t="b">
        <v>0</v>
      </c>
      <c r="G42" s="84" t="b">
        <v>0</v>
      </c>
    </row>
    <row r="43" spans="1:7" ht="15">
      <c r="A43" s="84" t="s">
        <v>3334</v>
      </c>
      <c r="B43" s="84">
        <v>13</v>
      </c>
      <c r="C43" s="123">
        <v>0.004571709299041941</v>
      </c>
      <c r="D43" s="84" t="s">
        <v>4449</v>
      </c>
      <c r="E43" s="84" t="b">
        <v>0</v>
      </c>
      <c r="F43" s="84" t="b">
        <v>1</v>
      </c>
      <c r="G43" s="84" t="b">
        <v>0</v>
      </c>
    </row>
    <row r="44" spans="1:7" ht="15">
      <c r="A44" s="84" t="s">
        <v>3335</v>
      </c>
      <c r="B44" s="84">
        <v>13</v>
      </c>
      <c r="C44" s="123">
        <v>0.004571709299041941</v>
      </c>
      <c r="D44" s="84" t="s">
        <v>4449</v>
      </c>
      <c r="E44" s="84" t="b">
        <v>0</v>
      </c>
      <c r="F44" s="84" t="b">
        <v>0</v>
      </c>
      <c r="G44" s="84" t="b">
        <v>0</v>
      </c>
    </row>
    <row r="45" spans="1:7" ht="15">
      <c r="A45" s="84" t="s">
        <v>3336</v>
      </c>
      <c r="B45" s="84">
        <v>13</v>
      </c>
      <c r="C45" s="123">
        <v>0.004571709299041941</v>
      </c>
      <c r="D45" s="84" t="s">
        <v>4449</v>
      </c>
      <c r="E45" s="84" t="b">
        <v>0</v>
      </c>
      <c r="F45" s="84" t="b">
        <v>0</v>
      </c>
      <c r="G45" s="84" t="b">
        <v>0</v>
      </c>
    </row>
    <row r="46" spans="1:7" ht="15">
      <c r="A46" s="84" t="s">
        <v>3337</v>
      </c>
      <c r="B46" s="84">
        <v>13</v>
      </c>
      <c r="C46" s="123">
        <v>0.004571709299041941</v>
      </c>
      <c r="D46" s="84" t="s">
        <v>4449</v>
      </c>
      <c r="E46" s="84" t="b">
        <v>0</v>
      </c>
      <c r="F46" s="84" t="b">
        <v>0</v>
      </c>
      <c r="G46" s="84" t="b">
        <v>0</v>
      </c>
    </row>
    <row r="47" spans="1:7" ht="15">
      <c r="A47" s="84" t="s">
        <v>3338</v>
      </c>
      <c r="B47" s="84">
        <v>13</v>
      </c>
      <c r="C47" s="123">
        <v>0.004571709299041941</v>
      </c>
      <c r="D47" s="84" t="s">
        <v>4449</v>
      </c>
      <c r="E47" s="84" t="b">
        <v>0</v>
      </c>
      <c r="F47" s="84" t="b">
        <v>0</v>
      </c>
      <c r="G47" s="84" t="b">
        <v>0</v>
      </c>
    </row>
    <row r="48" spans="1:7" ht="15">
      <c r="A48" s="84" t="s">
        <v>3339</v>
      </c>
      <c r="B48" s="84">
        <v>13</v>
      </c>
      <c r="C48" s="123">
        <v>0.004571709299041941</v>
      </c>
      <c r="D48" s="84" t="s">
        <v>4449</v>
      </c>
      <c r="E48" s="84" t="b">
        <v>0</v>
      </c>
      <c r="F48" s="84" t="b">
        <v>0</v>
      </c>
      <c r="G48" s="84" t="b">
        <v>0</v>
      </c>
    </row>
    <row r="49" spans="1:7" ht="15">
      <c r="A49" s="84" t="s">
        <v>3340</v>
      </c>
      <c r="B49" s="84">
        <v>13</v>
      </c>
      <c r="C49" s="123">
        <v>0.004571709299041941</v>
      </c>
      <c r="D49" s="84" t="s">
        <v>4449</v>
      </c>
      <c r="E49" s="84" t="b">
        <v>0</v>
      </c>
      <c r="F49" s="84" t="b">
        <v>0</v>
      </c>
      <c r="G49" s="84" t="b">
        <v>0</v>
      </c>
    </row>
    <row r="50" spans="1:7" ht="15">
      <c r="A50" s="84" t="s">
        <v>4056</v>
      </c>
      <c r="B50" s="84">
        <v>13</v>
      </c>
      <c r="C50" s="123">
        <v>0.004571709299041941</v>
      </c>
      <c r="D50" s="84" t="s">
        <v>4449</v>
      </c>
      <c r="E50" s="84" t="b">
        <v>0</v>
      </c>
      <c r="F50" s="84" t="b">
        <v>0</v>
      </c>
      <c r="G50" s="84" t="b">
        <v>0</v>
      </c>
    </row>
    <row r="51" spans="1:7" ht="15">
      <c r="A51" s="84" t="s">
        <v>3270</v>
      </c>
      <c r="B51" s="84">
        <v>13</v>
      </c>
      <c r="C51" s="123">
        <v>0.004571709299041941</v>
      </c>
      <c r="D51" s="84" t="s">
        <v>4449</v>
      </c>
      <c r="E51" s="84" t="b">
        <v>0</v>
      </c>
      <c r="F51" s="84" t="b">
        <v>0</v>
      </c>
      <c r="G51" s="84" t="b">
        <v>0</v>
      </c>
    </row>
    <row r="52" spans="1:7" ht="15">
      <c r="A52" s="84" t="s">
        <v>3369</v>
      </c>
      <c r="B52" s="84">
        <v>13</v>
      </c>
      <c r="C52" s="123">
        <v>0.005567432677903348</v>
      </c>
      <c r="D52" s="84" t="s">
        <v>4449</v>
      </c>
      <c r="E52" s="84" t="b">
        <v>0</v>
      </c>
      <c r="F52" s="84" t="b">
        <v>0</v>
      </c>
      <c r="G52" s="84" t="b">
        <v>0</v>
      </c>
    </row>
    <row r="53" spans="1:7" ht="15">
      <c r="A53" s="84" t="s">
        <v>3372</v>
      </c>
      <c r="B53" s="84">
        <v>13</v>
      </c>
      <c r="C53" s="123">
        <v>0.005567432677903348</v>
      </c>
      <c r="D53" s="84" t="s">
        <v>4449</v>
      </c>
      <c r="E53" s="84" t="b">
        <v>0</v>
      </c>
      <c r="F53" s="84" t="b">
        <v>0</v>
      </c>
      <c r="G53" s="84" t="b">
        <v>0</v>
      </c>
    </row>
    <row r="54" spans="1:7" ht="15">
      <c r="A54" s="84" t="s">
        <v>4057</v>
      </c>
      <c r="B54" s="84">
        <v>12</v>
      </c>
      <c r="C54" s="123">
        <v>0.004940905559166554</v>
      </c>
      <c r="D54" s="84" t="s">
        <v>4449</v>
      </c>
      <c r="E54" s="84" t="b">
        <v>0</v>
      </c>
      <c r="F54" s="84" t="b">
        <v>0</v>
      </c>
      <c r="G54" s="84" t="b">
        <v>0</v>
      </c>
    </row>
    <row r="55" spans="1:7" ht="15">
      <c r="A55" s="84" t="s">
        <v>319</v>
      </c>
      <c r="B55" s="84">
        <v>12</v>
      </c>
      <c r="C55" s="123">
        <v>0.004338884160685593</v>
      </c>
      <c r="D55" s="84" t="s">
        <v>4449</v>
      </c>
      <c r="E55" s="84" t="b">
        <v>0</v>
      </c>
      <c r="F55" s="84" t="b">
        <v>0</v>
      </c>
      <c r="G55" s="84" t="b">
        <v>0</v>
      </c>
    </row>
    <row r="56" spans="1:7" ht="15">
      <c r="A56" s="84" t="s">
        <v>4058</v>
      </c>
      <c r="B56" s="84">
        <v>12</v>
      </c>
      <c r="C56" s="123">
        <v>0.004338884160685593</v>
      </c>
      <c r="D56" s="84" t="s">
        <v>4449</v>
      </c>
      <c r="E56" s="84" t="b">
        <v>0</v>
      </c>
      <c r="F56" s="84" t="b">
        <v>0</v>
      </c>
      <c r="G56" s="84" t="b">
        <v>0</v>
      </c>
    </row>
    <row r="57" spans="1:7" ht="15">
      <c r="A57" s="84" t="s">
        <v>3267</v>
      </c>
      <c r="B57" s="84">
        <v>12</v>
      </c>
      <c r="C57" s="123">
        <v>0.004609589275378327</v>
      </c>
      <c r="D57" s="84" t="s">
        <v>4449</v>
      </c>
      <c r="E57" s="84" t="b">
        <v>0</v>
      </c>
      <c r="F57" s="84" t="b">
        <v>0</v>
      </c>
      <c r="G57" s="84" t="b">
        <v>0</v>
      </c>
    </row>
    <row r="58" spans="1:7" ht="15">
      <c r="A58" s="84" t="s">
        <v>4059</v>
      </c>
      <c r="B58" s="84">
        <v>12</v>
      </c>
      <c r="C58" s="123">
        <v>0.006397208917362387</v>
      </c>
      <c r="D58" s="84" t="s">
        <v>4449</v>
      </c>
      <c r="E58" s="84" t="b">
        <v>0</v>
      </c>
      <c r="F58" s="84" t="b">
        <v>0</v>
      </c>
      <c r="G58" s="84" t="b">
        <v>0</v>
      </c>
    </row>
    <row r="59" spans="1:7" ht="15">
      <c r="A59" s="84" t="s">
        <v>3371</v>
      </c>
      <c r="B59" s="84">
        <v>12</v>
      </c>
      <c r="C59" s="123">
        <v>0.00536804653902399</v>
      </c>
      <c r="D59" s="84" t="s">
        <v>4449</v>
      </c>
      <c r="E59" s="84" t="b">
        <v>0</v>
      </c>
      <c r="F59" s="84" t="b">
        <v>0</v>
      </c>
      <c r="G59" s="84" t="b">
        <v>0</v>
      </c>
    </row>
    <row r="60" spans="1:7" ht="15">
      <c r="A60" s="84" t="s">
        <v>774</v>
      </c>
      <c r="B60" s="84">
        <v>11</v>
      </c>
      <c r="C60" s="123">
        <v>0.004095736170025439</v>
      </c>
      <c r="D60" s="84" t="s">
        <v>4449</v>
      </c>
      <c r="E60" s="84" t="b">
        <v>0</v>
      </c>
      <c r="F60" s="84" t="b">
        <v>0</v>
      </c>
      <c r="G60" s="84" t="b">
        <v>0</v>
      </c>
    </row>
    <row r="61" spans="1:7" ht="15">
      <c r="A61" s="84" t="s">
        <v>3384</v>
      </c>
      <c r="B61" s="84">
        <v>10</v>
      </c>
      <c r="C61" s="123">
        <v>0.0038413243961486062</v>
      </c>
      <c r="D61" s="84" t="s">
        <v>4449</v>
      </c>
      <c r="E61" s="84" t="b">
        <v>0</v>
      </c>
      <c r="F61" s="84" t="b">
        <v>0</v>
      </c>
      <c r="G61" s="84" t="b">
        <v>0</v>
      </c>
    </row>
    <row r="62" spans="1:7" ht="15">
      <c r="A62" s="84" t="s">
        <v>3352</v>
      </c>
      <c r="B62" s="84">
        <v>10</v>
      </c>
      <c r="C62" s="123">
        <v>0.003971687617119191</v>
      </c>
      <c r="D62" s="84" t="s">
        <v>4449</v>
      </c>
      <c r="E62" s="84" t="b">
        <v>0</v>
      </c>
      <c r="F62" s="84" t="b">
        <v>0</v>
      </c>
      <c r="G62" s="84" t="b">
        <v>0</v>
      </c>
    </row>
    <row r="63" spans="1:7" ht="15">
      <c r="A63" s="84" t="s">
        <v>3265</v>
      </c>
      <c r="B63" s="84">
        <v>10</v>
      </c>
      <c r="C63" s="123">
        <v>0.0038413243961486062</v>
      </c>
      <c r="D63" s="84" t="s">
        <v>4449</v>
      </c>
      <c r="E63" s="84" t="b">
        <v>0</v>
      </c>
      <c r="F63" s="84" t="b">
        <v>0</v>
      </c>
      <c r="G63" s="84" t="b">
        <v>0</v>
      </c>
    </row>
    <row r="64" spans="1:7" ht="15">
      <c r="A64" s="84" t="s">
        <v>4060</v>
      </c>
      <c r="B64" s="84">
        <v>10</v>
      </c>
      <c r="C64" s="123">
        <v>0.0038413243961486062</v>
      </c>
      <c r="D64" s="84" t="s">
        <v>4449</v>
      </c>
      <c r="E64" s="84" t="b">
        <v>0</v>
      </c>
      <c r="F64" s="84" t="b">
        <v>0</v>
      </c>
      <c r="G64" s="84" t="b">
        <v>0</v>
      </c>
    </row>
    <row r="65" spans="1:7" ht="15">
      <c r="A65" s="84" t="s">
        <v>3342</v>
      </c>
      <c r="B65" s="84">
        <v>10</v>
      </c>
      <c r="C65" s="123">
        <v>0.0038413243961486062</v>
      </c>
      <c r="D65" s="84" t="s">
        <v>4449</v>
      </c>
      <c r="E65" s="84" t="b">
        <v>0</v>
      </c>
      <c r="F65" s="84" t="b">
        <v>0</v>
      </c>
      <c r="G65" s="84" t="b">
        <v>0</v>
      </c>
    </row>
    <row r="66" spans="1:7" ht="15">
      <c r="A66" s="84" t="s">
        <v>4061</v>
      </c>
      <c r="B66" s="84">
        <v>10</v>
      </c>
      <c r="C66" s="123">
        <v>0.005331007431135323</v>
      </c>
      <c r="D66" s="84" t="s">
        <v>4449</v>
      </c>
      <c r="E66" s="84" t="b">
        <v>0</v>
      </c>
      <c r="F66" s="84" t="b">
        <v>0</v>
      </c>
      <c r="G66" s="84" t="b">
        <v>0</v>
      </c>
    </row>
    <row r="67" spans="1:7" ht="15">
      <c r="A67" s="84" t="s">
        <v>4062</v>
      </c>
      <c r="B67" s="84">
        <v>9</v>
      </c>
      <c r="C67" s="123">
        <v>0.0037056791693749155</v>
      </c>
      <c r="D67" s="84" t="s">
        <v>4449</v>
      </c>
      <c r="E67" s="84" t="b">
        <v>0</v>
      </c>
      <c r="F67" s="84" t="b">
        <v>0</v>
      </c>
      <c r="G67" s="84" t="b">
        <v>0</v>
      </c>
    </row>
    <row r="68" spans="1:7" ht="15">
      <c r="A68" s="84" t="s">
        <v>4063</v>
      </c>
      <c r="B68" s="84">
        <v>9</v>
      </c>
      <c r="C68" s="123">
        <v>0.004797906688021791</v>
      </c>
      <c r="D68" s="84" t="s">
        <v>4449</v>
      </c>
      <c r="E68" s="84" t="b">
        <v>0</v>
      </c>
      <c r="F68" s="84" t="b">
        <v>0</v>
      </c>
      <c r="G68" s="84" t="b">
        <v>0</v>
      </c>
    </row>
    <row r="69" spans="1:7" ht="15">
      <c r="A69" s="84" t="s">
        <v>3353</v>
      </c>
      <c r="B69" s="84">
        <v>9</v>
      </c>
      <c r="C69" s="123">
        <v>0.0037056791693749155</v>
      </c>
      <c r="D69" s="84" t="s">
        <v>4449</v>
      </c>
      <c r="E69" s="84" t="b">
        <v>0</v>
      </c>
      <c r="F69" s="84" t="b">
        <v>0</v>
      </c>
      <c r="G69" s="84" t="b">
        <v>0</v>
      </c>
    </row>
    <row r="70" spans="1:7" ht="15">
      <c r="A70" s="84" t="s">
        <v>4064</v>
      </c>
      <c r="B70" s="84">
        <v>9</v>
      </c>
      <c r="C70" s="123">
        <v>0.0038543764693177024</v>
      </c>
      <c r="D70" s="84" t="s">
        <v>4449</v>
      </c>
      <c r="E70" s="84" t="b">
        <v>0</v>
      </c>
      <c r="F70" s="84" t="b">
        <v>0</v>
      </c>
      <c r="G70" s="84" t="b">
        <v>0</v>
      </c>
    </row>
    <row r="71" spans="1:7" ht="15">
      <c r="A71" s="84" t="s">
        <v>3354</v>
      </c>
      <c r="B71" s="84">
        <v>8</v>
      </c>
      <c r="C71" s="123">
        <v>0.0032939370394443695</v>
      </c>
      <c r="D71" s="84" t="s">
        <v>4449</v>
      </c>
      <c r="E71" s="84" t="b">
        <v>0</v>
      </c>
      <c r="F71" s="84" t="b">
        <v>0</v>
      </c>
      <c r="G71" s="84" t="b">
        <v>0</v>
      </c>
    </row>
    <row r="72" spans="1:7" ht="15">
      <c r="A72" s="84" t="s">
        <v>4065</v>
      </c>
      <c r="B72" s="84">
        <v>8</v>
      </c>
      <c r="C72" s="123">
        <v>0.0032939370394443695</v>
      </c>
      <c r="D72" s="84" t="s">
        <v>4449</v>
      </c>
      <c r="E72" s="84" t="b">
        <v>0</v>
      </c>
      <c r="F72" s="84" t="b">
        <v>0</v>
      </c>
      <c r="G72" s="84" t="b">
        <v>0</v>
      </c>
    </row>
    <row r="73" spans="1:7" ht="15">
      <c r="A73" s="84" t="s">
        <v>4066</v>
      </c>
      <c r="B73" s="84">
        <v>8</v>
      </c>
      <c r="C73" s="123">
        <v>0.0032939370394443695</v>
      </c>
      <c r="D73" s="84" t="s">
        <v>4449</v>
      </c>
      <c r="E73" s="84" t="b">
        <v>0</v>
      </c>
      <c r="F73" s="84" t="b">
        <v>0</v>
      </c>
      <c r="G73" s="84" t="b">
        <v>0</v>
      </c>
    </row>
    <row r="74" spans="1:7" ht="15">
      <c r="A74" s="84" t="s">
        <v>3376</v>
      </c>
      <c r="B74" s="84">
        <v>8</v>
      </c>
      <c r="C74" s="123">
        <v>0.0032939370394443695</v>
      </c>
      <c r="D74" s="84" t="s">
        <v>4449</v>
      </c>
      <c r="E74" s="84" t="b">
        <v>0</v>
      </c>
      <c r="F74" s="84" t="b">
        <v>0</v>
      </c>
      <c r="G74" s="84" t="b">
        <v>0</v>
      </c>
    </row>
    <row r="75" spans="1:7" ht="15">
      <c r="A75" s="84" t="s">
        <v>4067</v>
      </c>
      <c r="B75" s="84">
        <v>8</v>
      </c>
      <c r="C75" s="123">
        <v>0.0032939370394443695</v>
      </c>
      <c r="D75" s="84" t="s">
        <v>4449</v>
      </c>
      <c r="E75" s="84" t="b">
        <v>0</v>
      </c>
      <c r="F75" s="84" t="b">
        <v>0</v>
      </c>
      <c r="G75" s="84" t="b">
        <v>0</v>
      </c>
    </row>
    <row r="76" spans="1:7" ht="15">
      <c r="A76" s="84" t="s">
        <v>4068</v>
      </c>
      <c r="B76" s="84">
        <v>8</v>
      </c>
      <c r="C76" s="123">
        <v>0.003759167769144483</v>
      </c>
      <c r="D76" s="84" t="s">
        <v>4449</v>
      </c>
      <c r="E76" s="84" t="b">
        <v>0</v>
      </c>
      <c r="F76" s="84" t="b">
        <v>0</v>
      </c>
      <c r="G76" s="84" t="b">
        <v>0</v>
      </c>
    </row>
    <row r="77" spans="1:7" ht="15">
      <c r="A77" s="84" t="s">
        <v>4069</v>
      </c>
      <c r="B77" s="84">
        <v>8</v>
      </c>
      <c r="C77" s="123">
        <v>0.0053522617961211634</v>
      </c>
      <c r="D77" s="84" t="s">
        <v>4449</v>
      </c>
      <c r="E77" s="84" t="b">
        <v>0</v>
      </c>
      <c r="F77" s="84" t="b">
        <v>0</v>
      </c>
      <c r="G77" s="84" t="b">
        <v>0</v>
      </c>
    </row>
    <row r="78" spans="1:7" ht="15">
      <c r="A78" s="84" t="s">
        <v>3344</v>
      </c>
      <c r="B78" s="84">
        <v>8</v>
      </c>
      <c r="C78" s="123">
        <v>0.0032939370394443695</v>
      </c>
      <c r="D78" s="84" t="s">
        <v>4449</v>
      </c>
      <c r="E78" s="84" t="b">
        <v>0</v>
      </c>
      <c r="F78" s="84" t="b">
        <v>1</v>
      </c>
      <c r="G78" s="84" t="b">
        <v>0</v>
      </c>
    </row>
    <row r="79" spans="1:7" ht="15">
      <c r="A79" s="84" t="s">
        <v>450</v>
      </c>
      <c r="B79" s="84">
        <v>7</v>
      </c>
      <c r="C79" s="123">
        <v>0.003289271798001423</v>
      </c>
      <c r="D79" s="84" t="s">
        <v>4449</v>
      </c>
      <c r="E79" s="84" t="b">
        <v>0</v>
      </c>
      <c r="F79" s="84" t="b">
        <v>0</v>
      </c>
      <c r="G79" s="84" t="b">
        <v>0</v>
      </c>
    </row>
    <row r="80" spans="1:7" ht="15">
      <c r="A80" s="84" t="s">
        <v>3375</v>
      </c>
      <c r="B80" s="84">
        <v>7</v>
      </c>
      <c r="C80" s="123">
        <v>0.00299784836502488</v>
      </c>
      <c r="D80" s="84" t="s">
        <v>4449</v>
      </c>
      <c r="E80" s="84" t="b">
        <v>0</v>
      </c>
      <c r="F80" s="84" t="b">
        <v>0</v>
      </c>
      <c r="G80" s="84" t="b">
        <v>0</v>
      </c>
    </row>
    <row r="81" spans="1:7" ht="15">
      <c r="A81" s="84" t="s">
        <v>428</v>
      </c>
      <c r="B81" s="84">
        <v>7</v>
      </c>
      <c r="C81" s="123">
        <v>0.00299784836502488</v>
      </c>
      <c r="D81" s="84" t="s">
        <v>4449</v>
      </c>
      <c r="E81" s="84" t="b">
        <v>0</v>
      </c>
      <c r="F81" s="84" t="b">
        <v>0</v>
      </c>
      <c r="G81" s="84" t="b">
        <v>0</v>
      </c>
    </row>
    <row r="82" spans="1:7" ht="15">
      <c r="A82" s="84" t="s">
        <v>3349</v>
      </c>
      <c r="B82" s="84">
        <v>7</v>
      </c>
      <c r="C82" s="123">
        <v>0.0031313604810973275</v>
      </c>
      <c r="D82" s="84" t="s">
        <v>4449</v>
      </c>
      <c r="E82" s="84" t="b">
        <v>0</v>
      </c>
      <c r="F82" s="84" t="b">
        <v>0</v>
      </c>
      <c r="G82" s="84" t="b">
        <v>0</v>
      </c>
    </row>
    <row r="83" spans="1:7" ht="15">
      <c r="A83" s="84" t="s">
        <v>426</v>
      </c>
      <c r="B83" s="84">
        <v>7</v>
      </c>
      <c r="C83" s="123">
        <v>0.00299784836502488</v>
      </c>
      <c r="D83" s="84" t="s">
        <v>4449</v>
      </c>
      <c r="E83" s="84" t="b">
        <v>0</v>
      </c>
      <c r="F83" s="84" t="b">
        <v>0</v>
      </c>
      <c r="G83" s="84" t="b">
        <v>0</v>
      </c>
    </row>
    <row r="84" spans="1:7" ht="15">
      <c r="A84" s="84" t="s">
        <v>3350</v>
      </c>
      <c r="B84" s="84">
        <v>7</v>
      </c>
      <c r="C84" s="123">
        <v>0.0031313604810973275</v>
      </c>
      <c r="D84" s="84" t="s">
        <v>4449</v>
      </c>
      <c r="E84" s="84" t="b">
        <v>1</v>
      </c>
      <c r="F84" s="84" t="b">
        <v>0</v>
      </c>
      <c r="G84" s="84" t="b">
        <v>0</v>
      </c>
    </row>
    <row r="85" spans="1:7" ht="15">
      <c r="A85" s="84" t="s">
        <v>4070</v>
      </c>
      <c r="B85" s="84">
        <v>7</v>
      </c>
      <c r="C85" s="123">
        <v>0.00299784836502488</v>
      </c>
      <c r="D85" s="84" t="s">
        <v>4449</v>
      </c>
      <c r="E85" s="84" t="b">
        <v>0</v>
      </c>
      <c r="F85" s="84" t="b">
        <v>0</v>
      </c>
      <c r="G85" s="84" t="b">
        <v>0</v>
      </c>
    </row>
    <row r="86" spans="1:7" ht="15">
      <c r="A86" s="84" t="s">
        <v>4071</v>
      </c>
      <c r="B86" s="84">
        <v>7</v>
      </c>
      <c r="C86" s="123">
        <v>0.0031313604810973275</v>
      </c>
      <c r="D86" s="84" t="s">
        <v>4449</v>
      </c>
      <c r="E86" s="84" t="b">
        <v>0</v>
      </c>
      <c r="F86" s="84" t="b">
        <v>0</v>
      </c>
      <c r="G86" s="84" t="b">
        <v>0</v>
      </c>
    </row>
    <row r="87" spans="1:7" ht="15">
      <c r="A87" s="84" t="s">
        <v>4072</v>
      </c>
      <c r="B87" s="84">
        <v>7</v>
      </c>
      <c r="C87" s="123">
        <v>0.00299784836502488</v>
      </c>
      <c r="D87" s="84" t="s">
        <v>4449</v>
      </c>
      <c r="E87" s="84" t="b">
        <v>0</v>
      </c>
      <c r="F87" s="84" t="b">
        <v>0</v>
      </c>
      <c r="G87" s="84" t="b">
        <v>0</v>
      </c>
    </row>
    <row r="88" spans="1:7" ht="15">
      <c r="A88" s="84" t="s">
        <v>4073</v>
      </c>
      <c r="B88" s="84">
        <v>7</v>
      </c>
      <c r="C88" s="123">
        <v>0.00299784836502488</v>
      </c>
      <c r="D88" s="84" t="s">
        <v>4449</v>
      </c>
      <c r="E88" s="84" t="b">
        <v>0</v>
      </c>
      <c r="F88" s="84" t="b">
        <v>1</v>
      </c>
      <c r="G88" s="84" t="b">
        <v>0</v>
      </c>
    </row>
    <row r="89" spans="1:7" ht="15">
      <c r="A89" s="84" t="s">
        <v>4074</v>
      </c>
      <c r="B89" s="84">
        <v>6</v>
      </c>
      <c r="C89" s="123">
        <v>0.0028193758268583624</v>
      </c>
      <c r="D89" s="84" t="s">
        <v>4449</v>
      </c>
      <c r="E89" s="84" t="b">
        <v>0</v>
      </c>
      <c r="F89" s="84" t="b">
        <v>0</v>
      </c>
      <c r="G89" s="84" t="b">
        <v>0</v>
      </c>
    </row>
    <row r="90" spans="1:7" ht="15">
      <c r="A90" s="84" t="s">
        <v>3374</v>
      </c>
      <c r="B90" s="84">
        <v>6</v>
      </c>
      <c r="C90" s="123">
        <v>0.002684023269511995</v>
      </c>
      <c r="D90" s="84" t="s">
        <v>4449</v>
      </c>
      <c r="E90" s="84" t="b">
        <v>0</v>
      </c>
      <c r="F90" s="84" t="b">
        <v>0</v>
      </c>
      <c r="G90" s="84" t="b">
        <v>0</v>
      </c>
    </row>
    <row r="91" spans="1:7" ht="15">
      <c r="A91" s="84" t="s">
        <v>3377</v>
      </c>
      <c r="B91" s="84">
        <v>6</v>
      </c>
      <c r="C91" s="123">
        <v>0.002684023269511995</v>
      </c>
      <c r="D91" s="84" t="s">
        <v>4449</v>
      </c>
      <c r="E91" s="84" t="b">
        <v>1</v>
      </c>
      <c r="F91" s="84" t="b">
        <v>0</v>
      </c>
      <c r="G91" s="84" t="b">
        <v>0</v>
      </c>
    </row>
    <row r="92" spans="1:7" ht="15">
      <c r="A92" s="84" t="s">
        <v>4075</v>
      </c>
      <c r="B92" s="84">
        <v>6</v>
      </c>
      <c r="C92" s="123">
        <v>0.002684023269511995</v>
      </c>
      <c r="D92" s="84" t="s">
        <v>4449</v>
      </c>
      <c r="E92" s="84" t="b">
        <v>1</v>
      </c>
      <c r="F92" s="84" t="b">
        <v>0</v>
      </c>
      <c r="G92" s="84" t="b">
        <v>0</v>
      </c>
    </row>
    <row r="93" spans="1:7" ht="15">
      <c r="A93" s="84" t="s">
        <v>4076</v>
      </c>
      <c r="B93" s="84">
        <v>6</v>
      </c>
      <c r="C93" s="123">
        <v>0.002684023269511995</v>
      </c>
      <c r="D93" s="84" t="s">
        <v>4449</v>
      </c>
      <c r="E93" s="84" t="b">
        <v>0</v>
      </c>
      <c r="F93" s="84" t="b">
        <v>0</v>
      </c>
      <c r="G93" s="84" t="b">
        <v>0</v>
      </c>
    </row>
    <row r="94" spans="1:7" ht="15">
      <c r="A94" s="84" t="s">
        <v>4077</v>
      </c>
      <c r="B94" s="84">
        <v>6</v>
      </c>
      <c r="C94" s="123">
        <v>0.002684023269511995</v>
      </c>
      <c r="D94" s="84" t="s">
        <v>4449</v>
      </c>
      <c r="E94" s="84" t="b">
        <v>0</v>
      </c>
      <c r="F94" s="84" t="b">
        <v>0</v>
      </c>
      <c r="G94" s="84" t="b">
        <v>0</v>
      </c>
    </row>
    <row r="95" spans="1:7" ht="15">
      <c r="A95" s="84" t="s">
        <v>4078</v>
      </c>
      <c r="B95" s="84">
        <v>6</v>
      </c>
      <c r="C95" s="123">
        <v>0.0028193758268583624</v>
      </c>
      <c r="D95" s="84" t="s">
        <v>4449</v>
      </c>
      <c r="E95" s="84" t="b">
        <v>0</v>
      </c>
      <c r="F95" s="84" t="b">
        <v>0</v>
      </c>
      <c r="G95" s="84" t="b">
        <v>0</v>
      </c>
    </row>
    <row r="96" spans="1:7" ht="15">
      <c r="A96" s="84" t="s">
        <v>3418</v>
      </c>
      <c r="B96" s="84">
        <v>6</v>
      </c>
      <c r="C96" s="123">
        <v>0.0031986044586811936</v>
      </c>
      <c r="D96" s="84" t="s">
        <v>4449</v>
      </c>
      <c r="E96" s="84" t="b">
        <v>0</v>
      </c>
      <c r="F96" s="84" t="b">
        <v>0</v>
      </c>
      <c r="G96" s="84" t="b">
        <v>0</v>
      </c>
    </row>
    <row r="97" spans="1:7" ht="15">
      <c r="A97" s="84" t="s">
        <v>4079</v>
      </c>
      <c r="B97" s="84">
        <v>6</v>
      </c>
      <c r="C97" s="123">
        <v>0.002684023269511995</v>
      </c>
      <c r="D97" s="84" t="s">
        <v>4449</v>
      </c>
      <c r="E97" s="84" t="b">
        <v>0</v>
      </c>
      <c r="F97" s="84" t="b">
        <v>0</v>
      </c>
      <c r="G97" s="84" t="b">
        <v>0</v>
      </c>
    </row>
    <row r="98" spans="1:7" ht="15">
      <c r="A98" s="84" t="s">
        <v>4080</v>
      </c>
      <c r="B98" s="84">
        <v>6</v>
      </c>
      <c r="C98" s="123">
        <v>0.002684023269511995</v>
      </c>
      <c r="D98" s="84" t="s">
        <v>4449</v>
      </c>
      <c r="E98" s="84" t="b">
        <v>1</v>
      </c>
      <c r="F98" s="84" t="b">
        <v>0</v>
      </c>
      <c r="G98" s="84" t="b">
        <v>0</v>
      </c>
    </row>
    <row r="99" spans="1:7" ht="15">
      <c r="A99" s="84" t="s">
        <v>4081</v>
      </c>
      <c r="B99" s="84">
        <v>6</v>
      </c>
      <c r="C99" s="123">
        <v>0.0028193758268583624</v>
      </c>
      <c r="D99" s="84" t="s">
        <v>4449</v>
      </c>
      <c r="E99" s="84" t="b">
        <v>0</v>
      </c>
      <c r="F99" s="84" t="b">
        <v>0</v>
      </c>
      <c r="G99" s="84" t="b">
        <v>0</v>
      </c>
    </row>
    <row r="100" spans="1:7" ht="15">
      <c r="A100" s="84" t="s">
        <v>768</v>
      </c>
      <c r="B100" s="84">
        <v>6</v>
      </c>
      <c r="C100" s="123">
        <v>0.002684023269511995</v>
      </c>
      <c r="D100" s="84" t="s">
        <v>4449</v>
      </c>
      <c r="E100" s="84" t="b">
        <v>0</v>
      </c>
      <c r="F100" s="84" t="b">
        <v>0</v>
      </c>
      <c r="G100" s="84" t="b">
        <v>0</v>
      </c>
    </row>
    <row r="101" spans="1:7" ht="15">
      <c r="A101" s="84" t="s">
        <v>4082</v>
      </c>
      <c r="B101" s="84">
        <v>6</v>
      </c>
      <c r="C101" s="123">
        <v>0.002684023269511995</v>
      </c>
      <c r="D101" s="84" t="s">
        <v>4449</v>
      </c>
      <c r="E101" s="84" t="b">
        <v>0</v>
      </c>
      <c r="F101" s="84" t="b">
        <v>0</v>
      </c>
      <c r="G101" s="84" t="b">
        <v>0</v>
      </c>
    </row>
    <row r="102" spans="1:7" ht="15">
      <c r="A102" s="84" t="s">
        <v>4083</v>
      </c>
      <c r="B102" s="84">
        <v>6</v>
      </c>
      <c r="C102" s="123">
        <v>0.002684023269511995</v>
      </c>
      <c r="D102" s="84" t="s">
        <v>4449</v>
      </c>
      <c r="E102" s="84" t="b">
        <v>0</v>
      </c>
      <c r="F102" s="84" t="b">
        <v>0</v>
      </c>
      <c r="G102" s="84" t="b">
        <v>0</v>
      </c>
    </row>
    <row r="103" spans="1:7" ht="15">
      <c r="A103" s="84" t="s">
        <v>4084</v>
      </c>
      <c r="B103" s="84">
        <v>6</v>
      </c>
      <c r="C103" s="123">
        <v>0.002684023269511995</v>
      </c>
      <c r="D103" s="84" t="s">
        <v>4449</v>
      </c>
      <c r="E103" s="84" t="b">
        <v>0</v>
      </c>
      <c r="F103" s="84" t="b">
        <v>0</v>
      </c>
      <c r="G103" s="84" t="b">
        <v>0</v>
      </c>
    </row>
    <row r="104" spans="1:7" ht="15">
      <c r="A104" s="84" t="s">
        <v>4085</v>
      </c>
      <c r="B104" s="84">
        <v>6</v>
      </c>
      <c r="C104" s="123">
        <v>0.002684023269511995</v>
      </c>
      <c r="D104" s="84" t="s">
        <v>4449</v>
      </c>
      <c r="E104" s="84" t="b">
        <v>0</v>
      </c>
      <c r="F104" s="84" t="b">
        <v>0</v>
      </c>
      <c r="G104" s="84" t="b">
        <v>0</v>
      </c>
    </row>
    <row r="105" spans="1:7" ht="15">
      <c r="A105" s="84" t="s">
        <v>4086</v>
      </c>
      <c r="B105" s="84">
        <v>6</v>
      </c>
      <c r="C105" s="123">
        <v>0.002684023269511995</v>
      </c>
      <c r="D105" s="84" t="s">
        <v>4449</v>
      </c>
      <c r="E105" s="84" t="b">
        <v>0</v>
      </c>
      <c r="F105" s="84" t="b">
        <v>0</v>
      </c>
      <c r="G105" s="84" t="b">
        <v>0</v>
      </c>
    </row>
    <row r="106" spans="1:7" ht="15">
      <c r="A106" s="84" t="s">
        <v>4087</v>
      </c>
      <c r="B106" s="84">
        <v>6</v>
      </c>
      <c r="C106" s="123">
        <v>0.002684023269511995</v>
      </c>
      <c r="D106" s="84" t="s">
        <v>4449</v>
      </c>
      <c r="E106" s="84" t="b">
        <v>0</v>
      </c>
      <c r="F106" s="84" t="b">
        <v>0</v>
      </c>
      <c r="G106" s="84" t="b">
        <v>0</v>
      </c>
    </row>
    <row r="107" spans="1:7" ht="15">
      <c r="A107" s="84" t="s">
        <v>4088</v>
      </c>
      <c r="B107" s="84">
        <v>6</v>
      </c>
      <c r="C107" s="123">
        <v>0.002684023269511995</v>
      </c>
      <c r="D107" s="84" t="s">
        <v>4449</v>
      </c>
      <c r="E107" s="84" t="b">
        <v>0</v>
      </c>
      <c r="F107" s="84" t="b">
        <v>0</v>
      </c>
      <c r="G107" s="84" t="b">
        <v>0</v>
      </c>
    </row>
    <row r="108" spans="1:7" ht="15">
      <c r="A108" s="84" t="s">
        <v>4089</v>
      </c>
      <c r="B108" s="84">
        <v>6</v>
      </c>
      <c r="C108" s="123">
        <v>0.002684023269511995</v>
      </c>
      <c r="D108" s="84" t="s">
        <v>4449</v>
      </c>
      <c r="E108" s="84" t="b">
        <v>0</v>
      </c>
      <c r="F108" s="84" t="b">
        <v>0</v>
      </c>
      <c r="G108" s="84" t="b">
        <v>0</v>
      </c>
    </row>
    <row r="109" spans="1:7" ht="15">
      <c r="A109" s="84" t="s">
        <v>4090</v>
      </c>
      <c r="B109" s="84">
        <v>6</v>
      </c>
      <c r="C109" s="123">
        <v>0.002684023269511995</v>
      </c>
      <c r="D109" s="84" t="s">
        <v>4449</v>
      </c>
      <c r="E109" s="84" t="b">
        <v>0</v>
      </c>
      <c r="F109" s="84" t="b">
        <v>0</v>
      </c>
      <c r="G109" s="84" t="b">
        <v>0</v>
      </c>
    </row>
    <row r="110" spans="1:7" ht="15">
      <c r="A110" s="84" t="s">
        <v>4091</v>
      </c>
      <c r="B110" s="84">
        <v>6</v>
      </c>
      <c r="C110" s="123">
        <v>0.002684023269511995</v>
      </c>
      <c r="D110" s="84" t="s">
        <v>4449</v>
      </c>
      <c r="E110" s="84" t="b">
        <v>0</v>
      </c>
      <c r="F110" s="84" t="b">
        <v>0</v>
      </c>
      <c r="G110" s="84" t="b">
        <v>0</v>
      </c>
    </row>
    <row r="111" spans="1:7" ht="15">
      <c r="A111" s="84" t="s">
        <v>4092</v>
      </c>
      <c r="B111" s="84">
        <v>6</v>
      </c>
      <c r="C111" s="123">
        <v>0.003499615157921674</v>
      </c>
      <c r="D111" s="84" t="s">
        <v>4449</v>
      </c>
      <c r="E111" s="84" t="b">
        <v>0</v>
      </c>
      <c r="F111" s="84" t="b">
        <v>0</v>
      </c>
      <c r="G111" s="84" t="b">
        <v>0</v>
      </c>
    </row>
    <row r="112" spans="1:7" ht="15">
      <c r="A112" s="84" t="s">
        <v>4093</v>
      </c>
      <c r="B112" s="84">
        <v>6</v>
      </c>
      <c r="C112" s="123">
        <v>0.002684023269511995</v>
      </c>
      <c r="D112" s="84" t="s">
        <v>4449</v>
      </c>
      <c r="E112" s="84" t="b">
        <v>0</v>
      </c>
      <c r="F112" s="84" t="b">
        <v>0</v>
      </c>
      <c r="G112" s="84" t="b">
        <v>0</v>
      </c>
    </row>
    <row r="113" spans="1:7" ht="15">
      <c r="A113" s="84" t="s">
        <v>4094</v>
      </c>
      <c r="B113" s="84">
        <v>6</v>
      </c>
      <c r="C113" s="123">
        <v>0.002684023269511995</v>
      </c>
      <c r="D113" s="84" t="s">
        <v>4449</v>
      </c>
      <c r="E113" s="84" t="b">
        <v>0</v>
      </c>
      <c r="F113" s="84" t="b">
        <v>0</v>
      </c>
      <c r="G113" s="84" t="b">
        <v>0</v>
      </c>
    </row>
    <row r="114" spans="1:7" ht="15">
      <c r="A114" s="84" t="s">
        <v>4095</v>
      </c>
      <c r="B114" s="84">
        <v>5</v>
      </c>
      <c r="C114" s="123">
        <v>0.002349479855715302</v>
      </c>
      <c r="D114" s="84" t="s">
        <v>4449</v>
      </c>
      <c r="E114" s="84" t="b">
        <v>0</v>
      </c>
      <c r="F114" s="84" t="b">
        <v>0</v>
      </c>
      <c r="G114" s="84" t="b">
        <v>0</v>
      </c>
    </row>
    <row r="115" spans="1:7" ht="15">
      <c r="A115" s="84" t="s">
        <v>4096</v>
      </c>
      <c r="B115" s="84">
        <v>5</v>
      </c>
      <c r="C115" s="123">
        <v>0.002349479855715302</v>
      </c>
      <c r="D115" s="84" t="s">
        <v>4449</v>
      </c>
      <c r="E115" s="84" t="b">
        <v>0</v>
      </c>
      <c r="F115" s="84" t="b">
        <v>0</v>
      </c>
      <c r="G115" s="84" t="b">
        <v>0</v>
      </c>
    </row>
    <row r="116" spans="1:7" ht="15">
      <c r="A116" s="84" t="s">
        <v>4097</v>
      </c>
      <c r="B116" s="84">
        <v>5</v>
      </c>
      <c r="C116" s="123">
        <v>0.00248752830729373</v>
      </c>
      <c r="D116" s="84" t="s">
        <v>4449</v>
      </c>
      <c r="E116" s="84" t="b">
        <v>0</v>
      </c>
      <c r="F116" s="84" t="b">
        <v>0</v>
      </c>
      <c r="G116" s="84" t="b">
        <v>0</v>
      </c>
    </row>
    <row r="117" spans="1:7" ht="15">
      <c r="A117" s="84" t="s">
        <v>3271</v>
      </c>
      <c r="B117" s="84">
        <v>5</v>
      </c>
      <c r="C117" s="123">
        <v>0.00248752830729373</v>
      </c>
      <c r="D117" s="84" t="s">
        <v>4449</v>
      </c>
      <c r="E117" s="84" t="b">
        <v>0</v>
      </c>
      <c r="F117" s="84" t="b">
        <v>0</v>
      </c>
      <c r="G117" s="84" t="b">
        <v>0</v>
      </c>
    </row>
    <row r="118" spans="1:7" ht="15">
      <c r="A118" s="84" t="s">
        <v>4098</v>
      </c>
      <c r="B118" s="84">
        <v>5</v>
      </c>
      <c r="C118" s="123">
        <v>0.002349479855715302</v>
      </c>
      <c r="D118" s="84" t="s">
        <v>4449</v>
      </c>
      <c r="E118" s="84" t="b">
        <v>0</v>
      </c>
      <c r="F118" s="84" t="b">
        <v>0</v>
      </c>
      <c r="G118" s="84" t="b">
        <v>0</v>
      </c>
    </row>
    <row r="119" spans="1:7" ht="15">
      <c r="A119" s="84" t="s">
        <v>4099</v>
      </c>
      <c r="B119" s="84">
        <v>5</v>
      </c>
      <c r="C119" s="123">
        <v>0.002349479855715302</v>
      </c>
      <c r="D119" s="84" t="s">
        <v>4449</v>
      </c>
      <c r="E119" s="84" t="b">
        <v>0</v>
      </c>
      <c r="F119" s="84" t="b">
        <v>0</v>
      </c>
      <c r="G119" s="84" t="b">
        <v>0</v>
      </c>
    </row>
    <row r="120" spans="1:7" ht="15">
      <c r="A120" s="84" t="s">
        <v>4100</v>
      </c>
      <c r="B120" s="84">
        <v>5</v>
      </c>
      <c r="C120" s="123">
        <v>0.002349479855715302</v>
      </c>
      <c r="D120" s="84" t="s">
        <v>4449</v>
      </c>
      <c r="E120" s="84" t="b">
        <v>0</v>
      </c>
      <c r="F120" s="84" t="b">
        <v>0</v>
      </c>
      <c r="G120" s="84" t="b">
        <v>0</v>
      </c>
    </row>
    <row r="121" spans="1:7" ht="15">
      <c r="A121" s="84" t="s">
        <v>388</v>
      </c>
      <c r="B121" s="84">
        <v>5</v>
      </c>
      <c r="C121" s="123">
        <v>0.002349479855715302</v>
      </c>
      <c r="D121" s="84" t="s">
        <v>4449</v>
      </c>
      <c r="E121" s="84" t="b">
        <v>0</v>
      </c>
      <c r="F121" s="84" t="b">
        <v>0</v>
      </c>
      <c r="G121" s="84" t="b">
        <v>0</v>
      </c>
    </row>
    <row r="122" spans="1:7" ht="15">
      <c r="A122" s="84" t="s">
        <v>3360</v>
      </c>
      <c r="B122" s="84">
        <v>5</v>
      </c>
      <c r="C122" s="123">
        <v>0.002349479855715302</v>
      </c>
      <c r="D122" s="84" t="s">
        <v>4449</v>
      </c>
      <c r="E122" s="84" t="b">
        <v>0</v>
      </c>
      <c r="F122" s="84" t="b">
        <v>0</v>
      </c>
      <c r="G122" s="84" t="b">
        <v>0</v>
      </c>
    </row>
    <row r="123" spans="1:7" ht="15">
      <c r="A123" s="84" t="s">
        <v>4101</v>
      </c>
      <c r="B123" s="84">
        <v>5</v>
      </c>
      <c r="C123" s="123">
        <v>0.002349479855715302</v>
      </c>
      <c r="D123" s="84" t="s">
        <v>4449</v>
      </c>
      <c r="E123" s="84" t="b">
        <v>0</v>
      </c>
      <c r="F123" s="84" t="b">
        <v>0</v>
      </c>
      <c r="G123" s="84" t="b">
        <v>0</v>
      </c>
    </row>
    <row r="124" spans="1:7" ht="15">
      <c r="A124" s="84" t="s">
        <v>3385</v>
      </c>
      <c r="B124" s="84">
        <v>5</v>
      </c>
      <c r="C124" s="123">
        <v>0.002349479855715302</v>
      </c>
      <c r="D124" s="84" t="s">
        <v>4449</v>
      </c>
      <c r="E124" s="84" t="b">
        <v>0</v>
      </c>
      <c r="F124" s="84" t="b">
        <v>0</v>
      </c>
      <c r="G124" s="84" t="b">
        <v>0</v>
      </c>
    </row>
    <row r="125" spans="1:7" ht="15">
      <c r="A125" s="84" t="s">
        <v>4102</v>
      </c>
      <c r="B125" s="84">
        <v>5</v>
      </c>
      <c r="C125" s="123">
        <v>0.0033451636225757275</v>
      </c>
      <c r="D125" s="84" t="s">
        <v>4449</v>
      </c>
      <c r="E125" s="84" t="b">
        <v>0</v>
      </c>
      <c r="F125" s="84" t="b">
        <v>0</v>
      </c>
      <c r="G125" s="84" t="b">
        <v>0</v>
      </c>
    </row>
    <row r="126" spans="1:7" ht="15">
      <c r="A126" s="84" t="s">
        <v>4103</v>
      </c>
      <c r="B126" s="84">
        <v>5</v>
      </c>
      <c r="C126" s="123">
        <v>0.0033451636225757275</v>
      </c>
      <c r="D126" s="84" t="s">
        <v>4449</v>
      </c>
      <c r="E126" s="84" t="b">
        <v>0</v>
      </c>
      <c r="F126" s="84" t="b">
        <v>0</v>
      </c>
      <c r="G126" s="84" t="b">
        <v>0</v>
      </c>
    </row>
    <row r="127" spans="1:7" ht="15">
      <c r="A127" s="84" t="s">
        <v>4104</v>
      </c>
      <c r="B127" s="84">
        <v>5</v>
      </c>
      <c r="C127" s="123">
        <v>0.002349479855715302</v>
      </c>
      <c r="D127" s="84" t="s">
        <v>4449</v>
      </c>
      <c r="E127" s="84" t="b">
        <v>0</v>
      </c>
      <c r="F127" s="84" t="b">
        <v>0</v>
      </c>
      <c r="G127" s="84" t="b">
        <v>0</v>
      </c>
    </row>
    <row r="128" spans="1:7" ht="15">
      <c r="A128" s="84" t="s">
        <v>4105</v>
      </c>
      <c r="B128" s="84">
        <v>5</v>
      </c>
      <c r="C128" s="123">
        <v>0.002349479855715302</v>
      </c>
      <c r="D128" s="84" t="s">
        <v>4449</v>
      </c>
      <c r="E128" s="84" t="b">
        <v>0</v>
      </c>
      <c r="F128" s="84" t="b">
        <v>0</v>
      </c>
      <c r="G128" s="84" t="b">
        <v>0</v>
      </c>
    </row>
    <row r="129" spans="1:7" ht="15">
      <c r="A129" s="84" t="s">
        <v>429</v>
      </c>
      <c r="B129" s="84">
        <v>5</v>
      </c>
      <c r="C129" s="123">
        <v>0.002349479855715302</v>
      </c>
      <c r="D129" s="84" t="s">
        <v>4449</v>
      </c>
      <c r="E129" s="84" t="b">
        <v>0</v>
      </c>
      <c r="F129" s="84" t="b">
        <v>0</v>
      </c>
      <c r="G129" s="84" t="b">
        <v>0</v>
      </c>
    </row>
    <row r="130" spans="1:7" ht="15">
      <c r="A130" s="84" t="s">
        <v>4106</v>
      </c>
      <c r="B130" s="84">
        <v>5</v>
      </c>
      <c r="C130" s="123">
        <v>0.002349479855715302</v>
      </c>
      <c r="D130" s="84" t="s">
        <v>4449</v>
      </c>
      <c r="E130" s="84" t="b">
        <v>0</v>
      </c>
      <c r="F130" s="84" t="b">
        <v>0</v>
      </c>
      <c r="G130" s="84" t="b">
        <v>0</v>
      </c>
    </row>
    <row r="131" spans="1:7" ht="15">
      <c r="A131" s="84" t="s">
        <v>4107</v>
      </c>
      <c r="B131" s="84">
        <v>5</v>
      </c>
      <c r="C131" s="123">
        <v>0.0029163459649347288</v>
      </c>
      <c r="D131" s="84" t="s">
        <v>4449</v>
      </c>
      <c r="E131" s="84" t="b">
        <v>0</v>
      </c>
      <c r="F131" s="84" t="b">
        <v>0</v>
      </c>
      <c r="G131" s="84" t="b">
        <v>0</v>
      </c>
    </row>
    <row r="132" spans="1:7" ht="15">
      <c r="A132" s="84" t="s">
        <v>4108</v>
      </c>
      <c r="B132" s="84">
        <v>5</v>
      </c>
      <c r="C132" s="123">
        <v>0.0026655037155676616</v>
      </c>
      <c r="D132" s="84" t="s">
        <v>4449</v>
      </c>
      <c r="E132" s="84" t="b">
        <v>0</v>
      </c>
      <c r="F132" s="84" t="b">
        <v>0</v>
      </c>
      <c r="G132" s="84" t="b">
        <v>0</v>
      </c>
    </row>
    <row r="133" spans="1:7" ht="15">
      <c r="A133" s="84" t="s">
        <v>338</v>
      </c>
      <c r="B133" s="84">
        <v>5</v>
      </c>
      <c r="C133" s="123">
        <v>0.002349479855715302</v>
      </c>
      <c r="D133" s="84" t="s">
        <v>4449</v>
      </c>
      <c r="E133" s="84" t="b">
        <v>0</v>
      </c>
      <c r="F133" s="84" t="b">
        <v>0</v>
      </c>
      <c r="G133" s="84" t="b">
        <v>0</v>
      </c>
    </row>
    <row r="134" spans="1:7" ht="15">
      <c r="A134" s="84" t="s">
        <v>4109</v>
      </c>
      <c r="B134" s="84">
        <v>5</v>
      </c>
      <c r="C134" s="123">
        <v>0.0026655037155676616</v>
      </c>
      <c r="D134" s="84" t="s">
        <v>4449</v>
      </c>
      <c r="E134" s="84" t="b">
        <v>0</v>
      </c>
      <c r="F134" s="84" t="b">
        <v>0</v>
      </c>
      <c r="G134" s="84" t="b">
        <v>0</v>
      </c>
    </row>
    <row r="135" spans="1:7" ht="15">
      <c r="A135" s="84" t="s">
        <v>3277</v>
      </c>
      <c r="B135" s="84">
        <v>5</v>
      </c>
      <c r="C135" s="123">
        <v>0.002349479855715302</v>
      </c>
      <c r="D135" s="84" t="s">
        <v>4449</v>
      </c>
      <c r="E135" s="84" t="b">
        <v>0</v>
      </c>
      <c r="F135" s="84" t="b">
        <v>0</v>
      </c>
      <c r="G135" s="84" t="b">
        <v>0</v>
      </c>
    </row>
    <row r="136" spans="1:7" ht="15">
      <c r="A136" s="84" t="s">
        <v>4110</v>
      </c>
      <c r="B136" s="84">
        <v>5</v>
      </c>
      <c r="C136" s="123">
        <v>0.002349479855715302</v>
      </c>
      <c r="D136" s="84" t="s">
        <v>4449</v>
      </c>
      <c r="E136" s="84" t="b">
        <v>0</v>
      </c>
      <c r="F136" s="84" t="b">
        <v>0</v>
      </c>
      <c r="G136" s="84" t="b">
        <v>0</v>
      </c>
    </row>
    <row r="137" spans="1:7" ht="15">
      <c r="A137" s="84" t="s">
        <v>308</v>
      </c>
      <c r="B137" s="84">
        <v>5</v>
      </c>
      <c r="C137" s="123">
        <v>0.002349479855715302</v>
      </c>
      <c r="D137" s="84" t="s">
        <v>4449</v>
      </c>
      <c r="E137" s="84" t="b">
        <v>0</v>
      </c>
      <c r="F137" s="84" t="b">
        <v>0</v>
      </c>
      <c r="G137" s="84" t="b">
        <v>0</v>
      </c>
    </row>
    <row r="138" spans="1:7" ht="15">
      <c r="A138" s="84" t="s">
        <v>4111</v>
      </c>
      <c r="B138" s="84">
        <v>5</v>
      </c>
      <c r="C138" s="123">
        <v>0.002349479855715302</v>
      </c>
      <c r="D138" s="84" t="s">
        <v>4449</v>
      </c>
      <c r="E138" s="84" t="b">
        <v>0</v>
      </c>
      <c r="F138" s="84" t="b">
        <v>0</v>
      </c>
      <c r="G138" s="84" t="b">
        <v>0</v>
      </c>
    </row>
    <row r="139" spans="1:7" ht="15">
      <c r="A139" s="84" t="s">
        <v>4112</v>
      </c>
      <c r="B139" s="84">
        <v>5</v>
      </c>
      <c r="C139" s="123">
        <v>0.002349479855715302</v>
      </c>
      <c r="D139" s="84" t="s">
        <v>4449</v>
      </c>
      <c r="E139" s="84" t="b">
        <v>0</v>
      </c>
      <c r="F139" s="84" t="b">
        <v>0</v>
      </c>
      <c r="G139" s="84" t="b">
        <v>0</v>
      </c>
    </row>
    <row r="140" spans="1:7" ht="15">
      <c r="A140" s="84" t="s">
        <v>4113</v>
      </c>
      <c r="B140" s="84">
        <v>5</v>
      </c>
      <c r="C140" s="123">
        <v>0.002349479855715302</v>
      </c>
      <c r="D140" s="84" t="s">
        <v>4449</v>
      </c>
      <c r="E140" s="84" t="b">
        <v>0</v>
      </c>
      <c r="F140" s="84" t="b">
        <v>0</v>
      </c>
      <c r="G140" s="84" t="b">
        <v>0</v>
      </c>
    </row>
    <row r="141" spans="1:7" ht="15">
      <c r="A141" s="84" t="s">
        <v>4114</v>
      </c>
      <c r="B141" s="84">
        <v>4</v>
      </c>
      <c r="C141" s="123">
        <v>0.0019900226458349837</v>
      </c>
      <c r="D141" s="84" t="s">
        <v>4449</v>
      </c>
      <c r="E141" s="84" t="b">
        <v>0</v>
      </c>
      <c r="F141" s="84" t="b">
        <v>0</v>
      </c>
      <c r="G141" s="84" t="b">
        <v>0</v>
      </c>
    </row>
    <row r="142" spans="1:7" ht="15">
      <c r="A142" s="84" t="s">
        <v>4115</v>
      </c>
      <c r="B142" s="84">
        <v>4</v>
      </c>
      <c r="C142" s="123">
        <v>0.0019900226458349837</v>
      </c>
      <c r="D142" s="84" t="s">
        <v>4449</v>
      </c>
      <c r="E142" s="84" t="b">
        <v>1</v>
      </c>
      <c r="F142" s="84" t="b">
        <v>0</v>
      </c>
      <c r="G142" s="84" t="b">
        <v>0</v>
      </c>
    </row>
    <row r="143" spans="1:7" ht="15">
      <c r="A143" s="84" t="s">
        <v>4116</v>
      </c>
      <c r="B143" s="84">
        <v>4</v>
      </c>
      <c r="C143" s="123">
        <v>0.0019900226458349837</v>
      </c>
      <c r="D143" s="84" t="s">
        <v>4449</v>
      </c>
      <c r="E143" s="84" t="b">
        <v>0</v>
      </c>
      <c r="F143" s="84" t="b">
        <v>0</v>
      </c>
      <c r="G143" s="84" t="b">
        <v>0</v>
      </c>
    </row>
    <row r="144" spans="1:7" ht="15">
      <c r="A144" s="84" t="s">
        <v>4117</v>
      </c>
      <c r="B144" s="84">
        <v>4</v>
      </c>
      <c r="C144" s="123">
        <v>0.0023330767719477825</v>
      </c>
      <c r="D144" s="84" t="s">
        <v>4449</v>
      </c>
      <c r="E144" s="84" t="b">
        <v>0</v>
      </c>
      <c r="F144" s="84" t="b">
        <v>0</v>
      </c>
      <c r="G144" s="84" t="b">
        <v>0</v>
      </c>
    </row>
    <row r="145" spans="1:7" ht="15">
      <c r="A145" s="84" t="s">
        <v>4118</v>
      </c>
      <c r="B145" s="84">
        <v>4</v>
      </c>
      <c r="C145" s="123">
        <v>0.0019900226458349837</v>
      </c>
      <c r="D145" s="84" t="s">
        <v>4449</v>
      </c>
      <c r="E145" s="84" t="b">
        <v>0</v>
      </c>
      <c r="F145" s="84" t="b">
        <v>1</v>
      </c>
      <c r="G145" s="84" t="b">
        <v>0</v>
      </c>
    </row>
    <row r="146" spans="1:7" ht="15">
      <c r="A146" s="84" t="s">
        <v>4119</v>
      </c>
      <c r="B146" s="84">
        <v>4</v>
      </c>
      <c r="C146" s="123">
        <v>0.0019900226458349837</v>
      </c>
      <c r="D146" s="84" t="s">
        <v>4449</v>
      </c>
      <c r="E146" s="84" t="b">
        <v>0</v>
      </c>
      <c r="F146" s="84" t="b">
        <v>0</v>
      </c>
      <c r="G146" s="84" t="b">
        <v>0</v>
      </c>
    </row>
    <row r="147" spans="1:7" ht="15">
      <c r="A147" s="84" t="s">
        <v>4120</v>
      </c>
      <c r="B147" s="84">
        <v>4</v>
      </c>
      <c r="C147" s="123">
        <v>0.0019900226458349837</v>
      </c>
      <c r="D147" s="84" t="s">
        <v>4449</v>
      </c>
      <c r="E147" s="84" t="b">
        <v>0</v>
      </c>
      <c r="F147" s="84" t="b">
        <v>0</v>
      </c>
      <c r="G147" s="84" t="b">
        <v>0</v>
      </c>
    </row>
    <row r="148" spans="1:7" ht="15">
      <c r="A148" s="84" t="s">
        <v>4121</v>
      </c>
      <c r="B148" s="84">
        <v>4</v>
      </c>
      <c r="C148" s="123">
        <v>0.0021324029724541288</v>
      </c>
      <c r="D148" s="84" t="s">
        <v>4449</v>
      </c>
      <c r="E148" s="84" t="b">
        <v>0</v>
      </c>
      <c r="F148" s="84" t="b">
        <v>0</v>
      </c>
      <c r="G148" s="84" t="b">
        <v>0</v>
      </c>
    </row>
    <row r="149" spans="1:7" ht="15">
      <c r="A149" s="84" t="s">
        <v>4122</v>
      </c>
      <c r="B149" s="84">
        <v>4</v>
      </c>
      <c r="C149" s="123">
        <v>0.0026761308980605817</v>
      </c>
      <c r="D149" s="84" t="s">
        <v>4449</v>
      </c>
      <c r="E149" s="84" t="b">
        <v>0</v>
      </c>
      <c r="F149" s="84" t="b">
        <v>0</v>
      </c>
      <c r="G149" s="84" t="b">
        <v>0</v>
      </c>
    </row>
    <row r="150" spans="1:7" ht="15">
      <c r="A150" s="84" t="s">
        <v>393</v>
      </c>
      <c r="B150" s="84">
        <v>4</v>
      </c>
      <c r="C150" s="123">
        <v>0.0019900226458349837</v>
      </c>
      <c r="D150" s="84" t="s">
        <v>4449</v>
      </c>
      <c r="E150" s="84" t="b">
        <v>0</v>
      </c>
      <c r="F150" s="84" t="b">
        <v>0</v>
      </c>
      <c r="G150" s="84" t="b">
        <v>0</v>
      </c>
    </row>
    <row r="151" spans="1:7" ht="15">
      <c r="A151" s="84" t="s">
        <v>4123</v>
      </c>
      <c r="B151" s="84">
        <v>4</v>
      </c>
      <c r="C151" s="123">
        <v>0.0019900226458349837</v>
      </c>
      <c r="D151" s="84" t="s">
        <v>4449</v>
      </c>
      <c r="E151" s="84" t="b">
        <v>0</v>
      </c>
      <c r="F151" s="84" t="b">
        <v>0</v>
      </c>
      <c r="G151" s="84" t="b">
        <v>0</v>
      </c>
    </row>
    <row r="152" spans="1:7" ht="15">
      <c r="A152" s="84" t="s">
        <v>4124</v>
      </c>
      <c r="B152" s="84">
        <v>4</v>
      </c>
      <c r="C152" s="123">
        <v>0.0019900226458349837</v>
      </c>
      <c r="D152" s="84" t="s">
        <v>4449</v>
      </c>
      <c r="E152" s="84" t="b">
        <v>0</v>
      </c>
      <c r="F152" s="84" t="b">
        <v>0</v>
      </c>
      <c r="G152" s="84" t="b">
        <v>0</v>
      </c>
    </row>
    <row r="153" spans="1:7" ht="15">
      <c r="A153" s="84" t="s">
        <v>4125</v>
      </c>
      <c r="B153" s="84">
        <v>4</v>
      </c>
      <c r="C153" s="123">
        <v>0.0021324029724541288</v>
      </c>
      <c r="D153" s="84" t="s">
        <v>4449</v>
      </c>
      <c r="E153" s="84" t="b">
        <v>0</v>
      </c>
      <c r="F153" s="84" t="b">
        <v>0</v>
      </c>
      <c r="G153" s="84" t="b">
        <v>0</v>
      </c>
    </row>
    <row r="154" spans="1:7" ht="15">
      <c r="A154" s="84" t="s">
        <v>3358</v>
      </c>
      <c r="B154" s="84">
        <v>4</v>
      </c>
      <c r="C154" s="123">
        <v>0.0019900226458349837</v>
      </c>
      <c r="D154" s="84" t="s">
        <v>4449</v>
      </c>
      <c r="E154" s="84" t="b">
        <v>0</v>
      </c>
      <c r="F154" s="84" t="b">
        <v>0</v>
      </c>
      <c r="G154" s="84" t="b">
        <v>0</v>
      </c>
    </row>
    <row r="155" spans="1:7" ht="15">
      <c r="A155" s="84" t="s">
        <v>3359</v>
      </c>
      <c r="B155" s="84">
        <v>4</v>
      </c>
      <c r="C155" s="123">
        <v>0.0019900226458349837</v>
      </c>
      <c r="D155" s="84" t="s">
        <v>4449</v>
      </c>
      <c r="E155" s="84" t="b">
        <v>0</v>
      </c>
      <c r="F155" s="84" t="b">
        <v>0</v>
      </c>
      <c r="G155" s="84" t="b">
        <v>0</v>
      </c>
    </row>
    <row r="156" spans="1:7" ht="15">
      <c r="A156" s="84" t="s">
        <v>4126</v>
      </c>
      <c r="B156" s="84">
        <v>4</v>
      </c>
      <c r="C156" s="123">
        <v>0.0019900226458349837</v>
      </c>
      <c r="D156" s="84" t="s">
        <v>4449</v>
      </c>
      <c r="E156" s="84" t="b">
        <v>0</v>
      </c>
      <c r="F156" s="84" t="b">
        <v>0</v>
      </c>
      <c r="G156" s="84" t="b">
        <v>0</v>
      </c>
    </row>
    <row r="157" spans="1:7" ht="15">
      <c r="A157" s="84" t="s">
        <v>4127</v>
      </c>
      <c r="B157" s="84">
        <v>4</v>
      </c>
      <c r="C157" s="123">
        <v>0.0026761308980605817</v>
      </c>
      <c r="D157" s="84" t="s">
        <v>4449</v>
      </c>
      <c r="E157" s="84" t="b">
        <v>0</v>
      </c>
      <c r="F157" s="84" t="b">
        <v>0</v>
      </c>
      <c r="G157" s="84" t="b">
        <v>0</v>
      </c>
    </row>
    <row r="158" spans="1:7" ht="15">
      <c r="A158" s="84" t="s">
        <v>4128</v>
      </c>
      <c r="B158" s="84">
        <v>4</v>
      </c>
      <c r="C158" s="123">
        <v>0.0026761308980605817</v>
      </c>
      <c r="D158" s="84" t="s">
        <v>4449</v>
      </c>
      <c r="E158" s="84" t="b">
        <v>0</v>
      </c>
      <c r="F158" s="84" t="b">
        <v>0</v>
      </c>
      <c r="G158" s="84" t="b">
        <v>0</v>
      </c>
    </row>
    <row r="159" spans="1:7" ht="15">
      <c r="A159" s="84" t="s">
        <v>4129</v>
      </c>
      <c r="B159" s="84">
        <v>4</v>
      </c>
      <c r="C159" s="123">
        <v>0.0026761308980605817</v>
      </c>
      <c r="D159" s="84" t="s">
        <v>4449</v>
      </c>
      <c r="E159" s="84" t="b">
        <v>0</v>
      </c>
      <c r="F159" s="84" t="b">
        <v>0</v>
      </c>
      <c r="G159" s="84" t="b">
        <v>0</v>
      </c>
    </row>
    <row r="160" spans="1:7" ht="15">
      <c r="A160" s="84" t="s">
        <v>4130</v>
      </c>
      <c r="B160" s="84">
        <v>4</v>
      </c>
      <c r="C160" s="123">
        <v>0.0019900226458349837</v>
      </c>
      <c r="D160" s="84" t="s">
        <v>4449</v>
      </c>
      <c r="E160" s="84" t="b">
        <v>0</v>
      </c>
      <c r="F160" s="84" t="b">
        <v>0</v>
      </c>
      <c r="G160" s="84" t="b">
        <v>0</v>
      </c>
    </row>
    <row r="161" spans="1:7" ht="15">
      <c r="A161" s="84" t="s">
        <v>4131</v>
      </c>
      <c r="B161" s="84">
        <v>4</v>
      </c>
      <c r="C161" s="123">
        <v>0.0019900226458349837</v>
      </c>
      <c r="D161" s="84" t="s">
        <v>4449</v>
      </c>
      <c r="E161" s="84" t="b">
        <v>0</v>
      </c>
      <c r="F161" s="84" t="b">
        <v>0</v>
      </c>
      <c r="G161" s="84" t="b">
        <v>0</v>
      </c>
    </row>
    <row r="162" spans="1:7" ht="15">
      <c r="A162" s="84" t="s">
        <v>4132</v>
      </c>
      <c r="B162" s="84">
        <v>4</v>
      </c>
      <c r="C162" s="123">
        <v>0.0019900226458349837</v>
      </c>
      <c r="D162" s="84" t="s">
        <v>4449</v>
      </c>
      <c r="E162" s="84" t="b">
        <v>1</v>
      </c>
      <c r="F162" s="84" t="b">
        <v>0</v>
      </c>
      <c r="G162" s="84" t="b">
        <v>0</v>
      </c>
    </row>
    <row r="163" spans="1:7" ht="15">
      <c r="A163" s="84" t="s">
        <v>4133</v>
      </c>
      <c r="B163" s="84">
        <v>4</v>
      </c>
      <c r="C163" s="123">
        <v>0.0019900226458349837</v>
      </c>
      <c r="D163" s="84" t="s">
        <v>4449</v>
      </c>
      <c r="E163" s="84" t="b">
        <v>0</v>
      </c>
      <c r="F163" s="84" t="b">
        <v>0</v>
      </c>
      <c r="G163" s="84" t="b">
        <v>0</v>
      </c>
    </row>
    <row r="164" spans="1:7" ht="15">
      <c r="A164" s="84" t="s">
        <v>4134</v>
      </c>
      <c r="B164" s="84">
        <v>4</v>
      </c>
      <c r="C164" s="123">
        <v>0.0021324029724541288</v>
      </c>
      <c r="D164" s="84" t="s">
        <v>4449</v>
      </c>
      <c r="E164" s="84" t="b">
        <v>0</v>
      </c>
      <c r="F164" s="84" t="b">
        <v>0</v>
      </c>
      <c r="G164" s="84" t="b">
        <v>0</v>
      </c>
    </row>
    <row r="165" spans="1:7" ht="15">
      <c r="A165" s="84" t="s">
        <v>4135</v>
      </c>
      <c r="B165" s="84">
        <v>4</v>
      </c>
      <c r="C165" s="123">
        <v>0.0023330767719477825</v>
      </c>
      <c r="D165" s="84" t="s">
        <v>4449</v>
      </c>
      <c r="E165" s="84" t="b">
        <v>0</v>
      </c>
      <c r="F165" s="84" t="b">
        <v>0</v>
      </c>
      <c r="G165" s="84" t="b">
        <v>0</v>
      </c>
    </row>
    <row r="166" spans="1:7" ht="15">
      <c r="A166" s="84" t="s">
        <v>4136</v>
      </c>
      <c r="B166" s="84">
        <v>4</v>
      </c>
      <c r="C166" s="123">
        <v>0.0019900226458349837</v>
      </c>
      <c r="D166" s="84" t="s">
        <v>4449</v>
      </c>
      <c r="E166" s="84" t="b">
        <v>0</v>
      </c>
      <c r="F166" s="84" t="b">
        <v>1</v>
      </c>
      <c r="G166" s="84" t="b">
        <v>0</v>
      </c>
    </row>
    <row r="167" spans="1:7" ht="15">
      <c r="A167" s="84" t="s">
        <v>4137</v>
      </c>
      <c r="B167" s="84">
        <v>4</v>
      </c>
      <c r="C167" s="123">
        <v>0.0019900226458349837</v>
      </c>
      <c r="D167" s="84" t="s">
        <v>4449</v>
      </c>
      <c r="E167" s="84" t="b">
        <v>0</v>
      </c>
      <c r="F167" s="84" t="b">
        <v>0</v>
      </c>
      <c r="G167" s="84" t="b">
        <v>0</v>
      </c>
    </row>
    <row r="168" spans="1:7" ht="15">
      <c r="A168" s="84" t="s">
        <v>4138</v>
      </c>
      <c r="B168" s="84">
        <v>4</v>
      </c>
      <c r="C168" s="123">
        <v>0.0019900226458349837</v>
      </c>
      <c r="D168" s="84" t="s">
        <v>4449</v>
      </c>
      <c r="E168" s="84" t="b">
        <v>0</v>
      </c>
      <c r="F168" s="84" t="b">
        <v>1</v>
      </c>
      <c r="G168" s="84" t="b">
        <v>0</v>
      </c>
    </row>
    <row r="169" spans="1:7" ht="15">
      <c r="A169" s="84" t="s">
        <v>4139</v>
      </c>
      <c r="B169" s="84">
        <v>4</v>
      </c>
      <c r="C169" s="123">
        <v>0.0019900226458349837</v>
      </c>
      <c r="D169" s="84" t="s">
        <v>4449</v>
      </c>
      <c r="E169" s="84" t="b">
        <v>0</v>
      </c>
      <c r="F169" s="84" t="b">
        <v>0</v>
      </c>
      <c r="G169" s="84" t="b">
        <v>0</v>
      </c>
    </row>
    <row r="170" spans="1:7" ht="15">
      <c r="A170" s="84" t="s">
        <v>4140</v>
      </c>
      <c r="B170" s="84">
        <v>4</v>
      </c>
      <c r="C170" s="123">
        <v>0.0019900226458349837</v>
      </c>
      <c r="D170" s="84" t="s">
        <v>4449</v>
      </c>
      <c r="E170" s="84" t="b">
        <v>0</v>
      </c>
      <c r="F170" s="84" t="b">
        <v>0</v>
      </c>
      <c r="G170" s="84" t="b">
        <v>0</v>
      </c>
    </row>
    <row r="171" spans="1:7" ht="15">
      <c r="A171" s="84" t="s">
        <v>419</v>
      </c>
      <c r="B171" s="84">
        <v>4</v>
      </c>
      <c r="C171" s="123">
        <v>0.0019900226458349837</v>
      </c>
      <c r="D171" s="84" t="s">
        <v>4449</v>
      </c>
      <c r="E171" s="84" t="b">
        <v>0</v>
      </c>
      <c r="F171" s="84" t="b">
        <v>0</v>
      </c>
      <c r="G171" s="84" t="b">
        <v>0</v>
      </c>
    </row>
    <row r="172" spans="1:7" ht="15">
      <c r="A172" s="84" t="s">
        <v>4141</v>
      </c>
      <c r="B172" s="84">
        <v>4</v>
      </c>
      <c r="C172" s="123">
        <v>0.0023330767719477825</v>
      </c>
      <c r="D172" s="84" t="s">
        <v>4449</v>
      </c>
      <c r="E172" s="84" t="b">
        <v>0</v>
      </c>
      <c r="F172" s="84" t="b">
        <v>0</v>
      </c>
      <c r="G172" s="84" t="b">
        <v>0</v>
      </c>
    </row>
    <row r="173" spans="1:7" ht="15">
      <c r="A173" s="84" t="s">
        <v>4142</v>
      </c>
      <c r="B173" s="84">
        <v>4</v>
      </c>
      <c r="C173" s="123">
        <v>0.0019900226458349837</v>
      </c>
      <c r="D173" s="84" t="s">
        <v>4449</v>
      </c>
      <c r="E173" s="84" t="b">
        <v>0</v>
      </c>
      <c r="F173" s="84" t="b">
        <v>0</v>
      </c>
      <c r="G173" s="84" t="b">
        <v>0</v>
      </c>
    </row>
    <row r="174" spans="1:7" ht="15">
      <c r="A174" s="84" t="s">
        <v>4143</v>
      </c>
      <c r="B174" s="84">
        <v>4</v>
      </c>
      <c r="C174" s="123">
        <v>0.0021324029724541288</v>
      </c>
      <c r="D174" s="84" t="s">
        <v>4449</v>
      </c>
      <c r="E174" s="84" t="b">
        <v>0</v>
      </c>
      <c r="F174" s="84" t="b">
        <v>0</v>
      </c>
      <c r="G174" s="84" t="b">
        <v>0</v>
      </c>
    </row>
    <row r="175" spans="1:7" ht="15">
      <c r="A175" s="84" t="s">
        <v>4144</v>
      </c>
      <c r="B175" s="84">
        <v>4</v>
      </c>
      <c r="C175" s="123">
        <v>0.0019900226458349837</v>
      </c>
      <c r="D175" s="84" t="s">
        <v>4449</v>
      </c>
      <c r="E175" s="84" t="b">
        <v>0</v>
      </c>
      <c r="F175" s="84" t="b">
        <v>0</v>
      </c>
      <c r="G175" s="84" t="b">
        <v>0</v>
      </c>
    </row>
    <row r="176" spans="1:7" ht="15">
      <c r="A176" s="84" t="s">
        <v>4145</v>
      </c>
      <c r="B176" s="84">
        <v>4</v>
      </c>
      <c r="C176" s="123">
        <v>0.0021324029724541288</v>
      </c>
      <c r="D176" s="84" t="s">
        <v>4449</v>
      </c>
      <c r="E176" s="84" t="b">
        <v>0</v>
      </c>
      <c r="F176" s="84" t="b">
        <v>0</v>
      </c>
      <c r="G176" s="84" t="b">
        <v>0</v>
      </c>
    </row>
    <row r="177" spans="1:7" ht="15">
      <c r="A177" s="84" t="s">
        <v>3274</v>
      </c>
      <c r="B177" s="84">
        <v>4</v>
      </c>
      <c r="C177" s="123">
        <v>0.0019900226458349837</v>
      </c>
      <c r="D177" s="84" t="s">
        <v>4449</v>
      </c>
      <c r="E177" s="84" t="b">
        <v>0</v>
      </c>
      <c r="F177" s="84" t="b">
        <v>0</v>
      </c>
      <c r="G177" s="84" t="b">
        <v>0</v>
      </c>
    </row>
    <row r="178" spans="1:7" ht="15">
      <c r="A178" s="84" t="s">
        <v>417</v>
      </c>
      <c r="B178" s="84">
        <v>4</v>
      </c>
      <c r="C178" s="123">
        <v>0.0019900226458349837</v>
      </c>
      <c r="D178" s="84" t="s">
        <v>4449</v>
      </c>
      <c r="E178" s="84" t="b">
        <v>0</v>
      </c>
      <c r="F178" s="84" t="b">
        <v>0</v>
      </c>
      <c r="G178" s="84" t="b">
        <v>0</v>
      </c>
    </row>
    <row r="179" spans="1:7" ht="15">
      <c r="A179" s="84" t="s">
        <v>4146</v>
      </c>
      <c r="B179" s="84">
        <v>3</v>
      </c>
      <c r="C179" s="123">
        <v>0.0015993022293405968</v>
      </c>
      <c r="D179" s="84" t="s">
        <v>4449</v>
      </c>
      <c r="E179" s="84" t="b">
        <v>0</v>
      </c>
      <c r="F179" s="84" t="b">
        <v>0</v>
      </c>
      <c r="G179" s="84" t="b">
        <v>0</v>
      </c>
    </row>
    <row r="180" spans="1:7" ht="15">
      <c r="A180" s="84" t="s">
        <v>4147</v>
      </c>
      <c r="B180" s="84">
        <v>3</v>
      </c>
      <c r="C180" s="123">
        <v>0.0015993022293405968</v>
      </c>
      <c r="D180" s="84" t="s">
        <v>4449</v>
      </c>
      <c r="E180" s="84" t="b">
        <v>0</v>
      </c>
      <c r="F180" s="84" t="b">
        <v>0</v>
      </c>
      <c r="G180" s="84" t="b">
        <v>0</v>
      </c>
    </row>
    <row r="181" spans="1:7" ht="15">
      <c r="A181" s="84" t="s">
        <v>4148</v>
      </c>
      <c r="B181" s="84">
        <v>3</v>
      </c>
      <c r="C181" s="123">
        <v>0.001749807578960837</v>
      </c>
      <c r="D181" s="84" t="s">
        <v>4449</v>
      </c>
      <c r="E181" s="84" t="b">
        <v>0</v>
      </c>
      <c r="F181" s="84" t="b">
        <v>0</v>
      </c>
      <c r="G181" s="84" t="b">
        <v>0</v>
      </c>
    </row>
    <row r="182" spans="1:7" ht="15">
      <c r="A182" s="84" t="s">
        <v>4149</v>
      </c>
      <c r="B182" s="84">
        <v>3</v>
      </c>
      <c r="C182" s="123">
        <v>0.001749807578960837</v>
      </c>
      <c r="D182" s="84" t="s">
        <v>4449</v>
      </c>
      <c r="E182" s="84" t="b">
        <v>1</v>
      </c>
      <c r="F182" s="84" t="b">
        <v>0</v>
      </c>
      <c r="G182" s="84" t="b">
        <v>0</v>
      </c>
    </row>
    <row r="183" spans="1:7" ht="15">
      <c r="A183" s="84" t="s">
        <v>4150</v>
      </c>
      <c r="B183" s="84">
        <v>3</v>
      </c>
      <c r="C183" s="123">
        <v>0.0015993022293405968</v>
      </c>
      <c r="D183" s="84" t="s">
        <v>4449</v>
      </c>
      <c r="E183" s="84" t="b">
        <v>0</v>
      </c>
      <c r="F183" s="84" t="b">
        <v>0</v>
      </c>
      <c r="G183" s="84" t="b">
        <v>0</v>
      </c>
    </row>
    <row r="184" spans="1:7" ht="15">
      <c r="A184" s="84" t="s">
        <v>4151</v>
      </c>
      <c r="B184" s="84">
        <v>3</v>
      </c>
      <c r="C184" s="123">
        <v>0.0015993022293405968</v>
      </c>
      <c r="D184" s="84" t="s">
        <v>4449</v>
      </c>
      <c r="E184" s="84" t="b">
        <v>0</v>
      </c>
      <c r="F184" s="84" t="b">
        <v>0</v>
      </c>
      <c r="G184" s="84" t="b">
        <v>0</v>
      </c>
    </row>
    <row r="185" spans="1:7" ht="15">
      <c r="A185" s="84" t="s">
        <v>4152</v>
      </c>
      <c r="B185" s="84">
        <v>3</v>
      </c>
      <c r="C185" s="123">
        <v>0.0015993022293405968</v>
      </c>
      <c r="D185" s="84" t="s">
        <v>4449</v>
      </c>
      <c r="E185" s="84" t="b">
        <v>0</v>
      </c>
      <c r="F185" s="84" t="b">
        <v>0</v>
      </c>
      <c r="G185" s="84" t="b">
        <v>0</v>
      </c>
    </row>
    <row r="186" spans="1:7" ht="15">
      <c r="A186" s="84" t="s">
        <v>3276</v>
      </c>
      <c r="B186" s="84">
        <v>3</v>
      </c>
      <c r="C186" s="123">
        <v>0.0015993022293405968</v>
      </c>
      <c r="D186" s="84" t="s">
        <v>4449</v>
      </c>
      <c r="E186" s="84" t="b">
        <v>1</v>
      </c>
      <c r="F186" s="84" t="b">
        <v>0</v>
      </c>
      <c r="G186" s="84" t="b">
        <v>0</v>
      </c>
    </row>
    <row r="187" spans="1:7" ht="15">
      <c r="A187" s="84" t="s">
        <v>4153</v>
      </c>
      <c r="B187" s="84">
        <v>3</v>
      </c>
      <c r="C187" s="123">
        <v>0.0015993022293405968</v>
      </c>
      <c r="D187" s="84" t="s">
        <v>4449</v>
      </c>
      <c r="E187" s="84" t="b">
        <v>0</v>
      </c>
      <c r="F187" s="84" t="b">
        <v>0</v>
      </c>
      <c r="G187" s="84" t="b">
        <v>0</v>
      </c>
    </row>
    <row r="188" spans="1:7" ht="15">
      <c r="A188" s="84" t="s">
        <v>4154</v>
      </c>
      <c r="B188" s="84">
        <v>3</v>
      </c>
      <c r="C188" s="123">
        <v>0.0015993022293405968</v>
      </c>
      <c r="D188" s="84" t="s">
        <v>4449</v>
      </c>
      <c r="E188" s="84" t="b">
        <v>0</v>
      </c>
      <c r="F188" s="84" t="b">
        <v>0</v>
      </c>
      <c r="G188" s="84" t="b">
        <v>0</v>
      </c>
    </row>
    <row r="189" spans="1:7" ht="15">
      <c r="A189" s="84" t="s">
        <v>4155</v>
      </c>
      <c r="B189" s="84">
        <v>3</v>
      </c>
      <c r="C189" s="123">
        <v>0.0015993022293405968</v>
      </c>
      <c r="D189" s="84" t="s">
        <v>4449</v>
      </c>
      <c r="E189" s="84" t="b">
        <v>0</v>
      </c>
      <c r="F189" s="84" t="b">
        <v>0</v>
      </c>
      <c r="G189" s="84" t="b">
        <v>0</v>
      </c>
    </row>
    <row r="190" spans="1:7" ht="15">
      <c r="A190" s="84" t="s">
        <v>4156</v>
      </c>
      <c r="B190" s="84">
        <v>3</v>
      </c>
      <c r="C190" s="123">
        <v>0.0015993022293405968</v>
      </c>
      <c r="D190" s="84" t="s">
        <v>4449</v>
      </c>
      <c r="E190" s="84" t="b">
        <v>0</v>
      </c>
      <c r="F190" s="84" t="b">
        <v>0</v>
      </c>
      <c r="G190" s="84" t="b">
        <v>0</v>
      </c>
    </row>
    <row r="191" spans="1:7" ht="15">
      <c r="A191" s="84" t="s">
        <v>4157</v>
      </c>
      <c r="B191" s="84">
        <v>3</v>
      </c>
      <c r="C191" s="123">
        <v>0.0015993022293405968</v>
      </c>
      <c r="D191" s="84" t="s">
        <v>4449</v>
      </c>
      <c r="E191" s="84" t="b">
        <v>0</v>
      </c>
      <c r="F191" s="84" t="b">
        <v>0</v>
      </c>
      <c r="G191" s="84" t="b">
        <v>0</v>
      </c>
    </row>
    <row r="192" spans="1:7" ht="15">
      <c r="A192" s="84" t="s">
        <v>4158</v>
      </c>
      <c r="B192" s="84">
        <v>3</v>
      </c>
      <c r="C192" s="123">
        <v>0.0015993022293405968</v>
      </c>
      <c r="D192" s="84" t="s">
        <v>4449</v>
      </c>
      <c r="E192" s="84" t="b">
        <v>0</v>
      </c>
      <c r="F192" s="84" t="b">
        <v>0</v>
      </c>
      <c r="G192" s="84" t="b">
        <v>0</v>
      </c>
    </row>
    <row r="193" spans="1:7" ht="15">
      <c r="A193" s="84" t="s">
        <v>4159</v>
      </c>
      <c r="B193" s="84">
        <v>3</v>
      </c>
      <c r="C193" s="123">
        <v>0.0015993022293405968</v>
      </c>
      <c r="D193" s="84" t="s">
        <v>4449</v>
      </c>
      <c r="E193" s="84" t="b">
        <v>1</v>
      </c>
      <c r="F193" s="84" t="b">
        <v>0</v>
      </c>
      <c r="G193" s="84" t="b">
        <v>0</v>
      </c>
    </row>
    <row r="194" spans="1:7" ht="15">
      <c r="A194" s="84" t="s">
        <v>4160</v>
      </c>
      <c r="B194" s="84">
        <v>3</v>
      </c>
      <c r="C194" s="123">
        <v>0.0015993022293405968</v>
      </c>
      <c r="D194" s="84" t="s">
        <v>4449</v>
      </c>
      <c r="E194" s="84" t="b">
        <v>0</v>
      </c>
      <c r="F194" s="84" t="b">
        <v>0</v>
      </c>
      <c r="G194" s="84" t="b">
        <v>0</v>
      </c>
    </row>
    <row r="195" spans="1:7" ht="15">
      <c r="A195" s="84" t="s">
        <v>4161</v>
      </c>
      <c r="B195" s="84">
        <v>3</v>
      </c>
      <c r="C195" s="123">
        <v>0.0015993022293405968</v>
      </c>
      <c r="D195" s="84" t="s">
        <v>4449</v>
      </c>
      <c r="E195" s="84" t="b">
        <v>1</v>
      </c>
      <c r="F195" s="84" t="b">
        <v>0</v>
      </c>
      <c r="G195" s="84" t="b">
        <v>0</v>
      </c>
    </row>
    <row r="196" spans="1:7" ht="15">
      <c r="A196" s="84" t="s">
        <v>4162</v>
      </c>
      <c r="B196" s="84">
        <v>3</v>
      </c>
      <c r="C196" s="123">
        <v>0.0015993022293405968</v>
      </c>
      <c r="D196" s="84" t="s">
        <v>4449</v>
      </c>
      <c r="E196" s="84" t="b">
        <v>0</v>
      </c>
      <c r="F196" s="84" t="b">
        <v>0</v>
      </c>
      <c r="G196" s="84" t="b">
        <v>0</v>
      </c>
    </row>
    <row r="197" spans="1:7" ht="15">
      <c r="A197" s="84" t="s">
        <v>4163</v>
      </c>
      <c r="B197" s="84">
        <v>3</v>
      </c>
      <c r="C197" s="123">
        <v>0.0015993022293405968</v>
      </c>
      <c r="D197" s="84" t="s">
        <v>4449</v>
      </c>
      <c r="E197" s="84" t="b">
        <v>0</v>
      </c>
      <c r="F197" s="84" t="b">
        <v>0</v>
      </c>
      <c r="G197" s="84" t="b">
        <v>0</v>
      </c>
    </row>
    <row r="198" spans="1:7" ht="15">
      <c r="A198" s="84" t="s">
        <v>4164</v>
      </c>
      <c r="B198" s="84">
        <v>3</v>
      </c>
      <c r="C198" s="123">
        <v>0.0015993022293405968</v>
      </c>
      <c r="D198" s="84" t="s">
        <v>4449</v>
      </c>
      <c r="E198" s="84" t="b">
        <v>0</v>
      </c>
      <c r="F198" s="84" t="b">
        <v>0</v>
      </c>
      <c r="G198" s="84" t="b">
        <v>0</v>
      </c>
    </row>
    <row r="199" spans="1:7" ht="15">
      <c r="A199" s="84" t="s">
        <v>4165</v>
      </c>
      <c r="B199" s="84">
        <v>3</v>
      </c>
      <c r="C199" s="123">
        <v>0.0015993022293405968</v>
      </c>
      <c r="D199" s="84" t="s">
        <v>4449</v>
      </c>
      <c r="E199" s="84" t="b">
        <v>0</v>
      </c>
      <c r="F199" s="84" t="b">
        <v>0</v>
      </c>
      <c r="G199" s="84" t="b">
        <v>0</v>
      </c>
    </row>
    <row r="200" spans="1:7" ht="15">
      <c r="A200" s="84" t="s">
        <v>4166</v>
      </c>
      <c r="B200" s="84">
        <v>3</v>
      </c>
      <c r="C200" s="123">
        <v>0.0015993022293405968</v>
      </c>
      <c r="D200" s="84" t="s">
        <v>4449</v>
      </c>
      <c r="E200" s="84" t="b">
        <v>0</v>
      </c>
      <c r="F200" s="84" t="b">
        <v>0</v>
      </c>
      <c r="G200" s="84" t="b">
        <v>0</v>
      </c>
    </row>
    <row r="201" spans="1:7" ht="15">
      <c r="A201" s="84" t="s">
        <v>4167</v>
      </c>
      <c r="B201" s="84">
        <v>3</v>
      </c>
      <c r="C201" s="123">
        <v>0.0015993022293405968</v>
      </c>
      <c r="D201" s="84" t="s">
        <v>4449</v>
      </c>
      <c r="E201" s="84" t="b">
        <v>0</v>
      </c>
      <c r="F201" s="84" t="b">
        <v>0</v>
      </c>
      <c r="G201" s="84" t="b">
        <v>0</v>
      </c>
    </row>
    <row r="202" spans="1:7" ht="15">
      <c r="A202" s="84" t="s">
        <v>4168</v>
      </c>
      <c r="B202" s="84">
        <v>3</v>
      </c>
      <c r="C202" s="123">
        <v>0.0015993022293405968</v>
      </c>
      <c r="D202" s="84" t="s">
        <v>4449</v>
      </c>
      <c r="E202" s="84" t="b">
        <v>1</v>
      </c>
      <c r="F202" s="84" t="b">
        <v>0</v>
      </c>
      <c r="G202" s="84" t="b">
        <v>0</v>
      </c>
    </row>
    <row r="203" spans="1:7" ht="15">
      <c r="A203" s="84" t="s">
        <v>4169</v>
      </c>
      <c r="B203" s="84">
        <v>3</v>
      </c>
      <c r="C203" s="123">
        <v>0.0015993022293405968</v>
      </c>
      <c r="D203" s="84" t="s">
        <v>4449</v>
      </c>
      <c r="E203" s="84" t="b">
        <v>0</v>
      </c>
      <c r="F203" s="84" t="b">
        <v>0</v>
      </c>
      <c r="G203" s="84" t="b">
        <v>0</v>
      </c>
    </row>
    <row r="204" spans="1:7" ht="15">
      <c r="A204" s="84" t="s">
        <v>446</v>
      </c>
      <c r="B204" s="84">
        <v>3</v>
      </c>
      <c r="C204" s="123">
        <v>0.0015993022293405968</v>
      </c>
      <c r="D204" s="84" t="s">
        <v>4449</v>
      </c>
      <c r="E204" s="84" t="b">
        <v>0</v>
      </c>
      <c r="F204" s="84" t="b">
        <v>0</v>
      </c>
      <c r="G204" s="84" t="b">
        <v>0</v>
      </c>
    </row>
    <row r="205" spans="1:7" ht="15">
      <c r="A205" s="84" t="s">
        <v>445</v>
      </c>
      <c r="B205" s="84">
        <v>3</v>
      </c>
      <c r="C205" s="123">
        <v>0.0015993022293405968</v>
      </c>
      <c r="D205" s="84" t="s">
        <v>4449</v>
      </c>
      <c r="E205" s="84" t="b">
        <v>0</v>
      </c>
      <c r="F205" s="84" t="b">
        <v>0</v>
      </c>
      <c r="G205" s="84" t="b">
        <v>0</v>
      </c>
    </row>
    <row r="206" spans="1:7" ht="15">
      <c r="A206" s="84" t="s">
        <v>444</v>
      </c>
      <c r="B206" s="84">
        <v>3</v>
      </c>
      <c r="C206" s="123">
        <v>0.0015993022293405968</v>
      </c>
      <c r="D206" s="84" t="s">
        <v>4449</v>
      </c>
      <c r="E206" s="84" t="b">
        <v>0</v>
      </c>
      <c r="F206" s="84" t="b">
        <v>0</v>
      </c>
      <c r="G206" s="84" t="b">
        <v>0</v>
      </c>
    </row>
    <row r="207" spans="1:7" ht="15">
      <c r="A207" s="84" t="s">
        <v>4170</v>
      </c>
      <c r="B207" s="84">
        <v>3</v>
      </c>
      <c r="C207" s="123">
        <v>0.0015993022293405968</v>
      </c>
      <c r="D207" s="84" t="s">
        <v>4449</v>
      </c>
      <c r="E207" s="84" t="b">
        <v>0</v>
      </c>
      <c r="F207" s="84" t="b">
        <v>0</v>
      </c>
      <c r="G207" s="84" t="b">
        <v>0</v>
      </c>
    </row>
    <row r="208" spans="1:7" ht="15">
      <c r="A208" s="84" t="s">
        <v>4171</v>
      </c>
      <c r="B208" s="84">
        <v>3</v>
      </c>
      <c r="C208" s="123">
        <v>0.0015993022293405968</v>
      </c>
      <c r="D208" s="84" t="s">
        <v>4449</v>
      </c>
      <c r="E208" s="84" t="b">
        <v>0</v>
      </c>
      <c r="F208" s="84" t="b">
        <v>0</v>
      </c>
      <c r="G208" s="84" t="b">
        <v>0</v>
      </c>
    </row>
    <row r="209" spans="1:7" ht="15">
      <c r="A209" s="84" t="s">
        <v>3272</v>
      </c>
      <c r="B209" s="84">
        <v>3</v>
      </c>
      <c r="C209" s="123">
        <v>0.0015993022293405968</v>
      </c>
      <c r="D209" s="84" t="s">
        <v>4449</v>
      </c>
      <c r="E209" s="84" t="b">
        <v>0</v>
      </c>
      <c r="F209" s="84" t="b">
        <v>0</v>
      </c>
      <c r="G209" s="84" t="b">
        <v>0</v>
      </c>
    </row>
    <row r="210" spans="1:7" ht="15">
      <c r="A210" s="84" t="s">
        <v>4172</v>
      </c>
      <c r="B210" s="84">
        <v>3</v>
      </c>
      <c r="C210" s="123">
        <v>0.0015993022293405968</v>
      </c>
      <c r="D210" s="84" t="s">
        <v>4449</v>
      </c>
      <c r="E210" s="84" t="b">
        <v>0</v>
      </c>
      <c r="F210" s="84" t="b">
        <v>0</v>
      </c>
      <c r="G210" s="84" t="b">
        <v>0</v>
      </c>
    </row>
    <row r="211" spans="1:7" ht="15">
      <c r="A211" s="84" t="s">
        <v>4173</v>
      </c>
      <c r="B211" s="84">
        <v>3</v>
      </c>
      <c r="C211" s="123">
        <v>0.0015993022293405968</v>
      </c>
      <c r="D211" s="84" t="s">
        <v>4449</v>
      </c>
      <c r="E211" s="84" t="b">
        <v>0</v>
      </c>
      <c r="F211" s="84" t="b">
        <v>0</v>
      </c>
      <c r="G211" s="84" t="b">
        <v>0</v>
      </c>
    </row>
    <row r="212" spans="1:7" ht="15">
      <c r="A212" s="84" t="s">
        <v>4174</v>
      </c>
      <c r="B212" s="84">
        <v>3</v>
      </c>
      <c r="C212" s="123">
        <v>0.0015993022293405968</v>
      </c>
      <c r="D212" s="84" t="s">
        <v>4449</v>
      </c>
      <c r="E212" s="84" t="b">
        <v>0</v>
      </c>
      <c r="F212" s="84" t="b">
        <v>0</v>
      </c>
      <c r="G212" s="84" t="b">
        <v>0</v>
      </c>
    </row>
    <row r="213" spans="1:7" ht="15">
      <c r="A213" s="84" t="s">
        <v>375</v>
      </c>
      <c r="B213" s="84">
        <v>3</v>
      </c>
      <c r="C213" s="123">
        <v>0.001749807578960837</v>
      </c>
      <c r="D213" s="84" t="s">
        <v>4449</v>
      </c>
      <c r="E213" s="84" t="b">
        <v>0</v>
      </c>
      <c r="F213" s="84" t="b">
        <v>0</v>
      </c>
      <c r="G213" s="84" t="b">
        <v>0</v>
      </c>
    </row>
    <row r="214" spans="1:7" ht="15">
      <c r="A214" s="84" t="s">
        <v>4175</v>
      </c>
      <c r="B214" s="84">
        <v>3</v>
      </c>
      <c r="C214" s="123">
        <v>0.0015993022293405968</v>
      </c>
      <c r="D214" s="84" t="s">
        <v>4449</v>
      </c>
      <c r="E214" s="84" t="b">
        <v>1</v>
      </c>
      <c r="F214" s="84" t="b">
        <v>0</v>
      </c>
      <c r="G214" s="84" t="b">
        <v>0</v>
      </c>
    </row>
    <row r="215" spans="1:7" ht="15">
      <c r="A215" s="84" t="s">
        <v>4176</v>
      </c>
      <c r="B215" s="84">
        <v>3</v>
      </c>
      <c r="C215" s="123">
        <v>0.0015993022293405968</v>
      </c>
      <c r="D215" s="84" t="s">
        <v>4449</v>
      </c>
      <c r="E215" s="84" t="b">
        <v>0</v>
      </c>
      <c r="F215" s="84" t="b">
        <v>0</v>
      </c>
      <c r="G215" s="84" t="b">
        <v>0</v>
      </c>
    </row>
    <row r="216" spans="1:7" ht="15">
      <c r="A216" s="84" t="s">
        <v>4177</v>
      </c>
      <c r="B216" s="84">
        <v>3</v>
      </c>
      <c r="C216" s="123">
        <v>0.0015993022293405968</v>
      </c>
      <c r="D216" s="84" t="s">
        <v>4449</v>
      </c>
      <c r="E216" s="84" t="b">
        <v>0</v>
      </c>
      <c r="F216" s="84" t="b">
        <v>0</v>
      </c>
      <c r="G216" s="84" t="b">
        <v>0</v>
      </c>
    </row>
    <row r="217" spans="1:7" ht="15">
      <c r="A217" s="84" t="s">
        <v>3282</v>
      </c>
      <c r="B217" s="84">
        <v>3</v>
      </c>
      <c r="C217" s="123">
        <v>0.0015993022293405968</v>
      </c>
      <c r="D217" s="84" t="s">
        <v>4449</v>
      </c>
      <c r="E217" s="84" t="b">
        <v>0</v>
      </c>
      <c r="F217" s="84" t="b">
        <v>0</v>
      </c>
      <c r="G217" s="84" t="b">
        <v>0</v>
      </c>
    </row>
    <row r="218" spans="1:7" ht="15">
      <c r="A218" s="84" t="s">
        <v>3383</v>
      </c>
      <c r="B218" s="84">
        <v>3</v>
      </c>
      <c r="C218" s="123">
        <v>0.0015993022293405968</v>
      </c>
      <c r="D218" s="84" t="s">
        <v>4449</v>
      </c>
      <c r="E218" s="84" t="b">
        <v>0</v>
      </c>
      <c r="F218" s="84" t="b">
        <v>0</v>
      </c>
      <c r="G218" s="84" t="b">
        <v>0</v>
      </c>
    </row>
    <row r="219" spans="1:7" ht="15">
      <c r="A219" s="84" t="s">
        <v>4178</v>
      </c>
      <c r="B219" s="84">
        <v>3</v>
      </c>
      <c r="C219" s="123">
        <v>0.0015993022293405968</v>
      </c>
      <c r="D219" s="84" t="s">
        <v>4449</v>
      </c>
      <c r="E219" s="84" t="b">
        <v>0</v>
      </c>
      <c r="F219" s="84" t="b">
        <v>0</v>
      </c>
      <c r="G219" s="84" t="b">
        <v>0</v>
      </c>
    </row>
    <row r="220" spans="1:7" ht="15">
      <c r="A220" s="84" t="s">
        <v>4179</v>
      </c>
      <c r="B220" s="84">
        <v>3</v>
      </c>
      <c r="C220" s="123">
        <v>0.0015993022293405968</v>
      </c>
      <c r="D220" s="84" t="s">
        <v>4449</v>
      </c>
      <c r="E220" s="84" t="b">
        <v>0</v>
      </c>
      <c r="F220" s="84" t="b">
        <v>0</v>
      </c>
      <c r="G220" s="84" t="b">
        <v>0</v>
      </c>
    </row>
    <row r="221" spans="1:7" ht="15">
      <c r="A221" s="84" t="s">
        <v>3285</v>
      </c>
      <c r="B221" s="84">
        <v>3</v>
      </c>
      <c r="C221" s="123">
        <v>0.0015993022293405968</v>
      </c>
      <c r="D221" s="84" t="s">
        <v>4449</v>
      </c>
      <c r="E221" s="84" t="b">
        <v>0</v>
      </c>
      <c r="F221" s="84" t="b">
        <v>0</v>
      </c>
      <c r="G221" s="84" t="b">
        <v>0</v>
      </c>
    </row>
    <row r="222" spans="1:7" ht="15">
      <c r="A222" s="84" t="s">
        <v>4180</v>
      </c>
      <c r="B222" s="84">
        <v>3</v>
      </c>
      <c r="C222" s="123">
        <v>0.0015993022293405968</v>
      </c>
      <c r="D222" s="84" t="s">
        <v>4449</v>
      </c>
      <c r="E222" s="84" t="b">
        <v>0</v>
      </c>
      <c r="F222" s="84" t="b">
        <v>0</v>
      </c>
      <c r="G222" s="84" t="b">
        <v>0</v>
      </c>
    </row>
    <row r="223" spans="1:7" ht="15">
      <c r="A223" s="84" t="s">
        <v>4181</v>
      </c>
      <c r="B223" s="84">
        <v>3</v>
      </c>
      <c r="C223" s="123">
        <v>0.0015993022293405968</v>
      </c>
      <c r="D223" s="84" t="s">
        <v>4449</v>
      </c>
      <c r="E223" s="84" t="b">
        <v>0</v>
      </c>
      <c r="F223" s="84" t="b">
        <v>0</v>
      </c>
      <c r="G223" s="84" t="b">
        <v>0</v>
      </c>
    </row>
    <row r="224" spans="1:7" ht="15">
      <c r="A224" s="84" t="s">
        <v>4182</v>
      </c>
      <c r="B224" s="84">
        <v>3</v>
      </c>
      <c r="C224" s="123">
        <v>0.0015993022293405968</v>
      </c>
      <c r="D224" s="84" t="s">
        <v>4449</v>
      </c>
      <c r="E224" s="84" t="b">
        <v>0</v>
      </c>
      <c r="F224" s="84" t="b">
        <v>0</v>
      </c>
      <c r="G224" s="84" t="b">
        <v>0</v>
      </c>
    </row>
    <row r="225" spans="1:7" ht="15">
      <c r="A225" s="84" t="s">
        <v>4183</v>
      </c>
      <c r="B225" s="84">
        <v>3</v>
      </c>
      <c r="C225" s="123">
        <v>0.0015993022293405968</v>
      </c>
      <c r="D225" s="84" t="s">
        <v>4449</v>
      </c>
      <c r="E225" s="84" t="b">
        <v>0</v>
      </c>
      <c r="F225" s="84" t="b">
        <v>0</v>
      </c>
      <c r="G225" s="84" t="b">
        <v>0</v>
      </c>
    </row>
    <row r="226" spans="1:7" ht="15">
      <c r="A226" s="84" t="s">
        <v>4184</v>
      </c>
      <c r="B226" s="84">
        <v>3</v>
      </c>
      <c r="C226" s="123">
        <v>0.0015993022293405968</v>
      </c>
      <c r="D226" s="84" t="s">
        <v>4449</v>
      </c>
      <c r="E226" s="84" t="b">
        <v>0</v>
      </c>
      <c r="F226" s="84" t="b">
        <v>0</v>
      </c>
      <c r="G226" s="84" t="b">
        <v>0</v>
      </c>
    </row>
    <row r="227" spans="1:7" ht="15">
      <c r="A227" s="84" t="s">
        <v>4185</v>
      </c>
      <c r="B227" s="84">
        <v>3</v>
      </c>
      <c r="C227" s="123">
        <v>0.0015993022293405968</v>
      </c>
      <c r="D227" s="84" t="s">
        <v>4449</v>
      </c>
      <c r="E227" s="84" t="b">
        <v>0</v>
      </c>
      <c r="F227" s="84" t="b">
        <v>0</v>
      </c>
      <c r="G227" s="84" t="b">
        <v>0</v>
      </c>
    </row>
    <row r="228" spans="1:7" ht="15">
      <c r="A228" s="84" t="s">
        <v>4186</v>
      </c>
      <c r="B228" s="84">
        <v>3</v>
      </c>
      <c r="C228" s="123">
        <v>0.0015993022293405968</v>
      </c>
      <c r="D228" s="84" t="s">
        <v>4449</v>
      </c>
      <c r="E228" s="84" t="b">
        <v>0</v>
      </c>
      <c r="F228" s="84" t="b">
        <v>0</v>
      </c>
      <c r="G228" s="84" t="b">
        <v>0</v>
      </c>
    </row>
    <row r="229" spans="1:7" ht="15">
      <c r="A229" s="84" t="s">
        <v>4187</v>
      </c>
      <c r="B229" s="84">
        <v>3</v>
      </c>
      <c r="C229" s="123">
        <v>0.0015993022293405968</v>
      </c>
      <c r="D229" s="84" t="s">
        <v>4449</v>
      </c>
      <c r="E229" s="84" t="b">
        <v>0</v>
      </c>
      <c r="F229" s="84" t="b">
        <v>0</v>
      </c>
      <c r="G229" s="84" t="b">
        <v>0</v>
      </c>
    </row>
    <row r="230" spans="1:7" ht="15">
      <c r="A230" s="84" t="s">
        <v>4188</v>
      </c>
      <c r="B230" s="84">
        <v>3</v>
      </c>
      <c r="C230" s="123">
        <v>0.0015993022293405968</v>
      </c>
      <c r="D230" s="84" t="s">
        <v>4449</v>
      </c>
      <c r="E230" s="84" t="b">
        <v>0</v>
      </c>
      <c r="F230" s="84" t="b">
        <v>0</v>
      </c>
      <c r="G230" s="84" t="b">
        <v>0</v>
      </c>
    </row>
    <row r="231" spans="1:7" ht="15">
      <c r="A231" s="84" t="s">
        <v>4189</v>
      </c>
      <c r="B231" s="84">
        <v>3</v>
      </c>
      <c r="C231" s="123">
        <v>0.0015993022293405968</v>
      </c>
      <c r="D231" s="84" t="s">
        <v>4449</v>
      </c>
      <c r="E231" s="84" t="b">
        <v>0</v>
      </c>
      <c r="F231" s="84" t="b">
        <v>0</v>
      </c>
      <c r="G231" s="84" t="b">
        <v>0</v>
      </c>
    </row>
    <row r="232" spans="1:7" ht="15">
      <c r="A232" s="84" t="s">
        <v>4190</v>
      </c>
      <c r="B232" s="84">
        <v>3</v>
      </c>
      <c r="C232" s="123">
        <v>0.0015993022293405968</v>
      </c>
      <c r="D232" s="84" t="s">
        <v>4449</v>
      </c>
      <c r="E232" s="84" t="b">
        <v>0</v>
      </c>
      <c r="F232" s="84" t="b">
        <v>0</v>
      </c>
      <c r="G232" s="84" t="b">
        <v>0</v>
      </c>
    </row>
    <row r="233" spans="1:7" ht="15">
      <c r="A233" s="84" t="s">
        <v>4191</v>
      </c>
      <c r="B233" s="84">
        <v>3</v>
      </c>
      <c r="C233" s="123">
        <v>0.0020070981735454364</v>
      </c>
      <c r="D233" s="84" t="s">
        <v>4449</v>
      </c>
      <c r="E233" s="84" t="b">
        <v>0</v>
      </c>
      <c r="F233" s="84" t="b">
        <v>0</v>
      </c>
      <c r="G233" s="84" t="b">
        <v>0</v>
      </c>
    </row>
    <row r="234" spans="1:7" ht="15">
      <c r="A234" s="84" t="s">
        <v>3281</v>
      </c>
      <c r="B234" s="84">
        <v>3</v>
      </c>
      <c r="C234" s="123">
        <v>0.0015993022293405968</v>
      </c>
      <c r="D234" s="84" t="s">
        <v>4449</v>
      </c>
      <c r="E234" s="84" t="b">
        <v>0</v>
      </c>
      <c r="F234" s="84" t="b">
        <v>0</v>
      </c>
      <c r="G234" s="84" t="b">
        <v>0</v>
      </c>
    </row>
    <row r="235" spans="1:7" ht="15">
      <c r="A235" s="84" t="s">
        <v>4192</v>
      </c>
      <c r="B235" s="84">
        <v>3</v>
      </c>
      <c r="C235" s="123">
        <v>0.0015993022293405968</v>
      </c>
      <c r="D235" s="84" t="s">
        <v>4449</v>
      </c>
      <c r="E235" s="84" t="b">
        <v>0</v>
      </c>
      <c r="F235" s="84" t="b">
        <v>0</v>
      </c>
      <c r="G235" s="84" t="b">
        <v>0</v>
      </c>
    </row>
    <row r="236" spans="1:7" ht="15">
      <c r="A236" s="84" t="s">
        <v>4193</v>
      </c>
      <c r="B236" s="84">
        <v>3</v>
      </c>
      <c r="C236" s="123">
        <v>0.0015993022293405968</v>
      </c>
      <c r="D236" s="84" t="s">
        <v>4449</v>
      </c>
      <c r="E236" s="84" t="b">
        <v>0</v>
      </c>
      <c r="F236" s="84" t="b">
        <v>0</v>
      </c>
      <c r="G236" s="84" t="b">
        <v>0</v>
      </c>
    </row>
    <row r="237" spans="1:7" ht="15">
      <c r="A237" s="84" t="s">
        <v>4194</v>
      </c>
      <c r="B237" s="84">
        <v>3</v>
      </c>
      <c r="C237" s="123">
        <v>0.0015993022293405968</v>
      </c>
      <c r="D237" s="84" t="s">
        <v>4449</v>
      </c>
      <c r="E237" s="84" t="b">
        <v>0</v>
      </c>
      <c r="F237" s="84" t="b">
        <v>0</v>
      </c>
      <c r="G237" s="84" t="b">
        <v>0</v>
      </c>
    </row>
    <row r="238" spans="1:7" ht="15">
      <c r="A238" s="84" t="s">
        <v>4195</v>
      </c>
      <c r="B238" s="84">
        <v>3</v>
      </c>
      <c r="C238" s="123">
        <v>0.0015993022293405968</v>
      </c>
      <c r="D238" s="84" t="s">
        <v>4449</v>
      </c>
      <c r="E238" s="84" t="b">
        <v>0</v>
      </c>
      <c r="F238" s="84" t="b">
        <v>1</v>
      </c>
      <c r="G238" s="84" t="b">
        <v>0</v>
      </c>
    </row>
    <row r="239" spans="1:7" ht="15">
      <c r="A239" s="84" t="s">
        <v>4196</v>
      </c>
      <c r="B239" s="84">
        <v>3</v>
      </c>
      <c r="C239" s="123">
        <v>0.0015993022293405968</v>
      </c>
      <c r="D239" s="84" t="s">
        <v>4449</v>
      </c>
      <c r="E239" s="84" t="b">
        <v>0</v>
      </c>
      <c r="F239" s="84" t="b">
        <v>0</v>
      </c>
      <c r="G239" s="84" t="b">
        <v>0</v>
      </c>
    </row>
    <row r="240" spans="1:7" ht="15">
      <c r="A240" s="84" t="s">
        <v>4197</v>
      </c>
      <c r="B240" s="84">
        <v>3</v>
      </c>
      <c r="C240" s="123">
        <v>0.0015993022293405968</v>
      </c>
      <c r="D240" s="84" t="s">
        <v>4449</v>
      </c>
      <c r="E240" s="84" t="b">
        <v>0</v>
      </c>
      <c r="F240" s="84" t="b">
        <v>0</v>
      </c>
      <c r="G240" s="84" t="b">
        <v>0</v>
      </c>
    </row>
    <row r="241" spans="1:7" ht="15">
      <c r="A241" s="84" t="s">
        <v>3346</v>
      </c>
      <c r="B241" s="84">
        <v>3</v>
      </c>
      <c r="C241" s="123">
        <v>0.0015993022293405968</v>
      </c>
      <c r="D241" s="84" t="s">
        <v>4449</v>
      </c>
      <c r="E241" s="84" t="b">
        <v>0</v>
      </c>
      <c r="F241" s="84" t="b">
        <v>0</v>
      </c>
      <c r="G241" s="84" t="b">
        <v>0</v>
      </c>
    </row>
    <row r="242" spans="1:7" ht="15">
      <c r="A242" s="84" t="s">
        <v>3347</v>
      </c>
      <c r="B242" s="84">
        <v>3</v>
      </c>
      <c r="C242" s="123">
        <v>0.0015993022293405968</v>
      </c>
      <c r="D242" s="84" t="s">
        <v>4449</v>
      </c>
      <c r="E242" s="84" t="b">
        <v>0</v>
      </c>
      <c r="F242" s="84" t="b">
        <v>0</v>
      </c>
      <c r="G242" s="84" t="b">
        <v>0</v>
      </c>
    </row>
    <row r="243" spans="1:7" ht="15">
      <c r="A243" s="84" t="s">
        <v>4198</v>
      </c>
      <c r="B243" s="84">
        <v>3</v>
      </c>
      <c r="C243" s="123">
        <v>0.0015993022293405968</v>
      </c>
      <c r="D243" s="84" t="s">
        <v>4449</v>
      </c>
      <c r="E243" s="84" t="b">
        <v>0</v>
      </c>
      <c r="F243" s="84" t="b">
        <v>0</v>
      </c>
      <c r="G243" s="84" t="b">
        <v>0</v>
      </c>
    </row>
    <row r="244" spans="1:7" ht="15">
      <c r="A244" s="84" t="s">
        <v>3291</v>
      </c>
      <c r="B244" s="84">
        <v>3</v>
      </c>
      <c r="C244" s="123">
        <v>0.0015993022293405968</v>
      </c>
      <c r="D244" s="84" t="s">
        <v>4449</v>
      </c>
      <c r="E244" s="84" t="b">
        <v>0</v>
      </c>
      <c r="F244" s="84" t="b">
        <v>0</v>
      </c>
      <c r="G244" s="84" t="b">
        <v>0</v>
      </c>
    </row>
    <row r="245" spans="1:7" ht="15">
      <c r="A245" s="84" t="s">
        <v>4199</v>
      </c>
      <c r="B245" s="84">
        <v>3</v>
      </c>
      <c r="C245" s="123">
        <v>0.0015993022293405968</v>
      </c>
      <c r="D245" s="84" t="s">
        <v>4449</v>
      </c>
      <c r="E245" s="84" t="b">
        <v>0</v>
      </c>
      <c r="F245" s="84" t="b">
        <v>0</v>
      </c>
      <c r="G245" s="84" t="b">
        <v>0</v>
      </c>
    </row>
    <row r="246" spans="1:7" ht="15">
      <c r="A246" s="84" t="s">
        <v>4200</v>
      </c>
      <c r="B246" s="84">
        <v>3</v>
      </c>
      <c r="C246" s="123">
        <v>0.0015993022293405968</v>
      </c>
      <c r="D246" s="84" t="s">
        <v>4449</v>
      </c>
      <c r="E246" s="84" t="b">
        <v>0</v>
      </c>
      <c r="F246" s="84" t="b">
        <v>0</v>
      </c>
      <c r="G246" s="84" t="b">
        <v>0</v>
      </c>
    </row>
    <row r="247" spans="1:7" ht="15">
      <c r="A247" s="84" t="s">
        <v>4201</v>
      </c>
      <c r="B247" s="84">
        <v>3</v>
      </c>
      <c r="C247" s="123">
        <v>0.001749807578960837</v>
      </c>
      <c r="D247" s="84" t="s">
        <v>4449</v>
      </c>
      <c r="E247" s="84" t="b">
        <v>0</v>
      </c>
      <c r="F247" s="84" t="b">
        <v>0</v>
      </c>
      <c r="G247" s="84" t="b">
        <v>0</v>
      </c>
    </row>
    <row r="248" spans="1:7" ht="15">
      <c r="A248" s="84" t="s">
        <v>3422</v>
      </c>
      <c r="B248" s="84">
        <v>3</v>
      </c>
      <c r="C248" s="123">
        <v>0.001749807578960837</v>
      </c>
      <c r="D248" s="84" t="s">
        <v>4449</v>
      </c>
      <c r="E248" s="84" t="b">
        <v>0</v>
      </c>
      <c r="F248" s="84" t="b">
        <v>0</v>
      </c>
      <c r="G248" s="84" t="b">
        <v>0</v>
      </c>
    </row>
    <row r="249" spans="1:7" ht="15">
      <c r="A249" s="84" t="s">
        <v>4202</v>
      </c>
      <c r="B249" s="84">
        <v>3</v>
      </c>
      <c r="C249" s="123">
        <v>0.0015993022293405968</v>
      </c>
      <c r="D249" s="84" t="s">
        <v>4449</v>
      </c>
      <c r="E249" s="84" t="b">
        <v>0</v>
      </c>
      <c r="F249" s="84" t="b">
        <v>0</v>
      </c>
      <c r="G249" s="84" t="b">
        <v>0</v>
      </c>
    </row>
    <row r="250" spans="1:7" ht="15">
      <c r="A250" s="84" t="s">
        <v>4203</v>
      </c>
      <c r="B250" s="84">
        <v>3</v>
      </c>
      <c r="C250" s="123">
        <v>0.001749807578960837</v>
      </c>
      <c r="D250" s="84" t="s">
        <v>4449</v>
      </c>
      <c r="E250" s="84" t="b">
        <v>0</v>
      </c>
      <c r="F250" s="84" t="b">
        <v>0</v>
      </c>
      <c r="G250" s="84" t="b">
        <v>0</v>
      </c>
    </row>
    <row r="251" spans="1:7" ht="15">
      <c r="A251" s="84" t="s">
        <v>4204</v>
      </c>
      <c r="B251" s="84">
        <v>3</v>
      </c>
      <c r="C251" s="123">
        <v>0.0015993022293405968</v>
      </c>
      <c r="D251" s="84" t="s">
        <v>4449</v>
      </c>
      <c r="E251" s="84" t="b">
        <v>1</v>
      </c>
      <c r="F251" s="84" t="b">
        <v>0</v>
      </c>
      <c r="G251" s="84" t="b">
        <v>0</v>
      </c>
    </row>
    <row r="252" spans="1:7" ht="15">
      <c r="A252" s="84" t="s">
        <v>4205</v>
      </c>
      <c r="B252" s="84">
        <v>3</v>
      </c>
      <c r="C252" s="123">
        <v>0.0015993022293405968</v>
      </c>
      <c r="D252" s="84" t="s">
        <v>4449</v>
      </c>
      <c r="E252" s="84" t="b">
        <v>0</v>
      </c>
      <c r="F252" s="84" t="b">
        <v>0</v>
      </c>
      <c r="G252" s="84" t="b">
        <v>0</v>
      </c>
    </row>
    <row r="253" spans="1:7" ht="15">
      <c r="A253" s="84" t="s">
        <v>4206</v>
      </c>
      <c r="B253" s="84">
        <v>3</v>
      </c>
      <c r="C253" s="123">
        <v>0.001749807578960837</v>
      </c>
      <c r="D253" s="84" t="s">
        <v>4449</v>
      </c>
      <c r="E253" s="84" t="b">
        <v>0</v>
      </c>
      <c r="F253" s="84" t="b">
        <v>0</v>
      </c>
      <c r="G253" s="84" t="b">
        <v>0</v>
      </c>
    </row>
    <row r="254" spans="1:7" ht="15">
      <c r="A254" s="84" t="s">
        <v>4207</v>
      </c>
      <c r="B254" s="84">
        <v>3</v>
      </c>
      <c r="C254" s="123">
        <v>0.001749807578960837</v>
      </c>
      <c r="D254" s="84" t="s">
        <v>4449</v>
      </c>
      <c r="E254" s="84" t="b">
        <v>0</v>
      </c>
      <c r="F254" s="84" t="b">
        <v>0</v>
      </c>
      <c r="G254" s="84" t="b">
        <v>0</v>
      </c>
    </row>
    <row r="255" spans="1:7" ht="15">
      <c r="A255" s="84" t="s">
        <v>4208</v>
      </c>
      <c r="B255" s="84">
        <v>3</v>
      </c>
      <c r="C255" s="123">
        <v>0.001749807578960837</v>
      </c>
      <c r="D255" s="84" t="s">
        <v>4449</v>
      </c>
      <c r="E255" s="84" t="b">
        <v>0</v>
      </c>
      <c r="F255" s="84" t="b">
        <v>0</v>
      </c>
      <c r="G255" s="84" t="b">
        <v>0</v>
      </c>
    </row>
    <row r="256" spans="1:7" ht="15">
      <c r="A256" s="84" t="s">
        <v>4209</v>
      </c>
      <c r="B256" s="84">
        <v>3</v>
      </c>
      <c r="C256" s="123">
        <v>0.001749807578960837</v>
      </c>
      <c r="D256" s="84" t="s">
        <v>4449</v>
      </c>
      <c r="E256" s="84" t="b">
        <v>0</v>
      </c>
      <c r="F256" s="84" t="b">
        <v>0</v>
      </c>
      <c r="G256" s="84" t="b">
        <v>0</v>
      </c>
    </row>
    <row r="257" spans="1:7" ht="15">
      <c r="A257" s="84" t="s">
        <v>4210</v>
      </c>
      <c r="B257" s="84">
        <v>3</v>
      </c>
      <c r="C257" s="123">
        <v>0.001749807578960837</v>
      </c>
      <c r="D257" s="84" t="s">
        <v>4449</v>
      </c>
      <c r="E257" s="84" t="b">
        <v>0</v>
      </c>
      <c r="F257" s="84" t="b">
        <v>0</v>
      </c>
      <c r="G257" s="84" t="b">
        <v>0</v>
      </c>
    </row>
    <row r="258" spans="1:7" ht="15">
      <c r="A258" s="84" t="s">
        <v>4211</v>
      </c>
      <c r="B258" s="84">
        <v>3</v>
      </c>
      <c r="C258" s="123">
        <v>0.0015993022293405968</v>
      </c>
      <c r="D258" s="84" t="s">
        <v>4449</v>
      </c>
      <c r="E258" s="84" t="b">
        <v>0</v>
      </c>
      <c r="F258" s="84" t="b">
        <v>0</v>
      </c>
      <c r="G258" s="84" t="b">
        <v>0</v>
      </c>
    </row>
    <row r="259" spans="1:7" ht="15">
      <c r="A259" s="84" t="s">
        <v>4212</v>
      </c>
      <c r="B259" s="84">
        <v>3</v>
      </c>
      <c r="C259" s="123">
        <v>0.0015993022293405968</v>
      </c>
      <c r="D259" s="84" t="s">
        <v>4449</v>
      </c>
      <c r="E259" s="84" t="b">
        <v>0</v>
      </c>
      <c r="F259" s="84" t="b">
        <v>0</v>
      </c>
      <c r="G259" s="84" t="b">
        <v>0</v>
      </c>
    </row>
    <row r="260" spans="1:7" ht="15">
      <c r="A260" s="84" t="s">
        <v>4213</v>
      </c>
      <c r="B260" s="84">
        <v>3</v>
      </c>
      <c r="C260" s="123">
        <v>0.0015993022293405968</v>
      </c>
      <c r="D260" s="84" t="s">
        <v>4449</v>
      </c>
      <c r="E260" s="84" t="b">
        <v>0</v>
      </c>
      <c r="F260" s="84" t="b">
        <v>0</v>
      </c>
      <c r="G260" s="84" t="b">
        <v>0</v>
      </c>
    </row>
    <row r="261" spans="1:7" ht="15">
      <c r="A261" s="84" t="s">
        <v>4214</v>
      </c>
      <c r="B261" s="84">
        <v>3</v>
      </c>
      <c r="C261" s="123">
        <v>0.0015993022293405968</v>
      </c>
      <c r="D261" s="84" t="s">
        <v>4449</v>
      </c>
      <c r="E261" s="84" t="b">
        <v>0</v>
      </c>
      <c r="F261" s="84" t="b">
        <v>0</v>
      </c>
      <c r="G261" s="84" t="b">
        <v>0</v>
      </c>
    </row>
    <row r="262" spans="1:7" ht="15">
      <c r="A262" s="84" t="s">
        <v>4215</v>
      </c>
      <c r="B262" s="84">
        <v>3</v>
      </c>
      <c r="C262" s="123">
        <v>0.0015993022293405968</v>
      </c>
      <c r="D262" s="84" t="s">
        <v>4449</v>
      </c>
      <c r="E262" s="84" t="b">
        <v>0</v>
      </c>
      <c r="F262" s="84" t="b">
        <v>0</v>
      </c>
      <c r="G262" s="84" t="b">
        <v>0</v>
      </c>
    </row>
    <row r="263" spans="1:7" ht="15">
      <c r="A263" s="84" t="s">
        <v>4216</v>
      </c>
      <c r="B263" s="84">
        <v>3</v>
      </c>
      <c r="C263" s="123">
        <v>0.0015993022293405968</v>
      </c>
      <c r="D263" s="84" t="s">
        <v>4449</v>
      </c>
      <c r="E263" s="84" t="b">
        <v>1</v>
      </c>
      <c r="F263" s="84" t="b">
        <v>0</v>
      </c>
      <c r="G263" s="84" t="b">
        <v>0</v>
      </c>
    </row>
    <row r="264" spans="1:7" ht="15">
      <c r="A264" s="84" t="s">
        <v>4217</v>
      </c>
      <c r="B264" s="84">
        <v>3</v>
      </c>
      <c r="C264" s="123">
        <v>0.0015993022293405968</v>
      </c>
      <c r="D264" s="84" t="s">
        <v>4449</v>
      </c>
      <c r="E264" s="84" t="b">
        <v>0</v>
      </c>
      <c r="F264" s="84" t="b">
        <v>0</v>
      </c>
      <c r="G264" s="84" t="b">
        <v>0</v>
      </c>
    </row>
    <row r="265" spans="1:7" ht="15">
      <c r="A265" s="84" t="s">
        <v>4218</v>
      </c>
      <c r="B265" s="84">
        <v>3</v>
      </c>
      <c r="C265" s="123">
        <v>0.0015993022293405968</v>
      </c>
      <c r="D265" s="84" t="s">
        <v>4449</v>
      </c>
      <c r="E265" s="84" t="b">
        <v>0</v>
      </c>
      <c r="F265" s="84" t="b">
        <v>0</v>
      </c>
      <c r="G265" s="84" t="b">
        <v>0</v>
      </c>
    </row>
    <row r="266" spans="1:7" ht="15">
      <c r="A266" s="84" t="s">
        <v>4219</v>
      </c>
      <c r="B266" s="84">
        <v>3</v>
      </c>
      <c r="C266" s="123">
        <v>0.0015993022293405968</v>
      </c>
      <c r="D266" s="84" t="s">
        <v>4449</v>
      </c>
      <c r="E266" s="84" t="b">
        <v>0</v>
      </c>
      <c r="F266" s="84" t="b">
        <v>0</v>
      </c>
      <c r="G266" s="84" t="b">
        <v>0</v>
      </c>
    </row>
    <row r="267" spans="1:7" ht="15">
      <c r="A267" s="84" t="s">
        <v>4220</v>
      </c>
      <c r="B267" s="84">
        <v>3</v>
      </c>
      <c r="C267" s="123">
        <v>0.0015993022293405968</v>
      </c>
      <c r="D267" s="84" t="s">
        <v>4449</v>
      </c>
      <c r="E267" s="84" t="b">
        <v>0</v>
      </c>
      <c r="F267" s="84" t="b">
        <v>0</v>
      </c>
      <c r="G267" s="84" t="b">
        <v>0</v>
      </c>
    </row>
    <row r="268" spans="1:7" ht="15">
      <c r="A268" s="84" t="s">
        <v>4221</v>
      </c>
      <c r="B268" s="84">
        <v>3</v>
      </c>
      <c r="C268" s="123">
        <v>0.0015993022293405968</v>
      </c>
      <c r="D268" s="84" t="s">
        <v>4449</v>
      </c>
      <c r="E268" s="84" t="b">
        <v>0</v>
      </c>
      <c r="F268" s="84" t="b">
        <v>0</v>
      </c>
      <c r="G268" s="84" t="b">
        <v>0</v>
      </c>
    </row>
    <row r="269" spans="1:7" ht="15">
      <c r="A269" s="84" t="s">
        <v>3361</v>
      </c>
      <c r="B269" s="84">
        <v>3</v>
      </c>
      <c r="C269" s="123">
        <v>0.0015993022293405968</v>
      </c>
      <c r="D269" s="84" t="s">
        <v>4449</v>
      </c>
      <c r="E269" s="84" t="b">
        <v>0</v>
      </c>
      <c r="F269" s="84" t="b">
        <v>0</v>
      </c>
      <c r="G269" s="84" t="b">
        <v>0</v>
      </c>
    </row>
    <row r="270" spans="1:7" ht="15">
      <c r="A270" s="84" t="s">
        <v>4222</v>
      </c>
      <c r="B270" s="84">
        <v>3</v>
      </c>
      <c r="C270" s="123">
        <v>0.0015993022293405968</v>
      </c>
      <c r="D270" s="84" t="s">
        <v>4449</v>
      </c>
      <c r="E270" s="84" t="b">
        <v>0</v>
      </c>
      <c r="F270" s="84" t="b">
        <v>1</v>
      </c>
      <c r="G270" s="84" t="b">
        <v>0</v>
      </c>
    </row>
    <row r="271" spans="1:7" ht="15">
      <c r="A271" s="84" t="s">
        <v>4223</v>
      </c>
      <c r="B271" s="84">
        <v>3</v>
      </c>
      <c r="C271" s="123">
        <v>0.0015993022293405968</v>
      </c>
      <c r="D271" s="84" t="s">
        <v>4449</v>
      </c>
      <c r="E271" s="84" t="b">
        <v>0</v>
      </c>
      <c r="F271" s="84" t="b">
        <v>0</v>
      </c>
      <c r="G271" s="84" t="b">
        <v>0</v>
      </c>
    </row>
    <row r="272" spans="1:7" ht="15">
      <c r="A272" s="84" t="s">
        <v>4224</v>
      </c>
      <c r="B272" s="84">
        <v>3</v>
      </c>
      <c r="C272" s="123">
        <v>0.0015993022293405968</v>
      </c>
      <c r="D272" s="84" t="s">
        <v>4449</v>
      </c>
      <c r="E272" s="84" t="b">
        <v>0</v>
      </c>
      <c r="F272" s="84" t="b">
        <v>0</v>
      </c>
      <c r="G272" s="84" t="b">
        <v>0</v>
      </c>
    </row>
    <row r="273" spans="1:7" ht="15">
      <c r="A273" s="84" t="s">
        <v>4225</v>
      </c>
      <c r="B273" s="84">
        <v>3</v>
      </c>
      <c r="C273" s="123">
        <v>0.0015993022293405968</v>
      </c>
      <c r="D273" s="84" t="s">
        <v>4449</v>
      </c>
      <c r="E273" s="84" t="b">
        <v>0</v>
      </c>
      <c r="F273" s="84" t="b">
        <v>0</v>
      </c>
      <c r="G273" s="84" t="b">
        <v>0</v>
      </c>
    </row>
    <row r="274" spans="1:7" ht="15">
      <c r="A274" s="84" t="s">
        <v>4226</v>
      </c>
      <c r="B274" s="84">
        <v>3</v>
      </c>
      <c r="C274" s="123">
        <v>0.0015993022293405968</v>
      </c>
      <c r="D274" s="84" t="s">
        <v>4449</v>
      </c>
      <c r="E274" s="84" t="b">
        <v>0</v>
      </c>
      <c r="F274" s="84" t="b">
        <v>0</v>
      </c>
      <c r="G274" s="84" t="b">
        <v>0</v>
      </c>
    </row>
    <row r="275" spans="1:7" ht="15">
      <c r="A275" s="84" t="s">
        <v>4227</v>
      </c>
      <c r="B275" s="84">
        <v>3</v>
      </c>
      <c r="C275" s="123">
        <v>0.0015993022293405968</v>
      </c>
      <c r="D275" s="84" t="s">
        <v>4449</v>
      </c>
      <c r="E275" s="84" t="b">
        <v>0</v>
      </c>
      <c r="F275" s="84" t="b">
        <v>0</v>
      </c>
      <c r="G275" s="84" t="b">
        <v>0</v>
      </c>
    </row>
    <row r="276" spans="1:7" ht="15">
      <c r="A276" s="84" t="s">
        <v>4228</v>
      </c>
      <c r="B276" s="84">
        <v>3</v>
      </c>
      <c r="C276" s="123">
        <v>0.0015993022293405968</v>
      </c>
      <c r="D276" s="84" t="s">
        <v>4449</v>
      </c>
      <c r="E276" s="84" t="b">
        <v>0</v>
      </c>
      <c r="F276" s="84" t="b">
        <v>0</v>
      </c>
      <c r="G276" s="84" t="b">
        <v>0</v>
      </c>
    </row>
    <row r="277" spans="1:7" ht="15">
      <c r="A277" s="84" t="s">
        <v>4229</v>
      </c>
      <c r="B277" s="84">
        <v>3</v>
      </c>
      <c r="C277" s="123">
        <v>0.0015993022293405968</v>
      </c>
      <c r="D277" s="84" t="s">
        <v>4449</v>
      </c>
      <c r="E277" s="84" t="b">
        <v>0</v>
      </c>
      <c r="F277" s="84" t="b">
        <v>0</v>
      </c>
      <c r="G277" s="84" t="b">
        <v>0</v>
      </c>
    </row>
    <row r="278" spans="1:7" ht="15">
      <c r="A278" s="84" t="s">
        <v>4230</v>
      </c>
      <c r="B278" s="84">
        <v>3</v>
      </c>
      <c r="C278" s="123">
        <v>0.0015993022293405968</v>
      </c>
      <c r="D278" s="84" t="s">
        <v>4449</v>
      </c>
      <c r="E278" s="84" t="b">
        <v>0</v>
      </c>
      <c r="F278" s="84" t="b">
        <v>0</v>
      </c>
      <c r="G278" s="84" t="b">
        <v>0</v>
      </c>
    </row>
    <row r="279" spans="1:7" ht="15">
      <c r="A279" s="84" t="s">
        <v>4231</v>
      </c>
      <c r="B279" s="84">
        <v>3</v>
      </c>
      <c r="C279" s="123">
        <v>0.001749807578960837</v>
      </c>
      <c r="D279" s="84" t="s">
        <v>4449</v>
      </c>
      <c r="E279" s="84" t="b">
        <v>0</v>
      </c>
      <c r="F279" s="84" t="b">
        <v>0</v>
      </c>
      <c r="G279" s="84" t="b">
        <v>0</v>
      </c>
    </row>
    <row r="280" spans="1:7" ht="15">
      <c r="A280" s="84" t="s">
        <v>4232</v>
      </c>
      <c r="B280" s="84">
        <v>3</v>
      </c>
      <c r="C280" s="123">
        <v>0.0020070981735454364</v>
      </c>
      <c r="D280" s="84" t="s">
        <v>4449</v>
      </c>
      <c r="E280" s="84" t="b">
        <v>0</v>
      </c>
      <c r="F280" s="84" t="b">
        <v>0</v>
      </c>
      <c r="G280" s="84" t="b">
        <v>0</v>
      </c>
    </row>
    <row r="281" spans="1:7" ht="15">
      <c r="A281" s="84" t="s">
        <v>4233</v>
      </c>
      <c r="B281" s="84">
        <v>3</v>
      </c>
      <c r="C281" s="123">
        <v>0.0015993022293405968</v>
      </c>
      <c r="D281" s="84" t="s">
        <v>4449</v>
      </c>
      <c r="E281" s="84" t="b">
        <v>0</v>
      </c>
      <c r="F281" s="84" t="b">
        <v>0</v>
      </c>
      <c r="G281" s="84" t="b">
        <v>0</v>
      </c>
    </row>
    <row r="282" spans="1:7" ht="15">
      <c r="A282" s="84" t="s">
        <v>4234</v>
      </c>
      <c r="B282" s="84">
        <v>3</v>
      </c>
      <c r="C282" s="123">
        <v>0.0015993022293405968</v>
      </c>
      <c r="D282" s="84" t="s">
        <v>4449</v>
      </c>
      <c r="E282" s="84" t="b">
        <v>0</v>
      </c>
      <c r="F282" s="84" t="b">
        <v>0</v>
      </c>
      <c r="G282" s="84" t="b">
        <v>0</v>
      </c>
    </row>
    <row r="283" spans="1:7" ht="15">
      <c r="A283" s="84" t="s">
        <v>4235</v>
      </c>
      <c r="B283" s="84">
        <v>3</v>
      </c>
      <c r="C283" s="123">
        <v>0.0015993022293405968</v>
      </c>
      <c r="D283" s="84" t="s">
        <v>4449</v>
      </c>
      <c r="E283" s="84" t="b">
        <v>0</v>
      </c>
      <c r="F283" s="84" t="b">
        <v>0</v>
      </c>
      <c r="G283" s="84" t="b">
        <v>0</v>
      </c>
    </row>
    <row r="284" spans="1:7" ht="15">
      <c r="A284" s="84" t="s">
        <v>4236</v>
      </c>
      <c r="B284" s="84">
        <v>3</v>
      </c>
      <c r="C284" s="123">
        <v>0.0015993022293405968</v>
      </c>
      <c r="D284" s="84" t="s">
        <v>4449</v>
      </c>
      <c r="E284" s="84" t="b">
        <v>0</v>
      </c>
      <c r="F284" s="84" t="b">
        <v>0</v>
      </c>
      <c r="G284" s="84" t="b">
        <v>0</v>
      </c>
    </row>
    <row r="285" spans="1:7" ht="15">
      <c r="A285" s="84" t="s">
        <v>4237</v>
      </c>
      <c r="B285" s="84">
        <v>3</v>
      </c>
      <c r="C285" s="123">
        <v>0.0015993022293405968</v>
      </c>
      <c r="D285" s="84" t="s">
        <v>4449</v>
      </c>
      <c r="E285" s="84" t="b">
        <v>0</v>
      </c>
      <c r="F285" s="84" t="b">
        <v>0</v>
      </c>
      <c r="G285" s="84" t="b">
        <v>0</v>
      </c>
    </row>
    <row r="286" spans="1:7" ht="15">
      <c r="A286" s="84" t="s">
        <v>4238</v>
      </c>
      <c r="B286" s="84">
        <v>3</v>
      </c>
      <c r="C286" s="123">
        <v>0.0015993022293405968</v>
      </c>
      <c r="D286" s="84" t="s">
        <v>4449</v>
      </c>
      <c r="E286" s="84" t="b">
        <v>0</v>
      </c>
      <c r="F286" s="84" t="b">
        <v>0</v>
      </c>
      <c r="G286" s="84" t="b">
        <v>0</v>
      </c>
    </row>
    <row r="287" spans="1:7" ht="15">
      <c r="A287" s="84" t="s">
        <v>4239</v>
      </c>
      <c r="B287" s="84">
        <v>3</v>
      </c>
      <c r="C287" s="123">
        <v>0.001749807578960837</v>
      </c>
      <c r="D287" s="84" t="s">
        <v>4449</v>
      </c>
      <c r="E287" s="84" t="b">
        <v>0</v>
      </c>
      <c r="F287" s="84" t="b">
        <v>0</v>
      </c>
      <c r="G287" s="84" t="b">
        <v>0</v>
      </c>
    </row>
    <row r="288" spans="1:7" ht="15">
      <c r="A288" s="84" t="s">
        <v>4240</v>
      </c>
      <c r="B288" s="84">
        <v>3</v>
      </c>
      <c r="C288" s="123">
        <v>0.001749807578960837</v>
      </c>
      <c r="D288" s="84" t="s">
        <v>4449</v>
      </c>
      <c r="E288" s="84" t="b">
        <v>0</v>
      </c>
      <c r="F288" s="84" t="b">
        <v>0</v>
      </c>
      <c r="G288" s="84" t="b">
        <v>0</v>
      </c>
    </row>
    <row r="289" spans="1:7" ht="15">
      <c r="A289" s="84" t="s">
        <v>4241</v>
      </c>
      <c r="B289" s="84">
        <v>2</v>
      </c>
      <c r="C289" s="123">
        <v>0.0011665383859738913</v>
      </c>
      <c r="D289" s="84" t="s">
        <v>4449</v>
      </c>
      <c r="E289" s="84" t="b">
        <v>0</v>
      </c>
      <c r="F289" s="84" t="b">
        <v>0</v>
      </c>
      <c r="G289" s="84" t="b">
        <v>0</v>
      </c>
    </row>
    <row r="290" spans="1:7" ht="15">
      <c r="A290" s="84" t="s">
        <v>4242</v>
      </c>
      <c r="B290" s="84">
        <v>2</v>
      </c>
      <c r="C290" s="123">
        <v>0.0011665383859738913</v>
      </c>
      <c r="D290" s="84" t="s">
        <v>4449</v>
      </c>
      <c r="E290" s="84" t="b">
        <v>0</v>
      </c>
      <c r="F290" s="84" t="b">
        <v>0</v>
      </c>
      <c r="G290" s="84" t="b">
        <v>0</v>
      </c>
    </row>
    <row r="291" spans="1:7" ht="15">
      <c r="A291" s="84" t="s">
        <v>4243</v>
      </c>
      <c r="B291" s="84">
        <v>2</v>
      </c>
      <c r="C291" s="123">
        <v>0.0011665383859738913</v>
      </c>
      <c r="D291" s="84" t="s">
        <v>4449</v>
      </c>
      <c r="E291" s="84" t="b">
        <v>0</v>
      </c>
      <c r="F291" s="84" t="b">
        <v>0</v>
      </c>
      <c r="G291" s="84" t="b">
        <v>0</v>
      </c>
    </row>
    <row r="292" spans="1:7" ht="15">
      <c r="A292" s="84" t="s">
        <v>4244</v>
      </c>
      <c r="B292" s="84">
        <v>2</v>
      </c>
      <c r="C292" s="123">
        <v>0.0011665383859738913</v>
      </c>
      <c r="D292" s="84" t="s">
        <v>4449</v>
      </c>
      <c r="E292" s="84" t="b">
        <v>0</v>
      </c>
      <c r="F292" s="84" t="b">
        <v>0</v>
      </c>
      <c r="G292" s="84" t="b">
        <v>0</v>
      </c>
    </row>
    <row r="293" spans="1:7" ht="15">
      <c r="A293" s="84" t="s">
        <v>4245</v>
      </c>
      <c r="B293" s="84">
        <v>2</v>
      </c>
      <c r="C293" s="123">
        <v>0.0011665383859738913</v>
      </c>
      <c r="D293" s="84" t="s">
        <v>4449</v>
      </c>
      <c r="E293" s="84" t="b">
        <v>0</v>
      </c>
      <c r="F293" s="84" t="b">
        <v>0</v>
      </c>
      <c r="G293" s="84" t="b">
        <v>0</v>
      </c>
    </row>
    <row r="294" spans="1:7" ht="15">
      <c r="A294" s="84" t="s">
        <v>4246</v>
      </c>
      <c r="B294" s="84">
        <v>2</v>
      </c>
      <c r="C294" s="123">
        <v>0.0011665383859738913</v>
      </c>
      <c r="D294" s="84" t="s">
        <v>4449</v>
      </c>
      <c r="E294" s="84" t="b">
        <v>0</v>
      </c>
      <c r="F294" s="84" t="b">
        <v>0</v>
      </c>
      <c r="G294" s="84" t="b">
        <v>0</v>
      </c>
    </row>
    <row r="295" spans="1:7" ht="15">
      <c r="A295" s="84" t="s">
        <v>4247</v>
      </c>
      <c r="B295" s="84">
        <v>2</v>
      </c>
      <c r="C295" s="123">
        <v>0.0011665383859738913</v>
      </c>
      <c r="D295" s="84" t="s">
        <v>4449</v>
      </c>
      <c r="E295" s="84" t="b">
        <v>0</v>
      </c>
      <c r="F295" s="84" t="b">
        <v>0</v>
      </c>
      <c r="G295" s="84" t="b">
        <v>0</v>
      </c>
    </row>
    <row r="296" spans="1:7" ht="15">
      <c r="A296" s="84" t="s">
        <v>451</v>
      </c>
      <c r="B296" s="84">
        <v>2</v>
      </c>
      <c r="C296" s="123">
        <v>0.0011665383859738913</v>
      </c>
      <c r="D296" s="84" t="s">
        <v>4449</v>
      </c>
      <c r="E296" s="84" t="b">
        <v>0</v>
      </c>
      <c r="F296" s="84" t="b">
        <v>0</v>
      </c>
      <c r="G296" s="84" t="b">
        <v>0</v>
      </c>
    </row>
    <row r="297" spans="1:7" ht="15">
      <c r="A297" s="84" t="s">
        <v>4248</v>
      </c>
      <c r="B297" s="84">
        <v>2</v>
      </c>
      <c r="C297" s="123">
        <v>0.0011665383859738913</v>
      </c>
      <c r="D297" s="84" t="s">
        <v>4449</v>
      </c>
      <c r="E297" s="84" t="b">
        <v>0</v>
      </c>
      <c r="F297" s="84" t="b">
        <v>0</v>
      </c>
      <c r="G297" s="84" t="b">
        <v>0</v>
      </c>
    </row>
    <row r="298" spans="1:7" ht="15">
      <c r="A298" s="84" t="s">
        <v>402</v>
      </c>
      <c r="B298" s="84">
        <v>2</v>
      </c>
      <c r="C298" s="123">
        <v>0.0011665383859738913</v>
      </c>
      <c r="D298" s="84" t="s">
        <v>4449</v>
      </c>
      <c r="E298" s="84" t="b">
        <v>0</v>
      </c>
      <c r="F298" s="84" t="b">
        <v>0</v>
      </c>
      <c r="G298" s="84" t="b">
        <v>0</v>
      </c>
    </row>
    <row r="299" spans="1:7" ht="15">
      <c r="A299" s="84" t="s">
        <v>4249</v>
      </c>
      <c r="B299" s="84">
        <v>2</v>
      </c>
      <c r="C299" s="123">
        <v>0.0011665383859738913</v>
      </c>
      <c r="D299" s="84" t="s">
        <v>4449</v>
      </c>
      <c r="E299" s="84" t="b">
        <v>0</v>
      </c>
      <c r="F299" s="84" t="b">
        <v>0</v>
      </c>
      <c r="G299" s="84" t="b">
        <v>0</v>
      </c>
    </row>
    <row r="300" spans="1:7" ht="15">
      <c r="A300" s="84" t="s">
        <v>4250</v>
      </c>
      <c r="B300" s="84">
        <v>2</v>
      </c>
      <c r="C300" s="123">
        <v>0.0011665383859738913</v>
      </c>
      <c r="D300" s="84" t="s">
        <v>4449</v>
      </c>
      <c r="E300" s="84" t="b">
        <v>0</v>
      </c>
      <c r="F300" s="84" t="b">
        <v>0</v>
      </c>
      <c r="G300" s="84" t="b">
        <v>0</v>
      </c>
    </row>
    <row r="301" spans="1:7" ht="15">
      <c r="A301" s="84" t="s">
        <v>4251</v>
      </c>
      <c r="B301" s="84">
        <v>2</v>
      </c>
      <c r="C301" s="123">
        <v>0.0011665383859738913</v>
      </c>
      <c r="D301" s="84" t="s">
        <v>4449</v>
      </c>
      <c r="E301" s="84" t="b">
        <v>0</v>
      </c>
      <c r="F301" s="84" t="b">
        <v>0</v>
      </c>
      <c r="G301" s="84" t="b">
        <v>0</v>
      </c>
    </row>
    <row r="302" spans="1:7" ht="15">
      <c r="A302" s="84" t="s">
        <v>4252</v>
      </c>
      <c r="B302" s="84">
        <v>2</v>
      </c>
      <c r="C302" s="123">
        <v>0.0011665383859738913</v>
      </c>
      <c r="D302" s="84" t="s">
        <v>4449</v>
      </c>
      <c r="E302" s="84" t="b">
        <v>0</v>
      </c>
      <c r="F302" s="84" t="b">
        <v>0</v>
      </c>
      <c r="G302" s="84" t="b">
        <v>0</v>
      </c>
    </row>
    <row r="303" spans="1:7" ht="15">
      <c r="A303" s="84" t="s">
        <v>4253</v>
      </c>
      <c r="B303" s="84">
        <v>2</v>
      </c>
      <c r="C303" s="123">
        <v>0.0011665383859738913</v>
      </c>
      <c r="D303" s="84" t="s">
        <v>4449</v>
      </c>
      <c r="E303" s="84" t="b">
        <v>0</v>
      </c>
      <c r="F303" s="84" t="b">
        <v>0</v>
      </c>
      <c r="G303" s="84" t="b">
        <v>0</v>
      </c>
    </row>
    <row r="304" spans="1:7" ht="15">
      <c r="A304" s="84" t="s">
        <v>4254</v>
      </c>
      <c r="B304" s="84">
        <v>2</v>
      </c>
      <c r="C304" s="123">
        <v>0.0011665383859738913</v>
      </c>
      <c r="D304" s="84" t="s">
        <v>4449</v>
      </c>
      <c r="E304" s="84" t="b">
        <v>0</v>
      </c>
      <c r="F304" s="84" t="b">
        <v>0</v>
      </c>
      <c r="G304" s="84" t="b">
        <v>0</v>
      </c>
    </row>
    <row r="305" spans="1:7" ht="15">
      <c r="A305" s="84" t="s">
        <v>4255</v>
      </c>
      <c r="B305" s="84">
        <v>2</v>
      </c>
      <c r="C305" s="123">
        <v>0.0011665383859738913</v>
      </c>
      <c r="D305" s="84" t="s">
        <v>4449</v>
      </c>
      <c r="E305" s="84" t="b">
        <v>0</v>
      </c>
      <c r="F305" s="84" t="b">
        <v>0</v>
      </c>
      <c r="G305" s="84" t="b">
        <v>0</v>
      </c>
    </row>
    <row r="306" spans="1:7" ht="15">
      <c r="A306" s="84" t="s">
        <v>4256</v>
      </c>
      <c r="B306" s="84">
        <v>2</v>
      </c>
      <c r="C306" s="123">
        <v>0.0011665383859738913</v>
      </c>
      <c r="D306" s="84" t="s">
        <v>4449</v>
      </c>
      <c r="E306" s="84" t="b">
        <v>0</v>
      </c>
      <c r="F306" s="84" t="b">
        <v>0</v>
      </c>
      <c r="G306" s="84" t="b">
        <v>0</v>
      </c>
    </row>
    <row r="307" spans="1:7" ht="15">
      <c r="A307" s="84" t="s">
        <v>4257</v>
      </c>
      <c r="B307" s="84">
        <v>2</v>
      </c>
      <c r="C307" s="123">
        <v>0.0011665383859738913</v>
      </c>
      <c r="D307" s="84" t="s">
        <v>4449</v>
      </c>
      <c r="E307" s="84" t="b">
        <v>0</v>
      </c>
      <c r="F307" s="84" t="b">
        <v>0</v>
      </c>
      <c r="G307" s="84" t="b">
        <v>0</v>
      </c>
    </row>
    <row r="308" spans="1:7" ht="15">
      <c r="A308" s="84" t="s">
        <v>4258</v>
      </c>
      <c r="B308" s="84">
        <v>2</v>
      </c>
      <c r="C308" s="123">
        <v>0.0011665383859738913</v>
      </c>
      <c r="D308" s="84" t="s">
        <v>4449</v>
      </c>
      <c r="E308" s="84" t="b">
        <v>0</v>
      </c>
      <c r="F308" s="84" t="b">
        <v>0</v>
      </c>
      <c r="G308" s="84" t="b">
        <v>0</v>
      </c>
    </row>
    <row r="309" spans="1:7" ht="15">
      <c r="A309" s="84" t="s">
        <v>4259</v>
      </c>
      <c r="B309" s="84">
        <v>2</v>
      </c>
      <c r="C309" s="123">
        <v>0.0011665383859738913</v>
      </c>
      <c r="D309" s="84" t="s">
        <v>4449</v>
      </c>
      <c r="E309" s="84" t="b">
        <v>0</v>
      </c>
      <c r="F309" s="84" t="b">
        <v>0</v>
      </c>
      <c r="G309" s="84" t="b">
        <v>0</v>
      </c>
    </row>
    <row r="310" spans="1:7" ht="15">
      <c r="A310" s="84" t="s">
        <v>4260</v>
      </c>
      <c r="B310" s="84">
        <v>2</v>
      </c>
      <c r="C310" s="123">
        <v>0.0011665383859738913</v>
      </c>
      <c r="D310" s="84" t="s">
        <v>4449</v>
      </c>
      <c r="E310" s="84" t="b">
        <v>0</v>
      </c>
      <c r="F310" s="84" t="b">
        <v>0</v>
      </c>
      <c r="G310" s="84" t="b">
        <v>0</v>
      </c>
    </row>
    <row r="311" spans="1:7" ht="15">
      <c r="A311" s="84" t="s">
        <v>4261</v>
      </c>
      <c r="B311" s="84">
        <v>2</v>
      </c>
      <c r="C311" s="123">
        <v>0.0011665383859738913</v>
      </c>
      <c r="D311" s="84" t="s">
        <v>4449</v>
      </c>
      <c r="E311" s="84" t="b">
        <v>0</v>
      </c>
      <c r="F311" s="84" t="b">
        <v>0</v>
      </c>
      <c r="G311" s="84" t="b">
        <v>0</v>
      </c>
    </row>
    <row r="312" spans="1:7" ht="15">
      <c r="A312" s="84" t="s">
        <v>4262</v>
      </c>
      <c r="B312" s="84">
        <v>2</v>
      </c>
      <c r="C312" s="123">
        <v>0.0011665383859738913</v>
      </c>
      <c r="D312" s="84" t="s">
        <v>4449</v>
      </c>
      <c r="E312" s="84" t="b">
        <v>0</v>
      </c>
      <c r="F312" s="84" t="b">
        <v>0</v>
      </c>
      <c r="G312" s="84" t="b">
        <v>0</v>
      </c>
    </row>
    <row r="313" spans="1:7" ht="15">
      <c r="A313" s="84" t="s">
        <v>4263</v>
      </c>
      <c r="B313" s="84">
        <v>2</v>
      </c>
      <c r="C313" s="123">
        <v>0.0011665383859738913</v>
      </c>
      <c r="D313" s="84" t="s">
        <v>4449</v>
      </c>
      <c r="E313" s="84" t="b">
        <v>0</v>
      </c>
      <c r="F313" s="84" t="b">
        <v>0</v>
      </c>
      <c r="G313" s="84" t="b">
        <v>0</v>
      </c>
    </row>
    <row r="314" spans="1:7" ht="15">
      <c r="A314" s="84" t="s">
        <v>4264</v>
      </c>
      <c r="B314" s="84">
        <v>2</v>
      </c>
      <c r="C314" s="123">
        <v>0.0011665383859738913</v>
      </c>
      <c r="D314" s="84" t="s">
        <v>4449</v>
      </c>
      <c r="E314" s="84" t="b">
        <v>0</v>
      </c>
      <c r="F314" s="84" t="b">
        <v>0</v>
      </c>
      <c r="G314" s="84" t="b">
        <v>0</v>
      </c>
    </row>
    <row r="315" spans="1:7" ht="15">
      <c r="A315" s="84" t="s">
        <v>4265</v>
      </c>
      <c r="B315" s="84">
        <v>2</v>
      </c>
      <c r="C315" s="123">
        <v>0.0011665383859738913</v>
      </c>
      <c r="D315" s="84" t="s">
        <v>4449</v>
      </c>
      <c r="E315" s="84" t="b">
        <v>0</v>
      </c>
      <c r="F315" s="84" t="b">
        <v>0</v>
      </c>
      <c r="G315" s="84" t="b">
        <v>0</v>
      </c>
    </row>
    <row r="316" spans="1:7" ht="15">
      <c r="A316" s="84" t="s">
        <v>382</v>
      </c>
      <c r="B316" s="84">
        <v>2</v>
      </c>
      <c r="C316" s="123">
        <v>0.0011665383859738913</v>
      </c>
      <c r="D316" s="84" t="s">
        <v>4449</v>
      </c>
      <c r="E316" s="84" t="b">
        <v>0</v>
      </c>
      <c r="F316" s="84" t="b">
        <v>0</v>
      </c>
      <c r="G316" s="84" t="b">
        <v>0</v>
      </c>
    </row>
    <row r="317" spans="1:7" ht="15">
      <c r="A317" s="84" t="s">
        <v>4266</v>
      </c>
      <c r="B317" s="84">
        <v>2</v>
      </c>
      <c r="C317" s="123">
        <v>0.0011665383859738913</v>
      </c>
      <c r="D317" s="84" t="s">
        <v>4449</v>
      </c>
      <c r="E317" s="84" t="b">
        <v>0</v>
      </c>
      <c r="F317" s="84" t="b">
        <v>0</v>
      </c>
      <c r="G317" s="84" t="b">
        <v>0</v>
      </c>
    </row>
    <row r="318" spans="1:7" ht="15">
      <c r="A318" s="84" t="s">
        <v>4267</v>
      </c>
      <c r="B318" s="84">
        <v>2</v>
      </c>
      <c r="C318" s="123">
        <v>0.0011665383859738913</v>
      </c>
      <c r="D318" s="84" t="s">
        <v>4449</v>
      </c>
      <c r="E318" s="84" t="b">
        <v>0</v>
      </c>
      <c r="F318" s="84" t="b">
        <v>0</v>
      </c>
      <c r="G318" s="84" t="b">
        <v>0</v>
      </c>
    </row>
    <row r="319" spans="1:7" ht="15">
      <c r="A319" s="84" t="s">
        <v>4268</v>
      </c>
      <c r="B319" s="84">
        <v>2</v>
      </c>
      <c r="C319" s="123">
        <v>0.0011665383859738913</v>
      </c>
      <c r="D319" s="84" t="s">
        <v>4449</v>
      </c>
      <c r="E319" s="84" t="b">
        <v>0</v>
      </c>
      <c r="F319" s="84" t="b">
        <v>0</v>
      </c>
      <c r="G319" s="84" t="b">
        <v>0</v>
      </c>
    </row>
    <row r="320" spans="1:7" ht="15">
      <c r="A320" s="84" t="s">
        <v>4269</v>
      </c>
      <c r="B320" s="84">
        <v>2</v>
      </c>
      <c r="C320" s="123">
        <v>0.0011665383859738913</v>
      </c>
      <c r="D320" s="84" t="s">
        <v>4449</v>
      </c>
      <c r="E320" s="84" t="b">
        <v>0</v>
      </c>
      <c r="F320" s="84" t="b">
        <v>0</v>
      </c>
      <c r="G320" s="84" t="b">
        <v>0</v>
      </c>
    </row>
    <row r="321" spans="1:7" ht="15">
      <c r="A321" s="84" t="s">
        <v>4270</v>
      </c>
      <c r="B321" s="84">
        <v>2</v>
      </c>
      <c r="C321" s="123">
        <v>0.0011665383859738913</v>
      </c>
      <c r="D321" s="84" t="s">
        <v>4449</v>
      </c>
      <c r="E321" s="84" t="b">
        <v>0</v>
      </c>
      <c r="F321" s="84" t="b">
        <v>0</v>
      </c>
      <c r="G321" s="84" t="b">
        <v>0</v>
      </c>
    </row>
    <row r="322" spans="1:7" ht="15">
      <c r="A322" s="84" t="s">
        <v>4271</v>
      </c>
      <c r="B322" s="84">
        <v>2</v>
      </c>
      <c r="C322" s="123">
        <v>0.0011665383859738913</v>
      </c>
      <c r="D322" s="84" t="s">
        <v>4449</v>
      </c>
      <c r="E322" s="84" t="b">
        <v>0</v>
      </c>
      <c r="F322" s="84" t="b">
        <v>0</v>
      </c>
      <c r="G322" s="84" t="b">
        <v>0</v>
      </c>
    </row>
    <row r="323" spans="1:7" ht="15">
      <c r="A323" s="84" t="s">
        <v>449</v>
      </c>
      <c r="B323" s="84">
        <v>2</v>
      </c>
      <c r="C323" s="123">
        <v>0.0011665383859738913</v>
      </c>
      <c r="D323" s="84" t="s">
        <v>4449</v>
      </c>
      <c r="E323" s="84" t="b">
        <v>0</v>
      </c>
      <c r="F323" s="84" t="b">
        <v>0</v>
      </c>
      <c r="G323" s="84" t="b">
        <v>0</v>
      </c>
    </row>
    <row r="324" spans="1:7" ht="15">
      <c r="A324" s="84" t="s">
        <v>4272</v>
      </c>
      <c r="B324" s="84">
        <v>2</v>
      </c>
      <c r="C324" s="123">
        <v>0.0011665383859738913</v>
      </c>
      <c r="D324" s="84" t="s">
        <v>4449</v>
      </c>
      <c r="E324" s="84" t="b">
        <v>0</v>
      </c>
      <c r="F324" s="84" t="b">
        <v>0</v>
      </c>
      <c r="G324" s="84" t="b">
        <v>0</v>
      </c>
    </row>
    <row r="325" spans="1:7" ht="15">
      <c r="A325" s="84" t="s">
        <v>4273</v>
      </c>
      <c r="B325" s="84">
        <v>2</v>
      </c>
      <c r="C325" s="123">
        <v>0.0011665383859738913</v>
      </c>
      <c r="D325" s="84" t="s">
        <v>4449</v>
      </c>
      <c r="E325" s="84" t="b">
        <v>1</v>
      </c>
      <c r="F325" s="84" t="b">
        <v>0</v>
      </c>
      <c r="G325" s="84" t="b">
        <v>0</v>
      </c>
    </row>
    <row r="326" spans="1:7" ht="15">
      <c r="A326" s="84" t="s">
        <v>4274</v>
      </c>
      <c r="B326" s="84">
        <v>2</v>
      </c>
      <c r="C326" s="123">
        <v>0.0011665383859738913</v>
      </c>
      <c r="D326" s="84" t="s">
        <v>4449</v>
      </c>
      <c r="E326" s="84" t="b">
        <v>0</v>
      </c>
      <c r="F326" s="84" t="b">
        <v>0</v>
      </c>
      <c r="G326" s="84" t="b">
        <v>0</v>
      </c>
    </row>
    <row r="327" spans="1:7" ht="15">
      <c r="A327" s="84" t="s">
        <v>4275</v>
      </c>
      <c r="B327" s="84">
        <v>2</v>
      </c>
      <c r="C327" s="123">
        <v>0.0011665383859738913</v>
      </c>
      <c r="D327" s="84" t="s">
        <v>4449</v>
      </c>
      <c r="E327" s="84" t="b">
        <v>0</v>
      </c>
      <c r="F327" s="84" t="b">
        <v>0</v>
      </c>
      <c r="G327" s="84" t="b">
        <v>0</v>
      </c>
    </row>
    <row r="328" spans="1:7" ht="15">
      <c r="A328" s="84" t="s">
        <v>4276</v>
      </c>
      <c r="B328" s="84">
        <v>2</v>
      </c>
      <c r="C328" s="123">
        <v>0.0011665383859738913</v>
      </c>
      <c r="D328" s="84" t="s">
        <v>4449</v>
      </c>
      <c r="E328" s="84" t="b">
        <v>0</v>
      </c>
      <c r="F328" s="84" t="b">
        <v>0</v>
      </c>
      <c r="G328" s="84" t="b">
        <v>0</v>
      </c>
    </row>
    <row r="329" spans="1:7" ht="15">
      <c r="A329" s="84" t="s">
        <v>3381</v>
      </c>
      <c r="B329" s="84">
        <v>2</v>
      </c>
      <c r="C329" s="123">
        <v>0.0011665383859738913</v>
      </c>
      <c r="D329" s="84" t="s">
        <v>4449</v>
      </c>
      <c r="E329" s="84" t="b">
        <v>0</v>
      </c>
      <c r="F329" s="84" t="b">
        <v>0</v>
      </c>
      <c r="G329" s="84" t="b">
        <v>0</v>
      </c>
    </row>
    <row r="330" spans="1:7" ht="15">
      <c r="A330" s="84" t="s">
        <v>3382</v>
      </c>
      <c r="B330" s="84">
        <v>2</v>
      </c>
      <c r="C330" s="123">
        <v>0.0011665383859738913</v>
      </c>
      <c r="D330" s="84" t="s">
        <v>4449</v>
      </c>
      <c r="E330" s="84" t="b">
        <v>0</v>
      </c>
      <c r="F330" s="84" t="b">
        <v>0</v>
      </c>
      <c r="G330" s="84" t="b">
        <v>0</v>
      </c>
    </row>
    <row r="331" spans="1:7" ht="15">
      <c r="A331" s="84" t="s">
        <v>4277</v>
      </c>
      <c r="B331" s="84">
        <v>2</v>
      </c>
      <c r="C331" s="123">
        <v>0.0011665383859738913</v>
      </c>
      <c r="D331" s="84" t="s">
        <v>4449</v>
      </c>
      <c r="E331" s="84" t="b">
        <v>0</v>
      </c>
      <c r="F331" s="84" t="b">
        <v>0</v>
      </c>
      <c r="G331" s="84" t="b">
        <v>0</v>
      </c>
    </row>
    <row r="332" spans="1:7" ht="15">
      <c r="A332" s="84" t="s">
        <v>4278</v>
      </c>
      <c r="B332" s="84">
        <v>2</v>
      </c>
      <c r="C332" s="123">
        <v>0.0011665383859738913</v>
      </c>
      <c r="D332" s="84" t="s">
        <v>4449</v>
      </c>
      <c r="E332" s="84" t="b">
        <v>0</v>
      </c>
      <c r="F332" s="84" t="b">
        <v>0</v>
      </c>
      <c r="G332" s="84" t="b">
        <v>0</v>
      </c>
    </row>
    <row r="333" spans="1:7" ht="15">
      <c r="A333" s="84" t="s">
        <v>4279</v>
      </c>
      <c r="B333" s="84">
        <v>2</v>
      </c>
      <c r="C333" s="123">
        <v>0.0011665383859738913</v>
      </c>
      <c r="D333" s="84" t="s">
        <v>4449</v>
      </c>
      <c r="E333" s="84" t="b">
        <v>0</v>
      </c>
      <c r="F333" s="84" t="b">
        <v>0</v>
      </c>
      <c r="G333" s="84" t="b">
        <v>0</v>
      </c>
    </row>
    <row r="334" spans="1:7" ht="15">
      <c r="A334" s="84" t="s">
        <v>3387</v>
      </c>
      <c r="B334" s="84">
        <v>2</v>
      </c>
      <c r="C334" s="123">
        <v>0.0011665383859738913</v>
      </c>
      <c r="D334" s="84" t="s">
        <v>4449</v>
      </c>
      <c r="E334" s="84" t="b">
        <v>0</v>
      </c>
      <c r="F334" s="84" t="b">
        <v>0</v>
      </c>
      <c r="G334" s="84" t="b">
        <v>0</v>
      </c>
    </row>
    <row r="335" spans="1:7" ht="15">
      <c r="A335" s="84" t="s">
        <v>3388</v>
      </c>
      <c r="B335" s="84">
        <v>2</v>
      </c>
      <c r="C335" s="123">
        <v>0.0011665383859738913</v>
      </c>
      <c r="D335" s="84" t="s">
        <v>4449</v>
      </c>
      <c r="E335" s="84" t="b">
        <v>1</v>
      </c>
      <c r="F335" s="84" t="b">
        <v>0</v>
      </c>
      <c r="G335" s="84" t="b">
        <v>0</v>
      </c>
    </row>
    <row r="336" spans="1:7" ht="15">
      <c r="A336" s="84" t="s">
        <v>3389</v>
      </c>
      <c r="B336" s="84">
        <v>2</v>
      </c>
      <c r="C336" s="123">
        <v>0.0011665383859738913</v>
      </c>
      <c r="D336" s="84" t="s">
        <v>4449</v>
      </c>
      <c r="E336" s="84" t="b">
        <v>0</v>
      </c>
      <c r="F336" s="84" t="b">
        <v>0</v>
      </c>
      <c r="G336" s="84" t="b">
        <v>0</v>
      </c>
    </row>
    <row r="337" spans="1:7" ht="15">
      <c r="A337" s="84" t="s">
        <v>3390</v>
      </c>
      <c r="B337" s="84">
        <v>2</v>
      </c>
      <c r="C337" s="123">
        <v>0.0011665383859738913</v>
      </c>
      <c r="D337" s="84" t="s">
        <v>4449</v>
      </c>
      <c r="E337" s="84" t="b">
        <v>0</v>
      </c>
      <c r="F337" s="84" t="b">
        <v>0</v>
      </c>
      <c r="G337" s="84" t="b">
        <v>0</v>
      </c>
    </row>
    <row r="338" spans="1:7" ht="15">
      <c r="A338" s="84" t="s">
        <v>3391</v>
      </c>
      <c r="B338" s="84">
        <v>2</v>
      </c>
      <c r="C338" s="123">
        <v>0.0011665383859738913</v>
      </c>
      <c r="D338" s="84" t="s">
        <v>4449</v>
      </c>
      <c r="E338" s="84" t="b">
        <v>0</v>
      </c>
      <c r="F338" s="84" t="b">
        <v>0</v>
      </c>
      <c r="G338" s="84" t="b">
        <v>0</v>
      </c>
    </row>
    <row r="339" spans="1:7" ht="15">
      <c r="A339" s="84" t="s">
        <v>834</v>
      </c>
      <c r="B339" s="84">
        <v>2</v>
      </c>
      <c r="C339" s="123">
        <v>0.0011665383859738913</v>
      </c>
      <c r="D339" s="84" t="s">
        <v>4449</v>
      </c>
      <c r="E339" s="84" t="b">
        <v>0</v>
      </c>
      <c r="F339" s="84" t="b">
        <v>0</v>
      </c>
      <c r="G339" s="84" t="b">
        <v>0</v>
      </c>
    </row>
    <row r="340" spans="1:7" ht="15">
      <c r="A340" s="84" t="s">
        <v>448</v>
      </c>
      <c r="B340" s="84">
        <v>2</v>
      </c>
      <c r="C340" s="123">
        <v>0.0011665383859738913</v>
      </c>
      <c r="D340" s="84" t="s">
        <v>4449</v>
      </c>
      <c r="E340" s="84" t="b">
        <v>0</v>
      </c>
      <c r="F340" s="84" t="b">
        <v>0</v>
      </c>
      <c r="G340" s="84" t="b">
        <v>0</v>
      </c>
    </row>
    <row r="341" spans="1:7" ht="15">
      <c r="A341" s="84" t="s">
        <v>3392</v>
      </c>
      <c r="B341" s="84">
        <v>2</v>
      </c>
      <c r="C341" s="123">
        <v>0.0011665383859738913</v>
      </c>
      <c r="D341" s="84" t="s">
        <v>4449</v>
      </c>
      <c r="E341" s="84" t="b">
        <v>0</v>
      </c>
      <c r="F341" s="84" t="b">
        <v>0</v>
      </c>
      <c r="G341" s="84" t="b">
        <v>0</v>
      </c>
    </row>
    <row r="342" spans="1:7" ht="15">
      <c r="A342" s="84" t="s">
        <v>3393</v>
      </c>
      <c r="B342" s="84">
        <v>2</v>
      </c>
      <c r="C342" s="123">
        <v>0.0011665383859738913</v>
      </c>
      <c r="D342" s="84" t="s">
        <v>4449</v>
      </c>
      <c r="E342" s="84" t="b">
        <v>0</v>
      </c>
      <c r="F342" s="84" t="b">
        <v>0</v>
      </c>
      <c r="G342" s="84" t="b">
        <v>0</v>
      </c>
    </row>
    <row r="343" spans="1:7" ht="15">
      <c r="A343" s="84" t="s">
        <v>3394</v>
      </c>
      <c r="B343" s="84">
        <v>2</v>
      </c>
      <c r="C343" s="123">
        <v>0.0011665383859738913</v>
      </c>
      <c r="D343" s="84" t="s">
        <v>4449</v>
      </c>
      <c r="E343" s="84" t="b">
        <v>0</v>
      </c>
      <c r="F343" s="84" t="b">
        <v>0</v>
      </c>
      <c r="G343" s="84" t="b">
        <v>0</v>
      </c>
    </row>
    <row r="344" spans="1:7" ht="15">
      <c r="A344" s="84" t="s">
        <v>370</v>
      </c>
      <c r="B344" s="84">
        <v>2</v>
      </c>
      <c r="C344" s="123">
        <v>0.0011665383859738913</v>
      </c>
      <c r="D344" s="84" t="s">
        <v>4449</v>
      </c>
      <c r="E344" s="84" t="b">
        <v>0</v>
      </c>
      <c r="F344" s="84" t="b">
        <v>0</v>
      </c>
      <c r="G344" s="84" t="b">
        <v>0</v>
      </c>
    </row>
    <row r="345" spans="1:7" ht="15">
      <c r="A345" s="84" t="s">
        <v>4280</v>
      </c>
      <c r="B345" s="84">
        <v>2</v>
      </c>
      <c r="C345" s="123">
        <v>0.0011665383859738913</v>
      </c>
      <c r="D345" s="84" t="s">
        <v>4449</v>
      </c>
      <c r="E345" s="84" t="b">
        <v>1</v>
      </c>
      <c r="F345" s="84" t="b">
        <v>0</v>
      </c>
      <c r="G345" s="84" t="b">
        <v>0</v>
      </c>
    </row>
    <row r="346" spans="1:7" ht="15">
      <c r="A346" s="84" t="s">
        <v>372</v>
      </c>
      <c r="B346" s="84">
        <v>2</v>
      </c>
      <c r="C346" s="123">
        <v>0.0011665383859738913</v>
      </c>
      <c r="D346" s="84" t="s">
        <v>4449</v>
      </c>
      <c r="E346" s="84" t="b">
        <v>0</v>
      </c>
      <c r="F346" s="84" t="b">
        <v>0</v>
      </c>
      <c r="G346" s="84" t="b">
        <v>0</v>
      </c>
    </row>
    <row r="347" spans="1:7" ht="15">
      <c r="A347" s="84" t="s">
        <v>4281</v>
      </c>
      <c r="B347" s="84">
        <v>2</v>
      </c>
      <c r="C347" s="123">
        <v>0.0013380654490302909</v>
      </c>
      <c r="D347" s="84" t="s">
        <v>4449</v>
      </c>
      <c r="E347" s="84" t="b">
        <v>0</v>
      </c>
      <c r="F347" s="84" t="b">
        <v>0</v>
      </c>
      <c r="G347" s="84" t="b">
        <v>0</v>
      </c>
    </row>
    <row r="348" spans="1:7" ht="15">
      <c r="A348" s="84" t="s">
        <v>4282</v>
      </c>
      <c r="B348" s="84">
        <v>2</v>
      </c>
      <c r="C348" s="123">
        <v>0.0013380654490302909</v>
      </c>
      <c r="D348" s="84" t="s">
        <v>4449</v>
      </c>
      <c r="E348" s="84" t="b">
        <v>0</v>
      </c>
      <c r="F348" s="84" t="b">
        <v>0</v>
      </c>
      <c r="G348" s="84" t="b">
        <v>0</v>
      </c>
    </row>
    <row r="349" spans="1:7" ht="15">
      <c r="A349" s="84" t="s">
        <v>4283</v>
      </c>
      <c r="B349" s="84">
        <v>2</v>
      </c>
      <c r="C349" s="123">
        <v>0.0013380654490302909</v>
      </c>
      <c r="D349" s="84" t="s">
        <v>4449</v>
      </c>
      <c r="E349" s="84" t="b">
        <v>0</v>
      </c>
      <c r="F349" s="84" t="b">
        <v>0</v>
      </c>
      <c r="G349" s="84" t="b">
        <v>0</v>
      </c>
    </row>
    <row r="350" spans="1:7" ht="15">
      <c r="A350" s="84" t="s">
        <v>4284</v>
      </c>
      <c r="B350" s="84">
        <v>2</v>
      </c>
      <c r="C350" s="123">
        <v>0.0013380654490302909</v>
      </c>
      <c r="D350" s="84" t="s">
        <v>4449</v>
      </c>
      <c r="E350" s="84" t="b">
        <v>0</v>
      </c>
      <c r="F350" s="84" t="b">
        <v>0</v>
      </c>
      <c r="G350" s="84" t="b">
        <v>0</v>
      </c>
    </row>
    <row r="351" spans="1:7" ht="15">
      <c r="A351" s="84" t="s">
        <v>4285</v>
      </c>
      <c r="B351" s="84">
        <v>2</v>
      </c>
      <c r="C351" s="123">
        <v>0.0013380654490302909</v>
      </c>
      <c r="D351" s="84" t="s">
        <v>4449</v>
      </c>
      <c r="E351" s="84" t="b">
        <v>0</v>
      </c>
      <c r="F351" s="84" t="b">
        <v>0</v>
      </c>
      <c r="G351" s="84" t="b">
        <v>0</v>
      </c>
    </row>
    <row r="352" spans="1:7" ht="15">
      <c r="A352" s="84" t="s">
        <v>4286</v>
      </c>
      <c r="B352" s="84">
        <v>2</v>
      </c>
      <c r="C352" s="123">
        <v>0.0011665383859738913</v>
      </c>
      <c r="D352" s="84" t="s">
        <v>4449</v>
      </c>
      <c r="E352" s="84" t="b">
        <v>0</v>
      </c>
      <c r="F352" s="84" t="b">
        <v>0</v>
      </c>
      <c r="G352" s="84" t="b">
        <v>0</v>
      </c>
    </row>
    <row r="353" spans="1:7" ht="15">
      <c r="A353" s="84" t="s">
        <v>4287</v>
      </c>
      <c r="B353" s="84">
        <v>2</v>
      </c>
      <c r="C353" s="123">
        <v>0.0011665383859738913</v>
      </c>
      <c r="D353" s="84" t="s">
        <v>4449</v>
      </c>
      <c r="E353" s="84" t="b">
        <v>0</v>
      </c>
      <c r="F353" s="84" t="b">
        <v>0</v>
      </c>
      <c r="G353" s="84" t="b">
        <v>0</v>
      </c>
    </row>
    <row r="354" spans="1:7" ht="15">
      <c r="A354" s="84" t="s">
        <v>4288</v>
      </c>
      <c r="B354" s="84">
        <v>2</v>
      </c>
      <c r="C354" s="123">
        <v>0.0011665383859738913</v>
      </c>
      <c r="D354" s="84" t="s">
        <v>4449</v>
      </c>
      <c r="E354" s="84" t="b">
        <v>0</v>
      </c>
      <c r="F354" s="84" t="b">
        <v>0</v>
      </c>
      <c r="G354" s="84" t="b">
        <v>0</v>
      </c>
    </row>
    <row r="355" spans="1:7" ht="15">
      <c r="A355" s="84" t="s">
        <v>4289</v>
      </c>
      <c r="B355" s="84">
        <v>2</v>
      </c>
      <c r="C355" s="123">
        <v>0.0011665383859738913</v>
      </c>
      <c r="D355" s="84" t="s">
        <v>4449</v>
      </c>
      <c r="E355" s="84" t="b">
        <v>0</v>
      </c>
      <c r="F355" s="84" t="b">
        <v>0</v>
      </c>
      <c r="G355" s="84" t="b">
        <v>0</v>
      </c>
    </row>
    <row r="356" spans="1:7" ht="15">
      <c r="A356" s="84" t="s">
        <v>4290</v>
      </c>
      <c r="B356" s="84">
        <v>2</v>
      </c>
      <c r="C356" s="123">
        <v>0.0013380654490302909</v>
      </c>
      <c r="D356" s="84" t="s">
        <v>4449</v>
      </c>
      <c r="E356" s="84" t="b">
        <v>0</v>
      </c>
      <c r="F356" s="84" t="b">
        <v>0</v>
      </c>
      <c r="G356" s="84" t="b">
        <v>0</v>
      </c>
    </row>
    <row r="357" spans="1:7" ht="15">
      <c r="A357" s="84" t="s">
        <v>4291</v>
      </c>
      <c r="B357" s="84">
        <v>2</v>
      </c>
      <c r="C357" s="123">
        <v>0.0013380654490302909</v>
      </c>
      <c r="D357" s="84" t="s">
        <v>4449</v>
      </c>
      <c r="E357" s="84" t="b">
        <v>0</v>
      </c>
      <c r="F357" s="84" t="b">
        <v>0</v>
      </c>
      <c r="G357" s="84" t="b">
        <v>0</v>
      </c>
    </row>
    <row r="358" spans="1:7" ht="15">
      <c r="A358" s="84" t="s">
        <v>4292</v>
      </c>
      <c r="B358" s="84">
        <v>2</v>
      </c>
      <c r="C358" s="123">
        <v>0.0011665383859738913</v>
      </c>
      <c r="D358" s="84" t="s">
        <v>4449</v>
      </c>
      <c r="E358" s="84" t="b">
        <v>0</v>
      </c>
      <c r="F358" s="84" t="b">
        <v>0</v>
      </c>
      <c r="G358" s="84" t="b">
        <v>0</v>
      </c>
    </row>
    <row r="359" spans="1:7" ht="15">
      <c r="A359" s="84" t="s">
        <v>4293</v>
      </c>
      <c r="B359" s="84">
        <v>2</v>
      </c>
      <c r="C359" s="123">
        <v>0.0011665383859738913</v>
      </c>
      <c r="D359" s="84" t="s">
        <v>4449</v>
      </c>
      <c r="E359" s="84" t="b">
        <v>0</v>
      </c>
      <c r="F359" s="84" t="b">
        <v>0</v>
      </c>
      <c r="G359" s="84" t="b">
        <v>0</v>
      </c>
    </row>
    <row r="360" spans="1:7" ht="15">
      <c r="A360" s="84" t="s">
        <v>4294</v>
      </c>
      <c r="B360" s="84">
        <v>2</v>
      </c>
      <c r="C360" s="123">
        <v>0.0011665383859738913</v>
      </c>
      <c r="D360" s="84" t="s">
        <v>4449</v>
      </c>
      <c r="E360" s="84" t="b">
        <v>0</v>
      </c>
      <c r="F360" s="84" t="b">
        <v>0</v>
      </c>
      <c r="G360" s="84" t="b">
        <v>0</v>
      </c>
    </row>
    <row r="361" spans="1:7" ht="15">
      <c r="A361" s="84" t="s">
        <v>4295</v>
      </c>
      <c r="B361" s="84">
        <v>2</v>
      </c>
      <c r="C361" s="123">
        <v>0.0011665383859738913</v>
      </c>
      <c r="D361" s="84" t="s">
        <v>4449</v>
      </c>
      <c r="E361" s="84" t="b">
        <v>0</v>
      </c>
      <c r="F361" s="84" t="b">
        <v>0</v>
      </c>
      <c r="G361" s="84" t="b">
        <v>0</v>
      </c>
    </row>
    <row r="362" spans="1:7" ht="15">
      <c r="A362" s="84" t="s">
        <v>4296</v>
      </c>
      <c r="B362" s="84">
        <v>2</v>
      </c>
      <c r="C362" s="123">
        <v>0.0011665383859738913</v>
      </c>
      <c r="D362" s="84" t="s">
        <v>4449</v>
      </c>
      <c r="E362" s="84" t="b">
        <v>0</v>
      </c>
      <c r="F362" s="84" t="b">
        <v>0</v>
      </c>
      <c r="G362" s="84" t="b">
        <v>0</v>
      </c>
    </row>
    <row r="363" spans="1:7" ht="15">
      <c r="A363" s="84" t="s">
        <v>4297</v>
      </c>
      <c r="B363" s="84">
        <v>2</v>
      </c>
      <c r="C363" s="123">
        <v>0.0011665383859738913</v>
      </c>
      <c r="D363" s="84" t="s">
        <v>4449</v>
      </c>
      <c r="E363" s="84" t="b">
        <v>0</v>
      </c>
      <c r="F363" s="84" t="b">
        <v>0</v>
      </c>
      <c r="G363" s="84" t="b">
        <v>0</v>
      </c>
    </row>
    <row r="364" spans="1:7" ht="15">
      <c r="A364" s="84" t="s">
        <v>4298</v>
      </c>
      <c r="B364" s="84">
        <v>2</v>
      </c>
      <c r="C364" s="123">
        <v>0.0011665383859738913</v>
      </c>
      <c r="D364" s="84" t="s">
        <v>4449</v>
      </c>
      <c r="E364" s="84" t="b">
        <v>0</v>
      </c>
      <c r="F364" s="84" t="b">
        <v>0</v>
      </c>
      <c r="G364" s="84" t="b">
        <v>0</v>
      </c>
    </row>
    <row r="365" spans="1:7" ht="15">
      <c r="A365" s="84" t="s">
        <v>4299</v>
      </c>
      <c r="B365" s="84">
        <v>2</v>
      </c>
      <c r="C365" s="123">
        <v>0.0011665383859738913</v>
      </c>
      <c r="D365" s="84" t="s">
        <v>4449</v>
      </c>
      <c r="E365" s="84" t="b">
        <v>0</v>
      </c>
      <c r="F365" s="84" t="b">
        <v>0</v>
      </c>
      <c r="G365" s="84" t="b">
        <v>0</v>
      </c>
    </row>
    <row r="366" spans="1:7" ht="15">
      <c r="A366" s="84" t="s">
        <v>4300</v>
      </c>
      <c r="B366" s="84">
        <v>2</v>
      </c>
      <c r="C366" s="123">
        <v>0.0011665383859738913</v>
      </c>
      <c r="D366" s="84" t="s">
        <v>4449</v>
      </c>
      <c r="E366" s="84" t="b">
        <v>0</v>
      </c>
      <c r="F366" s="84" t="b">
        <v>0</v>
      </c>
      <c r="G366" s="84" t="b">
        <v>0</v>
      </c>
    </row>
    <row r="367" spans="1:7" ht="15">
      <c r="A367" s="84" t="s">
        <v>4301</v>
      </c>
      <c r="B367" s="84">
        <v>2</v>
      </c>
      <c r="C367" s="123">
        <v>0.0013380654490302909</v>
      </c>
      <c r="D367" s="84" t="s">
        <v>4449</v>
      </c>
      <c r="E367" s="84" t="b">
        <v>0</v>
      </c>
      <c r="F367" s="84" t="b">
        <v>0</v>
      </c>
      <c r="G367" s="84" t="b">
        <v>0</v>
      </c>
    </row>
    <row r="368" spans="1:7" ht="15">
      <c r="A368" s="84" t="s">
        <v>4302</v>
      </c>
      <c r="B368" s="84">
        <v>2</v>
      </c>
      <c r="C368" s="123">
        <v>0.0011665383859738913</v>
      </c>
      <c r="D368" s="84" t="s">
        <v>4449</v>
      </c>
      <c r="E368" s="84" t="b">
        <v>0</v>
      </c>
      <c r="F368" s="84" t="b">
        <v>0</v>
      </c>
      <c r="G368" s="84" t="b">
        <v>0</v>
      </c>
    </row>
    <row r="369" spans="1:7" ht="15">
      <c r="A369" s="84" t="s">
        <v>4303</v>
      </c>
      <c r="B369" s="84">
        <v>2</v>
      </c>
      <c r="C369" s="123">
        <v>0.0011665383859738913</v>
      </c>
      <c r="D369" s="84" t="s">
        <v>4449</v>
      </c>
      <c r="E369" s="84" t="b">
        <v>0</v>
      </c>
      <c r="F369" s="84" t="b">
        <v>0</v>
      </c>
      <c r="G369" s="84" t="b">
        <v>0</v>
      </c>
    </row>
    <row r="370" spans="1:7" ht="15">
      <c r="A370" s="84" t="s">
        <v>4304</v>
      </c>
      <c r="B370" s="84">
        <v>2</v>
      </c>
      <c r="C370" s="123">
        <v>0.0011665383859738913</v>
      </c>
      <c r="D370" s="84" t="s">
        <v>4449</v>
      </c>
      <c r="E370" s="84" t="b">
        <v>0</v>
      </c>
      <c r="F370" s="84" t="b">
        <v>0</v>
      </c>
      <c r="G370" s="84" t="b">
        <v>0</v>
      </c>
    </row>
    <row r="371" spans="1:7" ht="15">
      <c r="A371" s="84" t="s">
        <v>4305</v>
      </c>
      <c r="B371" s="84">
        <v>2</v>
      </c>
      <c r="C371" s="123">
        <v>0.0011665383859738913</v>
      </c>
      <c r="D371" s="84" t="s">
        <v>4449</v>
      </c>
      <c r="E371" s="84" t="b">
        <v>0</v>
      </c>
      <c r="F371" s="84" t="b">
        <v>0</v>
      </c>
      <c r="G371" s="84" t="b">
        <v>0</v>
      </c>
    </row>
    <row r="372" spans="1:7" ht="15">
      <c r="A372" s="84" t="s">
        <v>4306</v>
      </c>
      <c r="B372" s="84">
        <v>2</v>
      </c>
      <c r="C372" s="123">
        <v>0.0011665383859738913</v>
      </c>
      <c r="D372" s="84" t="s">
        <v>4449</v>
      </c>
      <c r="E372" s="84" t="b">
        <v>0</v>
      </c>
      <c r="F372" s="84" t="b">
        <v>0</v>
      </c>
      <c r="G372" s="84" t="b">
        <v>0</v>
      </c>
    </row>
    <row r="373" spans="1:7" ht="15">
      <c r="A373" s="84" t="s">
        <v>4307</v>
      </c>
      <c r="B373" s="84">
        <v>2</v>
      </c>
      <c r="C373" s="123">
        <v>0.0011665383859738913</v>
      </c>
      <c r="D373" s="84" t="s">
        <v>4449</v>
      </c>
      <c r="E373" s="84" t="b">
        <v>0</v>
      </c>
      <c r="F373" s="84" t="b">
        <v>0</v>
      </c>
      <c r="G373" s="84" t="b">
        <v>0</v>
      </c>
    </row>
    <row r="374" spans="1:7" ht="15">
      <c r="A374" s="84" t="s">
        <v>4308</v>
      </c>
      <c r="B374" s="84">
        <v>2</v>
      </c>
      <c r="C374" s="123">
        <v>0.0011665383859738913</v>
      </c>
      <c r="D374" s="84" t="s">
        <v>4449</v>
      </c>
      <c r="E374" s="84" t="b">
        <v>0</v>
      </c>
      <c r="F374" s="84" t="b">
        <v>0</v>
      </c>
      <c r="G374" s="84" t="b">
        <v>0</v>
      </c>
    </row>
    <row r="375" spans="1:7" ht="15">
      <c r="A375" s="84" t="s">
        <v>4309</v>
      </c>
      <c r="B375" s="84">
        <v>2</v>
      </c>
      <c r="C375" s="123">
        <v>0.0011665383859738913</v>
      </c>
      <c r="D375" s="84" t="s">
        <v>4449</v>
      </c>
      <c r="E375" s="84" t="b">
        <v>0</v>
      </c>
      <c r="F375" s="84" t="b">
        <v>0</v>
      </c>
      <c r="G375" s="84" t="b">
        <v>0</v>
      </c>
    </row>
    <row r="376" spans="1:7" ht="15">
      <c r="A376" s="84" t="s">
        <v>4310</v>
      </c>
      <c r="B376" s="84">
        <v>2</v>
      </c>
      <c r="C376" s="123">
        <v>0.0011665383859738913</v>
      </c>
      <c r="D376" s="84" t="s">
        <v>4449</v>
      </c>
      <c r="E376" s="84" t="b">
        <v>0</v>
      </c>
      <c r="F376" s="84" t="b">
        <v>0</v>
      </c>
      <c r="G376" s="84" t="b">
        <v>0</v>
      </c>
    </row>
    <row r="377" spans="1:7" ht="15">
      <c r="A377" s="84" t="s">
        <v>4311</v>
      </c>
      <c r="B377" s="84">
        <v>2</v>
      </c>
      <c r="C377" s="123">
        <v>0.0011665383859738913</v>
      </c>
      <c r="D377" s="84" t="s">
        <v>4449</v>
      </c>
      <c r="E377" s="84" t="b">
        <v>0</v>
      </c>
      <c r="F377" s="84" t="b">
        <v>0</v>
      </c>
      <c r="G377" s="84" t="b">
        <v>0</v>
      </c>
    </row>
    <row r="378" spans="1:7" ht="15">
      <c r="A378" s="84" t="s">
        <v>4312</v>
      </c>
      <c r="B378" s="84">
        <v>2</v>
      </c>
      <c r="C378" s="123">
        <v>0.0011665383859738913</v>
      </c>
      <c r="D378" s="84" t="s">
        <v>4449</v>
      </c>
      <c r="E378" s="84" t="b">
        <v>0</v>
      </c>
      <c r="F378" s="84" t="b">
        <v>0</v>
      </c>
      <c r="G378" s="84" t="b">
        <v>0</v>
      </c>
    </row>
    <row r="379" spans="1:7" ht="15">
      <c r="A379" s="84" t="s">
        <v>4313</v>
      </c>
      <c r="B379" s="84">
        <v>2</v>
      </c>
      <c r="C379" s="123">
        <v>0.0011665383859738913</v>
      </c>
      <c r="D379" s="84" t="s">
        <v>4449</v>
      </c>
      <c r="E379" s="84" t="b">
        <v>0</v>
      </c>
      <c r="F379" s="84" t="b">
        <v>0</v>
      </c>
      <c r="G379" s="84" t="b">
        <v>0</v>
      </c>
    </row>
    <row r="380" spans="1:7" ht="15">
      <c r="A380" s="84" t="s">
        <v>4314</v>
      </c>
      <c r="B380" s="84">
        <v>2</v>
      </c>
      <c r="C380" s="123">
        <v>0.0011665383859738913</v>
      </c>
      <c r="D380" s="84" t="s">
        <v>4449</v>
      </c>
      <c r="E380" s="84" t="b">
        <v>0</v>
      </c>
      <c r="F380" s="84" t="b">
        <v>0</v>
      </c>
      <c r="G380" s="84" t="b">
        <v>0</v>
      </c>
    </row>
    <row r="381" spans="1:7" ht="15">
      <c r="A381" s="84" t="s">
        <v>4315</v>
      </c>
      <c r="B381" s="84">
        <v>2</v>
      </c>
      <c r="C381" s="123">
        <v>0.0011665383859738913</v>
      </c>
      <c r="D381" s="84" t="s">
        <v>4449</v>
      </c>
      <c r="E381" s="84" t="b">
        <v>0</v>
      </c>
      <c r="F381" s="84" t="b">
        <v>0</v>
      </c>
      <c r="G381" s="84" t="b">
        <v>0</v>
      </c>
    </row>
    <row r="382" spans="1:7" ht="15">
      <c r="A382" s="84" t="s">
        <v>4316</v>
      </c>
      <c r="B382" s="84">
        <v>2</v>
      </c>
      <c r="C382" s="123">
        <v>0.0011665383859738913</v>
      </c>
      <c r="D382" s="84" t="s">
        <v>4449</v>
      </c>
      <c r="E382" s="84" t="b">
        <v>0</v>
      </c>
      <c r="F382" s="84" t="b">
        <v>0</v>
      </c>
      <c r="G382" s="84" t="b">
        <v>0</v>
      </c>
    </row>
    <row r="383" spans="1:7" ht="15">
      <c r="A383" s="84" t="s">
        <v>4317</v>
      </c>
      <c r="B383" s="84">
        <v>2</v>
      </c>
      <c r="C383" s="123">
        <v>0.0013380654490302909</v>
      </c>
      <c r="D383" s="84" t="s">
        <v>4449</v>
      </c>
      <c r="E383" s="84" t="b">
        <v>0</v>
      </c>
      <c r="F383" s="84" t="b">
        <v>0</v>
      </c>
      <c r="G383" s="84" t="b">
        <v>0</v>
      </c>
    </row>
    <row r="384" spans="1:7" ht="15">
      <c r="A384" s="84" t="s">
        <v>4318</v>
      </c>
      <c r="B384" s="84">
        <v>2</v>
      </c>
      <c r="C384" s="123">
        <v>0.0011665383859738913</v>
      </c>
      <c r="D384" s="84" t="s">
        <v>4449</v>
      </c>
      <c r="E384" s="84" t="b">
        <v>0</v>
      </c>
      <c r="F384" s="84" t="b">
        <v>0</v>
      </c>
      <c r="G384" s="84" t="b">
        <v>0</v>
      </c>
    </row>
    <row r="385" spans="1:7" ht="15">
      <c r="A385" s="84" t="s">
        <v>3355</v>
      </c>
      <c r="B385" s="84">
        <v>2</v>
      </c>
      <c r="C385" s="123">
        <v>0.0013380654490302909</v>
      </c>
      <c r="D385" s="84" t="s">
        <v>4449</v>
      </c>
      <c r="E385" s="84" t="b">
        <v>0</v>
      </c>
      <c r="F385" s="84" t="b">
        <v>0</v>
      </c>
      <c r="G385" s="84" t="b">
        <v>0</v>
      </c>
    </row>
    <row r="386" spans="1:7" ht="15">
      <c r="A386" s="84" t="s">
        <v>4319</v>
      </c>
      <c r="B386" s="84">
        <v>2</v>
      </c>
      <c r="C386" s="123">
        <v>0.0011665383859738913</v>
      </c>
      <c r="D386" s="84" t="s">
        <v>4449</v>
      </c>
      <c r="E386" s="84" t="b">
        <v>0</v>
      </c>
      <c r="F386" s="84" t="b">
        <v>0</v>
      </c>
      <c r="G386" s="84" t="b">
        <v>0</v>
      </c>
    </row>
    <row r="387" spans="1:7" ht="15">
      <c r="A387" s="84" t="s">
        <v>4320</v>
      </c>
      <c r="B387" s="84">
        <v>2</v>
      </c>
      <c r="C387" s="123">
        <v>0.0011665383859738913</v>
      </c>
      <c r="D387" s="84" t="s">
        <v>4449</v>
      </c>
      <c r="E387" s="84" t="b">
        <v>0</v>
      </c>
      <c r="F387" s="84" t="b">
        <v>0</v>
      </c>
      <c r="G387" s="84" t="b">
        <v>0</v>
      </c>
    </row>
    <row r="388" spans="1:7" ht="15">
      <c r="A388" s="84" t="s">
        <v>438</v>
      </c>
      <c r="B388" s="84">
        <v>2</v>
      </c>
      <c r="C388" s="123">
        <v>0.0011665383859738913</v>
      </c>
      <c r="D388" s="84" t="s">
        <v>4449</v>
      </c>
      <c r="E388" s="84" t="b">
        <v>0</v>
      </c>
      <c r="F388" s="84" t="b">
        <v>0</v>
      </c>
      <c r="G388" s="84" t="b">
        <v>0</v>
      </c>
    </row>
    <row r="389" spans="1:7" ht="15">
      <c r="A389" s="84" t="s">
        <v>4321</v>
      </c>
      <c r="B389" s="84">
        <v>2</v>
      </c>
      <c r="C389" s="123">
        <v>0.0011665383859738913</v>
      </c>
      <c r="D389" s="84" t="s">
        <v>4449</v>
      </c>
      <c r="E389" s="84" t="b">
        <v>0</v>
      </c>
      <c r="F389" s="84" t="b">
        <v>0</v>
      </c>
      <c r="G389" s="84" t="b">
        <v>0</v>
      </c>
    </row>
    <row r="390" spans="1:7" ht="15">
      <c r="A390" s="84" t="s">
        <v>4322</v>
      </c>
      <c r="B390" s="84">
        <v>2</v>
      </c>
      <c r="C390" s="123">
        <v>0.0011665383859738913</v>
      </c>
      <c r="D390" s="84" t="s">
        <v>4449</v>
      </c>
      <c r="E390" s="84" t="b">
        <v>0</v>
      </c>
      <c r="F390" s="84" t="b">
        <v>0</v>
      </c>
      <c r="G390" s="84" t="b">
        <v>0</v>
      </c>
    </row>
    <row r="391" spans="1:7" ht="15">
      <c r="A391" s="84" t="s">
        <v>4323</v>
      </c>
      <c r="B391" s="84">
        <v>2</v>
      </c>
      <c r="C391" s="123">
        <v>0.0011665383859738913</v>
      </c>
      <c r="D391" s="84" t="s">
        <v>4449</v>
      </c>
      <c r="E391" s="84" t="b">
        <v>0</v>
      </c>
      <c r="F391" s="84" t="b">
        <v>0</v>
      </c>
      <c r="G391" s="84" t="b">
        <v>0</v>
      </c>
    </row>
    <row r="392" spans="1:7" ht="15">
      <c r="A392" s="84" t="s">
        <v>4324</v>
      </c>
      <c r="B392" s="84">
        <v>2</v>
      </c>
      <c r="C392" s="123">
        <v>0.0011665383859738913</v>
      </c>
      <c r="D392" s="84" t="s">
        <v>4449</v>
      </c>
      <c r="E392" s="84" t="b">
        <v>0</v>
      </c>
      <c r="F392" s="84" t="b">
        <v>0</v>
      </c>
      <c r="G392" s="84" t="b">
        <v>0</v>
      </c>
    </row>
    <row r="393" spans="1:7" ht="15">
      <c r="A393" s="84" t="s">
        <v>4325</v>
      </c>
      <c r="B393" s="84">
        <v>2</v>
      </c>
      <c r="C393" s="123">
        <v>0.0013380654490302909</v>
      </c>
      <c r="D393" s="84" t="s">
        <v>4449</v>
      </c>
      <c r="E393" s="84" t="b">
        <v>0</v>
      </c>
      <c r="F393" s="84" t="b">
        <v>0</v>
      </c>
      <c r="G393" s="84" t="b">
        <v>0</v>
      </c>
    </row>
    <row r="394" spans="1:7" ht="15">
      <c r="A394" s="84" t="s">
        <v>4326</v>
      </c>
      <c r="B394" s="84">
        <v>2</v>
      </c>
      <c r="C394" s="123">
        <v>0.0011665383859738913</v>
      </c>
      <c r="D394" s="84" t="s">
        <v>4449</v>
      </c>
      <c r="E394" s="84" t="b">
        <v>0</v>
      </c>
      <c r="F394" s="84" t="b">
        <v>0</v>
      </c>
      <c r="G394" s="84" t="b">
        <v>0</v>
      </c>
    </row>
    <row r="395" spans="1:7" ht="15">
      <c r="A395" s="84" t="s">
        <v>4327</v>
      </c>
      <c r="B395" s="84">
        <v>2</v>
      </c>
      <c r="C395" s="123">
        <v>0.0013380654490302909</v>
      </c>
      <c r="D395" s="84" t="s">
        <v>4449</v>
      </c>
      <c r="E395" s="84" t="b">
        <v>0</v>
      </c>
      <c r="F395" s="84" t="b">
        <v>0</v>
      </c>
      <c r="G395" s="84" t="b">
        <v>0</v>
      </c>
    </row>
    <row r="396" spans="1:7" ht="15">
      <c r="A396" s="84" t="s">
        <v>4328</v>
      </c>
      <c r="B396" s="84">
        <v>2</v>
      </c>
      <c r="C396" s="123">
        <v>0.0011665383859738913</v>
      </c>
      <c r="D396" s="84" t="s">
        <v>4449</v>
      </c>
      <c r="E396" s="84" t="b">
        <v>0</v>
      </c>
      <c r="F396" s="84" t="b">
        <v>0</v>
      </c>
      <c r="G396" s="84" t="b">
        <v>0</v>
      </c>
    </row>
    <row r="397" spans="1:7" ht="15">
      <c r="A397" s="84" t="s">
        <v>4329</v>
      </c>
      <c r="B397" s="84">
        <v>2</v>
      </c>
      <c r="C397" s="123">
        <v>0.0011665383859738913</v>
      </c>
      <c r="D397" s="84" t="s">
        <v>4449</v>
      </c>
      <c r="E397" s="84" t="b">
        <v>0</v>
      </c>
      <c r="F397" s="84" t="b">
        <v>0</v>
      </c>
      <c r="G397" s="84" t="b">
        <v>0</v>
      </c>
    </row>
    <row r="398" spans="1:7" ht="15">
      <c r="A398" s="84" t="s">
        <v>4330</v>
      </c>
      <c r="B398" s="84">
        <v>2</v>
      </c>
      <c r="C398" s="123">
        <v>0.0011665383859738913</v>
      </c>
      <c r="D398" s="84" t="s">
        <v>4449</v>
      </c>
      <c r="E398" s="84" t="b">
        <v>0</v>
      </c>
      <c r="F398" s="84" t="b">
        <v>0</v>
      </c>
      <c r="G398" s="84" t="b">
        <v>0</v>
      </c>
    </row>
    <row r="399" spans="1:7" ht="15">
      <c r="A399" s="84" t="s">
        <v>4331</v>
      </c>
      <c r="B399" s="84">
        <v>2</v>
      </c>
      <c r="C399" s="123">
        <v>0.0011665383859738913</v>
      </c>
      <c r="D399" s="84" t="s">
        <v>4449</v>
      </c>
      <c r="E399" s="84" t="b">
        <v>0</v>
      </c>
      <c r="F399" s="84" t="b">
        <v>0</v>
      </c>
      <c r="G399" s="84" t="b">
        <v>0</v>
      </c>
    </row>
    <row r="400" spans="1:7" ht="15">
      <c r="A400" s="84" t="s">
        <v>4332</v>
      </c>
      <c r="B400" s="84">
        <v>2</v>
      </c>
      <c r="C400" s="123">
        <v>0.0011665383859738913</v>
      </c>
      <c r="D400" s="84" t="s">
        <v>4449</v>
      </c>
      <c r="E400" s="84" t="b">
        <v>0</v>
      </c>
      <c r="F400" s="84" t="b">
        <v>0</v>
      </c>
      <c r="G400" s="84" t="b">
        <v>0</v>
      </c>
    </row>
    <row r="401" spans="1:7" ht="15">
      <c r="A401" s="84" t="s">
        <v>4333</v>
      </c>
      <c r="B401" s="84">
        <v>2</v>
      </c>
      <c r="C401" s="123">
        <v>0.0011665383859738913</v>
      </c>
      <c r="D401" s="84" t="s">
        <v>4449</v>
      </c>
      <c r="E401" s="84" t="b">
        <v>0</v>
      </c>
      <c r="F401" s="84" t="b">
        <v>0</v>
      </c>
      <c r="G401" s="84" t="b">
        <v>0</v>
      </c>
    </row>
    <row r="402" spans="1:7" ht="15">
      <c r="A402" s="84" t="s">
        <v>4334</v>
      </c>
      <c r="B402" s="84">
        <v>2</v>
      </c>
      <c r="C402" s="123">
        <v>0.0013380654490302909</v>
      </c>
      <c r="D402" s="84" t="s">
        <v>4449</v>
      </c>
      <c r="E402" s="84" t="b">
        <v>0</v>
      </c>
      <c r="F402" s="84" t="b">
        <v>0</v>
      </c>
      <c r="G402" s="84" t="b">
        <v>0</v>
      </c>
    </row>
    <row r="403" spans="1:7" ht="15">
      <c r="A403" s="84" t="s">
        <v>4335</v>
      </c>
      <c r="B403" s="84">
        <v>2</v>
      </c>
      <c r="C403" s="123">
        <v>0.0011665383859738913</v>
      </c>
      <c r="D403" s="84" t="s">
        <v>4449</v>
      </c>
      <c r="E403" s="84" t="b">
        <v>0</v>
      </c>
      <c r="F403" s="84" t="b">
        <v>0</v>
      </c>
      <c r="G403" s="84" t="b">
        <v>0</v>
      </c>
    </row>
    <row r="404" spans="1:7" ht="15">
      <c r="A404" s="84" t="s">
        <v>4336</v>
      </c>
      <c r="B404" s="84">
        <v>2</v>
      </c>
      <c r="C404" s="123">
        <v>0.0013380654490302909</v>
      </c>
      <c r="D404" s="84" t="s">
        <v>4449</v>
      </c>
      <c r="E404" s="84" t="b">
        <v>1</v>
      </c>
      <c r="F404" s="84" t="b">
        <v>0</v>
      </c>
      <c r="G404" s="84" t="b">
        <v>0</v>
      </c>
    </row>
    <row r="405" spans="1:7" ht="15">
      <c r="A405" s="84" t="s">
        <v>4337</v>
      </c>
      <c r="B405" s="84">
        <v>2</v>
      </c>
      <c r="C405" s="123">
        <v>0.0013380654490302909</v>
      </c>
      <c r="D405" s="84" t="s">
        <v>4449</v>
      </c>
      <c r="E405" s="84" t="b">
        <v>0</v>
      </c>
      <c r="F405" s="84" t="b">
        <v>0</v>
      </c>
      <c r="G405" s="84" t="b">
        <v>0</v>
      </c>
    </row>
    <row r="406" spans="1:7" ht="15">
      <c r="A406" s="84" t="s">
        <v>4338</v>
      </c>
      <c r="B406" s="84">
        <v>2</v>
      </c>
      <c r="C406" s="123">
        <v>0.0011665383859738913</v>
      </c>
      <c r="D406" s="84" t="s">
        <v>4449</v>
      </c>
      <c r="E406" s="84" t="b">
        <v>1</v>
      </c>
      <c r="F406" s="84" t="b">
        <v>0</v>
      </c>
      <c r="G406" s="84" t="b">
        <v>0</v>
      </c>
    </row>
    <row r="407" spans="1:7" ht="15">
      <c r="A407" s="84" t="s">
        <v>4339</v>
      </c>
      <c r="B407" s="84">
        <v>2</v>
      </c>
      <c r="C407" s="123">
        <v>0.0011665383859738913</v>
      </c>
      <c r="D407" s="84" t="s">
        <v>4449</v>
      </c>
      <c r="E407" s="84" t="b">
        <v>0</v>
      </c>
      <c r="F407" s="84" t="b">
        <v>0</v>
      </c>
      <c r="G407" s="84" t="b">
        <v>0</v>
      </c>
    </row>
    <row r="408" spans="1:7" ht="15">
      <c r="A408" s="84" t="s">
        <v>4340</v>
      </c>
      <c r="B408" s="84">
        <v>2</v>
      </c>
      <c r="C408" s="123">
        <v>0.0011665383859738913</v>
      </c>
      <c r="D408" s="84" t="s">
        <v>4449</v>
      </c>
      <c r="E408" s="84" t="b">
        <v>0</v>
      </c>
      <c r="F408" s="84" t="b">
        <v>0</v>
      </c>
      <c r="G408" s="84" t="b">
        <v>0</v>
      </c>
    </row>
    <row r="409" spans="1:7" ht="15">
      <c r="A409" s="84" t="s">
        <v>4341</v>
      </c>
      <c r="B409" s="84">
        <v>2</v>
      </c>
      <c r="C409" s="123">
        <v>0.0011665383859738913</v>
      </c>
      <c r="D409" s="84" t="s">
        <v>4449</v>
      </c>
      <c r="E409" s="84" t="b">
        <v>0</v>
      </c>
      <c r="F409" s="84" t="b">
        <v>0</v>
      </c>
      <c r="G409" s="84" t="b">
        <v>0</v>
      </c>
    </row>
    <row r="410" spans="1:7" ht="15">
      <c r="A410" s="84" t="s">
        <v>4342</v>
      </c>
      <c r="B410" s="84">
        <v>2</v>
      </c>
      <c r="C410" s="123">
        <v>0.0011665383859738913</v>
      </c>
      <c r="D410" s="84" t="s">
        <v>4449</v>
      </c>
      <c r="E410" s="84" t="b">
        <v>0</v>
      </c>
      <c r="F410" s="84" t="b">
        <v>0</v>
      </c>
      <c r="G410" s="84" t="b">
        <v>0</v>
      </c>
    </row>
    <row r="411" spans="1:7" ht="15">
      <c r="A411" s="84" t="s">
        <v>4343</v>
      </c>
      <c r="B411" s="84">
        <v>2</v>
      </c>
      <c r="C411" s="123">
        <v>0.0011665383859738913</v>
      </c>
      <c r="D411" s="84" t="s">
        <v>4449</v>
      </c>
      <c r="E411" s="84" t="b">
        <v>0</v>
      </c>
      <c r="F411" s="84" t="b">
        <v>0</v>
      </c>
      <c r="G411" s="84" t="b">
        <v>0</v>
      </c>
    </row>
    <row r="412" spans="1:7" ht="15">
      <c r="A412" s="84" t="s">
        <v>4344</v>
      </c>
      <c r="B412" s="84">
        <v>2</v>
      </c>
      <c r="C412" s="123">
        <v>0.0011665383859738913</v>
      </c>
      <c r="D412" s="84" t="s">
        <v>4449</v>
      </c>
      <c r="E412" s="84" t="b">
        <v>0</v>
      </c>
      <c r="F412" s="84" t="b">
        <v>0</v>
      </c>
      <c r="G412" s="84" t="b">
        <v>0</v>
      </c>
    </row>
    <row r="413" spans="1:7" ht="15">
      <c r="A413" s="84" t="s">
        <v>4345</v>
      </c>
      <c r="B413" s="84">
        <v>2</v>
      </c>
      <c r="C413" s="123">
        <v>0.0011665383859738913</v>
      </c>
      <c r="D413" s="84" t="s">
        <v>4449</v>
      </c>
      <c r="E413" s="84" t="b">
        <v>0</v>
      </c>
      <c r="F413" s="84" t="b">
        <v>0</v>
      </c>
      <c r="G413" s="84" t="b">
        <v>0</v>
      </c>
    </row>
    <row r="414" spans="1:7" ht="15">
      <c r="A414" s="84" t="s">
        <v>4346</v>
      </c>
      <c r="B414" s="84">
        <v>2</v>
      </c>
      <c r="C414" s="123">
        <v>0.0011665383859738913</v>
      </c>
      <c r="D414" s="84" t="s">
        <v>4449</v>
      </c>
      <c r="E414" s="84" t="b">
        <v>0</v>
      </c>
      <c r="F414" s="84" t="b">
        <v>0</v>
      </c>
      <c r="G414" s="84" t="b">
        <v>0</v>
      </c>
    </row>
    <row r="415" spans="1:7" ht="15">
      <c r="A415" s="84" t="s">
        <v>4347</v>
      </c>
      <c r="B415" s="84">
        <v>2</v>
      </c>
      <c r="C415" s="123">
        <v>0.0013380654490302909</v>
      </c>
      <c r="D415" s="84" t="s">
        <v>4449</v>
      </c>
      <c r="E415" s="84" t="b">
        <v>0</v>
      </c>
      <c r="F415" s="84" t="b">
        <v>0</v>
      </c>
      <c r="G415" s="84" t="b">
        <v>0</v>
      </c>
    </row>
    <row r="416" spans="1:7" ht="15">
      <c r="A416" s="84" t="s">
        <v>325</v>
      </c>
      <c r="B416" s="84">
        <v>2</v>
      </c>
      <c r="C416" s="123">
        <v>0.0011665383859738913</v>
      </c>
      <c r="D416" s="84" t="s">
        <v>4449</v>
      </c>
      <c r="E416" s="84" t="b">
        <v>0</v>
      </c>
      <c r="F416" s="84" t="b">
        <v>0</v>
      </c>
      <c r="G416" s="84" t="b">
        <v>0</v>
      </c>
    </row>
    <row r="417" spans="1:7" ht="15">
      <c r="A417" s="84" t="s">
        <v>4348</v>
      </c>
      <c r="B417" s="84">
        <v>2</v>
      </c>
      <c r="C417" s="123">
        <v>0.0011665383859738913</v>
      </c>
      <c r="D417" s="84" t="s">
        <v>4449</v>
      </c>
      <c r="E417" s="84" t="b">
        <v>1</v>
      </c>
      <c r="F417" s="84" t="b">
        <v>0</v>
      </c>
      <c r="G417" s="84" t="b">
        <v>0</v>
      </c>
    </row>
    <row r="418" spans="1:7" ht="15">
      <c r="A418" s="84" t="s">
        <v>4349</v>
      </c>
      <c r="B418" s="84">
        <v>2</v>
      </c>
      <c r="C418" s="123">
        <v>0.0011665383859738913</v>
      </c>
      <c r="D418" s="84" t="s">
        <v>4449</v>
      </c>
      <c r="E418" s="84" t="b">
        <v>0</v>
      </c>
      <c r="F418" s="84" t="b">
        <v>0</v>
      </c>
      <c r="G418" s="84" t="b">
        <v>0</v>
      </c>
    </row>
    <row r="419" spans="1:7" ht="15">
      <c r="A419" s="84" t="s">
        <v>4350</v>
      </c>
      <c r="B419" s="84">
        <v>2</v>
      </c>
      <c r="C419" s="123">
        <v>0.0011665383859738913</v>
      </c>
      <c r="D419" s="84" t="s">
        <v>4449</v>
      </c>
      <c r="E419" s="84" t="b">
        <v>1</v>
      </c>
      <c r="F419" s="84" t="b">
        <v>0</v>
      </c>
      <c r="G419" s="84" t="b">
        <v>0</v>
      </c>
    </row>
    <row r="420" spans="1:7" ht="15">
      <c r="A420" s="84" t="s">
        <v>4351</v>
      </c>
      <c r="B420" s="84">
        <v>2</v>
      </c>
      <c r="C420" s="123">
        <v>0.0011665383859738913</v>
      </c>
      <c r="D420" s="84" t="s">
        <v>4449</v>
      </c>
      <c r="E420" s="84" t="b">
        <v>0</v>
      </c>
      <c r="F420" s="84" t="b">
        <v>0</v>
      </c>
      <c r="G420" s="84" t="b">
        <v>0</v>
      </c>
    </row>
    <row r="421" spans="1:7" ht="15">
      <c r="A421" s="84" t="s">
        <v>4352</v>
      </c>
      <c r="B421" s="84">
        <v>2</v>
      </c>
      <c r="C421" s="123">
        <v>0.0011665383859738913</v>
      </c>
      <c r="D421" s="84" t="s">
        <v>4449</v>
      </c>
      <c r="E421" s="84" t="b">
        <v>0</v>
      </c>
      <c r="F421" s="84" t="b">
        <v>0</v>
      </c>
      <c r="G421" s="84" t="b">
        <v>0</v>
      </c>
    </row>
    <row r="422" spans="1:7" ht="15">
      <c r="A422" s="84" t="s">
        <v>4353</v>
      </c>
      <c r="B422" s="84">
        <v>2</v>
      </c>
      <c r="C422" s="123">
        <v>0.0011665383859738913</v>
      </c>
      <c r="D422" s="84" t="s">
        <v>4449</v>
      </c>
      <c r="E422" s="84" t="b">
        <v>0</v>
      </c>
      <c r="F422" s="84" t="b">
        <v>0</v>
      </c>
      <c r="G422" s="84" t="b">
        <v>0</v>
      </c>
    </row>
    <row r="423" spans="1:7" ht="15">
      <c r="A423" s="84" t="s">
        <v>4354</v>
      </c>
      <c r="B423" s="84">
        <v>2</v>
      </c>
      <c r="C423" s="123">
        <v>0.0011665383859738913</v>
      </c>
      <c r="D423" s="84" t="s">
        <v>4449</v>
      </c>
      <c r="E423" s="84" t="b">
        <v>0</v>
      </c>
      <c r="F423" s="84" t="b">
        <v>0</v>
      </c>
      <c r="G423" s="84" t="b">
        <v>0</v>
      </c>
    </row>
    <row r="424" spans="1:7" ht="15">
      <c r="A424" s="84" t="s">
        <v>4355</v>
      </c>
      <c r="B424" s="84">
        <v>2</v>
      </c>
      <c r="C424" s="123">
        <v>0.0011665383859738913</v>
      </c>
      <c r="D424" s="84" t="s">
        <v>4449</v>
      </c>
      <c r="E424" s="84" t="b">
        <v>1</v>
      </c>
      <c r="F424" s="84" t="b">
        <v>0</v>
      </c>
      <c r="G424" s="84" t="b">
        <v>0</v>
      </c>
    </row>
    <row r="425" spans="1:7" ht="15">
      <c r="A425" s="84" t="s">
        <v>4356</v>
      </c>
      <c r="B425" s="84">
        <v>2</v>
      </c>
      <c r="C425" s="123">
        <v>0.0011665383859738913</v>
      </c>
      <c r="D425" s="84" t="s">
        <v>4449</v>
      </c>
      <c r="E425" s="84" t="b">
        <v>1</v>
      </c>
      <c r="F425" s="84" t="b">
        <v>0</v>
      </c>
      <c r="G425" s="84" t="b">
        <v>0</v>
      </c>
    </row>
    <row r="426" spans="1:7" ht="15">
      <c r="A426" s="84" t="s">
        <v>4357</v>
      </c>
      <c r="B426" s="84">
        <v>2</v>
      </c>
      <c r="C426" s="123">
        <v>0.0011665383859738913</v>
      </c>
      <c r="D426" s="84" t="s">
        <v>4449</v>
      </c>
      <c r="E426" s="84" t="b">
        <v>0</v>
      </c>
      <c r="F426" s="84" t="b">
        <v>0</v>
      </c>
      <c r="G426" s="84" t="b">
        <v>0</v>
      </c>
    </row>
    <row r="427" spans="1:7" ht="15">
      <c r="A427" s="84" t="s">
        <v>4358</v>
      </c>
      <c r="B427" s="84">
        <v>2</v>
      </c>
      <c r="C427" s="123">
        <v>0.0011665383859738913</v>
      </c>
      <c r="D427" s="84" t="s">
        <v>4449</v>
      </c>
      <c r="E427" s="84" t="b">
        <v>0</v>
      </c>
      <c r="F427" s="84" t="b">
        <v>0</v>
      </c>
      <c r="G427" s="84" t="b">
        <v>0</v>
      </c>
    </row>
    <row r="428" spans="1:7" ht="15">
      <c r="A428" s="84" t="s">
        <v>4359</v>
      </c>
      <c r="B428" s="84">
        <v>2</v>
      </c>
      <c r="C428" s="123">
        <v>0.0011665383859738913</v>
      </c>
      <c r="D428" s="84" t="s">
        <v>4449</v>
      </c>
      <c r="E428" s="84" t="b">
        <v>0</v>
      </c>
      <c r="F428" s="84" t="b">
        <v>0</v>
      </c>
      <c r="G428" s="84" t="b">
        <v>0</v>
      </c>
    </row>
    <row r="429" spans="1:7" ht="15">
      <c r="A429" s="84" t="s">
        <v>4360</v>
      </c>
      <c r="B429" s="84">
        <v>2</v>
      </c>
      <c r="C429" s="123">
        <v>0.0011665383859738913</v>
      </c>
      <c r="D429" s="84" t="s">
        <v>4449</v>
      </c>
      <c r="E429" s="84" t="b">
        <v>0</v>
      </c>
      <c r="F429" s="84" t="b">
        <v>0</v>
      </c>
      <c r="G429" s="84" t="b">
        <v>0</v>
      </c>
    </row>
    <row r="430" spans="1:7" ht="15">
      <c r="A430" s="84" t="s">
        <v>4361</v>
      </c>
      <c r="B430" s="84">
        <v>2</v>
      </c>
      <c r="C430" s="123">
        <v>0.0011665383859738913</v>
      </c>
      <c r="D430" s="84" t="s">
        <v>4449</v>
      </c>
      <c r="E430" s="84" t="b">
        <v>0</v>
      </c>
      <c r="F430" s="84" t="b">
        <v>0</v>
      </c>
      <c r="G430" s="84" t="b">
        <v>0</v>
      </c>
    </row>
    <row r="431" spans="1:7" ht="15">
      <c r="A431" s="84" t="s">
        <v>4362</v>
      </c>
      <c r="B431" s="84">
        <v>2</v>
      </c>
      <c r="C431" s="123">
        <v>0.0013380654490302909</v>
      </c>
      <c r="D431" s="84" t="s">
        <v>4449</v>
      </c>
      <c r="E431" s="84" t="b">
        <v>0</v>
      </c>
      <c r="F431" s="84" t="b">
        <v>0</v>
      </c>
      <c r="G431" s="84" t="b">
        <v>0</v>
      </c>
    </row>
    <row r="432" spans="1:7" ht="15">
      <c r="A432" s="84" t="s">
        <v>4363</v>
      </c>
      <c r="B432" s="84">
        <v>2</v>
      </c>
      <c r="C432" s="123">
        <v>0.0011665383859738913</v>
      </c>
      <c r="D432" s="84" t="s">
        <v>4449</v>
      </c>
      <c r="E432" s="84" t="b">
        <v>0</v>
      </c>
      <c r="F432" s="84" t="b">
        <v>0</v>
      </c>
      <c r="G432" s="84" t="b">
        <v>0</v>
      </c>
    </row>
    <row r="433" spans="1:7" ht="15">
      <c r="A433" s="84" t="s">
        <v>4364</v>
      </c>
      <c r="B433" s="84">
        <v>2</v>
      </c>
      <c r="C433" s="123">
        <v>0.0011665383859738913</v>
      </c>
      <c r="D433" s="84" t="s">
        <v>4449</v>
      </c>
      <c r="E433" s="84" t="b">
        <v>0</v>
      </c>
      <c r="F433" s="84" t="b">
        <v>0</v>
      </c>
      <c r="G433" s="84" t="b">
        <v>0</v>
      </c>
    </row>
    <row r="434" spans="1:7" ht="15">
      <c r="A434" s="84" t="s">
        <v>4365</v>
      </c>
      <c r="B434" s="84">
        <v>2</v>
      </c>
      <c r="C434" s="123">
        <v>0.0011665383859738913</v>
      </c>
      <c r="D434" s="84" t="s">
        <v>4449</v>
      </c>
      <c r="E434" s="84" t="b">
        <v>0</v>
      </c>
      <c r="F434" s="84" t="b">
        <v>0</v>
      </c>
      <c r="G434" s="84" t="b">
        <v>0</v>
      </c>
    </row>
    <row r="435" spans="1:7" ht="15">
      <c r="A435" s="84" t="s">
        <v>4366</v>
      </c>
      <c r="B435" s="84">
        <v>2</v>
      </c>
      <c r="C435" s="123">
        <v>0.0011665383859738913</v>
      </c>
      <c r="D435" s="84" t="s">
        <v>4449</v>
      </c>
      <c r="E435" s="84" t="b">
        <v>0</v>
      </c>
      <c r="F435" s="84" t="b">
        <v>0</v>
      </c>
      <c r="G435" s="84" t="b">
        <v>0</v>
      </c>
    </row>
    <row r="436" spans="1:7" ht="15">
      <c r="A436" s="84" t="s">
        <v>421</v>
      </c>
      <c r="B436" s="84">
        <v>2</v>
      </c>
      <c r="C436" s="123">
        <v>0.0011665383859738913</v>
      </c>
      <c r="D436" s="84" t="s">
        <v>4449</v>
      </c>
      <c r="E436" s="84" t="b">
        <v>0</v>
      </c>
      <c r="F436" s="84" t="b">
        <v>0</v>
      </c>
      <c r="G436" s="84" t="b">
        <v>0</v>
      </c>
    </row>
    <row r="437" spans="1:7" ht="15">
      <c r="A437" s="84" t="s">
        <v>4367</v>
      </c>
      <c r="B437" s="84">
        <v>2</v>
      </c>
      <c r="C437" s="123">
        <v>0.0011665383859738913</v>
      </c>
      <c r="D437" s="84" t="s">
        <v>4449</v>
      </c>
      <c r="E437" s="84" t="b">
        <v>0</v>
      </c>
      <c r="F437" s="84" t="b">
        <v>0</v>
      </c>
      <c r="G437" s="84" t="b">
        <v>0</v>
      </c>
    </row>
    <row r="438" spans="1:7" ht="15">
      <c r="A438" s="84" t="s">
        <v>4368</v>
      </c>
      <c r="B438" s="84">
        <v>2</v>
      </c>
      <c r="C438" s="123">
        <v>0.0011665383859738913</v>
      </c>
      <c r="D438" s="84" t="s">
        <v>4449</v>
      </c>
      <c r="E438" s="84" t="b">
        <v>0</v>
      </c>
      <c r="F438" s="84" t="b">
        <v>0</v>
      </c>
      <c r="G438" s="84" t="b">
        <v>0</v>
      </c>
    </row>
    <row r="439" spans="1:7" ht="15">
      <c r="A439" s="84" t="s">
        <v>4369</v>
      </c>
      <c r="B439" s="84">
        <v>2</v>
      </c>
      <c r="C439" s="123">
        <v>0.0011665383859738913</v>
      </c>
      <c r="D439" s="84" t="s">
        <v>4449</v>
      </c>
      <c r="E439" s="84" t="b">
        <v>0</v>
      </c>
      <c r="F439" s="84" t="b">
        <v>0</v>
      </c>
      <c r="G439" s="84" t="b">
        <v>0</v>
      </c>
    </row>
    <row r="440" spans="1:7" ht="15">
      <c r="A440" s="84" t="s">
        <v>299</v>
      </c>
      <c r="B440" s="84">
        <v>2</v>
      </c>
      <c r="C440" s="123">
        <v>0.0011665383859738913</v>
      </c>
      <c r="D440" s="84" t="s">
        <v>4449</v>
      </c>
      <c r="E440" s="84" t="b">
        <v>0</v>
      </c>
      <c r="F440" s="84" t="b">
        <v>0</v>
      </c>
      <c r="G440" s="84" t="b">
        <v>0</v>
      </c>
    </row>
    <row r="441" spans="1:7" ht="15">
      <c r="A441" s="84" t="s">
        <v>4370</v>
      </c>
      <c r="B441" s="84">
        <v>2</v>
      </c>
      <c r="C441" s="123">
        <v>0.0011665383859738913</v>
      </c>
      <c r="D441" s="84" t="s">
        <v>4449</v>
      </c>
      <c r="E441" s="84" t="b">
        <v>0</v>
      </c>
      <c r="F441" s="84" t="b">
        <v>0</v>
      </c>
      <c r="G441" s="84" t="b">
        <v>0</v>
      </c>
    </row>
    <row r="442" spans="1:7" ht="15">
      <c r="A442" s="84" t="s">
        <v>4371</v>
      </c>
      <c r="B442" s="84">
        <v>2</v>
      </c>
      <c r="C442" s="123">
        <v>0.0011665383859738913</v>
      </c>
      <c r="D442" s="84" t="s">
        <v>4449</v>
      </c>
      <c r="E442" s="84" t="b">
        <v>0</v>
      </c>
      <c r="F442" s="84" t="b">
        <v>0</v>
      </c>
      <c r="G442" s="84" t="b">
        <v>0</v>
      </c>
    </row>
    <row r="443" spans="1:7" ht="15">
      <c r="A443" s="84" t="s">
        <v>4372</v>
      </c>
      <c r="B443" s="84">
        <v>2</v>
      </c>
      <c r="C443" s="123">
        <v>0.0011665383859738913</v>
      </c>
      <c r="D443" s="84" t="s">
        <v>4449</v>
      </c>
      <c r="E443" s="84" t="b">
        <v>0</v>
      </c>
      <c r="F443" s="84" t="b">
        <v>0</v>
      </c>
      <c r="G443" s="84" t="b">
        <v>0</v>
      </c>
    </row>
    <row r="444" spans="1:7" ht="15">
      <c r="A444" s="84" t="s">
        <v>4373</v>
      </c>
      <c r="B444" s="84">
        <v>2</v>
      </c>
      <c r="C444" s="123">
        <v>0.0011665383859738913</v>
      </c>
      <c r="D444" s="84" t="s">
        <v>4449</v>
      </c>
      <c r="E444" s="84" t="b">
        <v>0</v>
      </c>
      <c r="F444" s="84" t="b">
        <v>0</v>
      </c>
      <c r="G444" s="84" t="b">
        <v>0</v>
      </c>
    </row>
    <row r="445" spans="1:7" ht="15">
      <c r="A445" s="84" t="s">
        <v>4374</v>
      </c>
      <c r="B445" s="84">
        <v>2</v>
      </c>
      <c r="C445" s="123">
        <v>0.0011665383859738913</v>
      </c>
      <c r="D445" s="84" t="s">
        <v>4449</v>
      </c>
      <c r="E445" s="84" t="b">
        <v>0</v>
      </c>
      <c r="F445" s="84" t="b">
        <v>0</v>
      </c>
      <c r="G445" s="84" t="b">
        <v>0</v>
      </c>
    </row>
    <row r="446" spans="1:7" ht="15">
      <c r="A446" s="84" t="s">
        <v>3427</v>
      </c>
      <c r="B446" s="84">
        <v>2</v>
      </c>
      <c r="C446" s="123">
        <v>0.0013380654490302909</v>
      </c>
      <c r="D446" s="84" t="s">
        <v>4449</v>
      </c>
      <c r="E446" s="84" t="b">
        <v>0</v>
      </c>
      <c r="F446" s="84" t="b">
        <v>0</v>
      </c>
      <c r="G446" s="84" t="b">
        <v>0</v>
      </c>
    </row>
    <row r="447" spans="1:7" ht="15">
      <c r="A447" s="84" t="s">
        <v>4375</v>
      </c>
      <c r="B447" s="84">
        <v>2</v>
      </c>
      <c r="C447" s="123">
        <v>0.0011665383859738913</v>
      </c>
      <c r="D447" s="84" t="s">
        <v>4449</v>
      </c>
      <c r="E447" s="84" t="b">
        <v>0</v>
      </c>
      <c r="F447" s="84" t="b">
        <v>0</v>
      </c>
      <c r="G447" s="84" t="b">
        <v>0</v>
      </c>
    </row>
    <row r="448" spans="1:7" ht="15">
      <c r="A448" s="84" t="s">
        <v>4376</v>
      </c>
      <c r="B448" s="84">
        <v>2</v>
      </c>
      <c r="C448" s="123">
        <v>0.0011665383859738913</v>
      </c>
      <c r="D448" s="84" t="s">
        <v>4449</v>
      </c>
      <c r="E448" s="84" t="b">
        <v>1</v>
      </c>
      <c r="F448" s="84" t="b">
        <v>0</v>
      </c>
      <c r="G448" s="84" t="b">
        <v>0</v>
      </c>
    </row>
    <row r="449" spans="1:7" ht="15">
      <c r="A449" s="84" t="s">
        <v>4377</v>
      </c>
      <c r="B449" s="84">
        <v>2</v>
      </c>
      <c r="C449" s="123">
        <v>0.0011665383859738913</v>
      </c>
      <c r="D449" s="84" t="s">
        <v>4449</v>
      </c>
      <c r="E449" s="84" t="b">
        <v>0</v>
      </c>
      <c r="F449" s="84" t="b">
        <v>0</v>
      </c>
      <c r="G449" s="84" t="b">
        <v>0</v>
      </c>
    </row>
    <row r="450" spans="1:7" ht="15">
      <c r="A450" s="84" t="s">
        <v>4378</v>
      </c>
      <c r="B450" s="84">
        <v>2</v>
      </c>
      <c r="C450" s="123">
        <v>0.0011665383859738913</v>
      </c>
      <c r="D450" s="84" t="s">
        <v>4449</v>
      </c>
      <c r="E450" s="84" t="b">
        <v>0</v>
      </c>
      <c r="F450" s="84" t="b">
        <v>0</v>
      </c>
      <c r="G450" s="84" t="b">
        <v>0</v>
      </c>
    </row>
    <row r="451" spans="1:7" ht="15">
      <c r="A451" s="84" t="s">
        <v>4379</v>
      </c>
      <c r="B451" s="84">
        <v>2</v>
      </c>
      <c r="C451" s="123">
        <v>0.0011665383859738913</v>
      </c>
      <c r="D451" s="84" t="s">
        <v>4449</v>
      </c>
      <c r="E451" s="84" t="b">
        <v>0</v>
      </c>
      <c r="F451" s="84" t="b">
        <v>0</v>
      </c>
      <c r="G451" s="84" t="b">
        <v>0</v>
      </c>
    </row>
    <row r="452" spans="1:7" ht="15">
      <c r="A452" s="84" t="s">
        <v>4380</v>
      </c>
      <c r="B452" s="84">
        <v>2</v>
      </c>
      <c r="C452" s="123">
        <v>0.0011665383859738913</v>
      </c>
      <c r="D452" s="84" t="s">
        <v>4449</v>
      </c>
      <c r="E452" s="84" t="b">
        <v>0</v>
      </c>
      <c r="F452" s="84" t="b">
        <v>0</v>
      </c>
      <c r="G452" s="84" t="b">
        <v>0</v>
      </c>
    </row>
    <row r="453" spans="1:7" ht="15">
      <c r="A453" s="84" t="s">
        <v>4381</v>
      </c>
      <c r="B453" s="84">
        <v>2</v>
      </c>
      <c r="C453" s="123">
        <v>0.0011665383859738913</v>
      </c>
      <c r="D453" s="84" t="s">
        <v>4449</v>
      </c>
      <c r="E453" s="84" t="b">
        <v>0</v>
      </c>
      <c r="F453" s="84" t="b">
        <v>0</v>
      </c>
      <c r="G453" s="84" t="b">
        <v>0</v>
      </c>
    </row>
    <row r="454" spans="1:7" ht="15">
      <c r="A454" s="84" t="s">
        <v>4382</v>
      </c>
      <c r="B454" s="84">
        <v>2</v>
      </c>
      <c r="C454" s="123">
        <v>0.0011665383859738913</v>
      </c>
      <c r="D454" s="84" t="s">
        <v>4449</v>
      </c>
      <c r="E454" s="84" t="b">
        <v>0</v>
      </c>
      <c r="F454" s="84" t="b">
        <v>0</v>
      </c>
      <c r="G454" s="84" t="b">
        <v>0</v>
      </c>
    </row>
    <row r="455" spans="1:7" ht="15">
      <c r="A455" s="84" t="s">
        <v>4383</v>
      </c>
      <c r="B455" s="84">
        <v>2</v>
      </c>
      <c r="C455" s="123">
        <v>0.0011665383859738913</v>
      </c>
      <c r="D455" s="84" t="s">
        <v>4449</v>
      </c>
      <c r="E455" s="84" t="b">
        <v>0</v>
      </c>
      <c r="F455" s="84" t="b">
        <v>0</v>
      </c>
      <c r="G455" s="84" t="b">
        <v>0</v>
      </c>
    </row>
    <row r="456" spans="1:7" ht="15">
      <c r="A456" s="84" t="s">
        <v>4384</v>
      </c>
      <c r="B456" s="84">
        <v>2</v>
      </c>
      <c r="C456" s="123">
        <v>0.0011665383859738913</v>
      </c>
      <c r="D456" s="84" t="s">
        <v>4449</v>
      </c>
      <c r="E456" s="84" t="b">
        <v>0</v>
      </c>
      <c r="F456" s="84" t="b">
        <v>0</v>
      </c>
      <c r="G456" s="84" t="b">
        <v>0</v>
      </c>
    </row>
    <row r="457" spans="1:7" ht="15">
      <c r="A457" s="84" t="s">
        <v>4385</v>
      </c>
      <c r="B457" s="84">
        <v>2</v>
      </c>
      <c r="C457" s="123">
        <v>0.0011665383859738913</v>
      </c>
      <c r="D457" s="84" t="s">
        <v>4449</v>
      </c>
      <c r="E457" s="84" t="b">
        <v>0</v>
      </c>
      <c r="F457" s="84" t="b">
        <v>0</v>
      </c>
      <c r="G457" s="84" t="b">
        <v>0</v>
      </c>
    </row>
    <row r="458" spans="1:7" ht="15">
      <c r="A458" s="84" t="s">
        <v>277</v>
      </c>
      <c r="B458" s="84">
        <v>2</v>
      </c>
      <c r="C458" s="123">
        <v>0.0011665383859738913</v>
      </c>
      <c r="D458" s="84" t="s">
        <v>4449</v>
      </c>
      <c r="E458" s="84" t="b">
        <v>0</v>
      </c>
      <c r="F458" s="84" t="b">
        <v>0</v>
      </c>
      <c r="G458" s="84" t="b">
        <v>0</v>
      </c>
    </row>
    <row r="459" spans="1:7" ht="15">
      <c r="A459" s="84" t="s">
        <v>4386</v>
      </c>
      <c r="B459" s="84">
        <v>2</v>
      </c>
      <c r="C459" s="123">
        <v>0.0011665383859738913</v>
      </c>
      <c r="D459" s="84" t="s">
        <v>4449</v>
      </c>
      <c r="E459" s="84" t="b">
        <v>0</v>
      </c>
      <c r="F459" s="84" t="b">
        <v>0</v>
      </c>
      <c r="G459" s="84" t="b">
        <v>0</v>
      </c>
    </row>
    <row r="460" spans="1:7" ht="15">
      <c r="A460" s="84" t="s">
        <v>4387</v>
      </c>
      <c r="B460" s="84">
        <v>2</v>
      </c>
      <c r="C460" s="123">
        <v>0.0011665383859738913</v>
      </c>
      <c r="D460" s="84" t="s">
        <v>4449</v>
      </c>
      <c r="E460" s="84" t="b">
        <v>0</v>
      </c>
      <c r="F460" s="84" t="b">
        <v>0</v>
      </c>
      <c r="G460" s="84" t="b">
        <v>0</v>
      </c>
    </row>
    <row r="461" spans="1:7" ht="15">
      <c r="A461" s="84" t="s">
        <v>4388</v>
      </c>
      <c r="B461" s="84">
        <v>2</v>
      </c>
      <c r="C461" s="123">
        <v>0.0011665383859738913</v>
      </c>
      <c r="D461" s="84" t="s">
        <v>4449</v>
      </c>
      <c r="E461" s="84" t="b">
        <v>0</v>
      </c>
      <c r="F461" s="84" t="b">
        <v>0</v>
      </c>
      <c r="G461" s="84" t="b">
        <v>0</v>
      </c>
    </row>
    <row r="462" spans="1:7" ht="15">
      <c r="A462" s="84" t="s">
        <v>4389</v>
      </c>
      <c r="B462" s="84">
        <v>2</v>
      </c>
      <c r="C462" s="123">
        <v>0.0011665383859738913</v>
      </c>
      <c r="D462" s="84" t="s">
        <v>4449</v>
      </c>
      <c r="E462" s="84" t="b">
        <v>0</v>
      </c>
      <c r="F462" s="84" t="b">
        <v>0</v>
      </c>
      <c r="G462" s="84" t="b">
        <v>0</v>
      </c>
    </row>
    <row r="463" spans="1:7" ht="15">
      <c r="A463" s="84" t="s">
        <v>4390</v>
      </c>
      <c r="B463" s="84">
        <v>2</v>
      </c>
      <c r="C463" s="123">
        <v>0.0013380654490302909</v>
      </c>
      <c r="D463" s="84" t="s">
        <v>4449</v>
      </c>
      <c r="E463" s="84" t="b">
        <v>0</v>
      </c>
      <c r="F463" s="84" t="b">
        <v>0</v>
      </c>
      <c r="G463" s="84" t="b">
        <v>0</v>
      </c>
    </row>
    <row r="464" spans="1:7" ht="15">
      <c r="A464" s="84" t="s">
        <v>4391</v>
      </c>
      <c r="B464" s="84">
        <v>2</v>
      </c>
      <c r="C464" s="123">
        <v>0.0013380654490302909</v>
      </c>
      <c r="D464" s="84" t="s">
        <v>4449</v>
      </c>
      <c r="E464" s="84" t="b">
        <v>0</v>
      </c>
      <c r="F464" s="84" t="b">
        <v>0</v>
      </c>
      <c r="G464" s="84" t="b">
        <v>0</v>
      </c>
    </row>
    <row r="465" spans="1:7" ht="15">
      <c r="A465" s="84" t="s">
        <v>268</v>
      </c>
      <c r="B465" s="84">
        <v>2</v>
      </c>
      <c r="C465" s="123">
        <v>0.0011665383859738913</v>
      </c>
      <c r="D465" s="84" t="s">
        <v>4449</v>
      </c>
      <c r="E465" s="84" t="b">
        <v>0</v>
      </c>
      <c r="F465" s="84" t="b">
        <v>0</v>
      </c>
      <c r="G465" s="84" t="b">
        <v>0</v>
      </c>
    </row>
    <row r="466" spans="1:7" ht="15">
      <c r="A466" s="84" t="s">
        <v>4392</v>
      </c>
      <c r="B466" s="84">
        <v>2</v>
      </c>
      <c r="C466" s="123">
        <v>0.0011665383859738913</v>
      </c>
      <c r="D466" s="84" t="s">
        <v>4449</v>
      </c>
      <c r="E466" s="84" t="b">
        <v>0</v>
      </c>
      <c r="F466" s="84" t="b">
        <v>0</v>
      </c>
      <c r="G466" s="84" t="b">
        <v>0</v>
      </c>
    </row>
    <row r="467" spans="1:7" ht="15">
      <c r="A467" s="84" t="s">
        <v>4393</v>
      </c>
      <c r="B467" s="84">
        <v>2</v>
      </c>
      <c r="C467" s="123">
        <v>0.0011665383859738913</v>
      </c>
      <c r="D467" s="84" t="s">
        <v>4449</v>
      </c>
      <c r="E467" s="84" t="b">
        <v>0</v>
      </c>
      <c r="F467" s="84" t="b">
        <v>0</v>
      </c>
      <c r="G467" s="84" t="b">
        <v>0</v>
      </c>
    </row>
    <row r="468" spans="1:7" ht="15">
      <c r="A468" s="84" t="s">
        <v>4394</v>
      </c>
      <c r="B468" s="84">
        <v>2</v>
      </c>
      <c r="C468" s="123">
        <v>0.0011665383859738913</v>
      </c>
      <c r="D468" s="84" t="s">
        <v>4449</v>
      </c>
      <c r="E468" s="84" t="b">
        <v>0</v>
      </c>
      <c r="F468" s="84" t="b">
        <v>0</v>
      </c>
      <c r="G468" s="84" t="b">
        <v>0</v>
      </c>
    </row>
    <row r="469" spans="1:7" ht="15">
      <c r="A469" s="84" t="s">
        <v>4395</v>
      </c>
      <c r="B469" s="84">
        <v>2</v>
      </c>
      <c r="C469" s="123">
        <v>0.0011665383859738913</v>
      </c>
      <c r="D469" s="84" t="s">
        <v>4449</v>
      </c>
      <c r="E469" s="84" t="b">
        <v>0</v>
      </c>
      <c r="F469" s="84" t="b">
        <v>0</v>
      </c>
      <c r="G469" s="84" t="b">
        <v>0</v>
      </c>
    </row>
    <row r="470" spans="1:7" ht="15">
      <c r="A470" s="84" t="s">
        <v>4396</v>
      </c>
      <c r="B470" s="84">
        <v>2</v>
      </c>
      <c r="C470" s="123">
        <v>0.0013380654490302909</v>
      </c>
      <c r="D470" s="84" t="s">
        <v>4449</v>
      </c>
      <c r="E470" s="84" t="b">
        <v>0</v>
      </c>
      <c r="F470" s="84" t="b">
        <v>0</v>
      </c>
      <c r="G470" s="84" t="b">
        <v>0</v>
      </c>
    </row>
    <row r="471" spans="1:7" ht="15">
      <c r="A471" s="84" t="s">
        <v>4397</v>
      </c>
      <c r="B471" s="84">
        <v>2</v>
      </c>
      <c r="C471" s="123">
        <v>0.0013380654490302909</v>
      </c>
      <c r="D471" s="84" t="s">
        <v>4449</v>
      </c>
      <c r="E471" s="84" t="b">
        <v>0</v>
      </c>
      <c r="F471" s="84" t="b">
        <v>0</v>
      </c>
      <c r="G471" s="84" t="b">
        <v>0</v>
      </c>
    </row>
    <row r="472" spans="1:7" ht="15">
      <c r="A472" s="84" t="s">
        <v>3283</v>
      </c>
      <c r="B472" s="84">
        <v>2</v>
      </c>
      <c r="C472" s="123">
        <v>0.0011665383859738913</v>
      </c>
      <c r="D472" s="84" t="s">
        <v>4449</v>
      </c>
      <c r="E472" s="84" t="b">
        <v>0</v>
      </c>
      <c r="F472" s="84" t="b">
        <v>0</v>
      </c>
      <c r="G472" s="84" t="b">
        <v>0</v>
      </c>
    </row>
    <row r="473" spans="1:7" ht="15">
      <c r="A473" s="84" t="s">
        <v>4398</v>
      </c>
      <c r="B473" s="84">
        <v>2</v>
      </c>
      <c r="C473" s="123">
        <v>0.0011665383859738913</v>
      </c>
      <c r="D473" s="84" t="s">
        <v>4449</v>
      </c>
      <c r="E473" s="84" t="b">
        <v>0</v>
      </c>
      <c r="F473" s="84" t="b">
        <v>0</v>
      </c>
      <c r="G473" s="84" t="b">
        <v>0</v>
      </c>
    </row>
    <row r="474" spans="1:7" ht="15">
      <c r="A474" s="84" t="s">
        <v>4399</v>
      </c>
      <c r="B474" s="84">
        <v>2</v>
      </c>
      <c r="C474" s="123">
        <v>0.0011665383859738913</v>
      </c>
      <c r="D474" s="84" t="s">
        <v>4449</v>
      </c>
      <c r="E474" s="84" t="b">
        <v>0</v>
      </c>
      <c r="F474" s="84" t="b">
        <v>0</v>
      </c>
      <c r="G474" s="84" t="b">
        <v>0</v>
      </c>
    </row>
    <row r="475" spans="1:7" ht="15">
      <c r="A475" s="84" t="s">
        <v>4400</v>
      </c>
      <c r="B475" s="84">
        <v>2</v>
      </c>
      <c r="C475" s="123">
        <v>0.0011665383859738913</v>
      </c>
      <c r="D475" s="84" t="s">
        <v>4449</v>
      </c>
      <c r="E475" s="84" t="b">
        <v>0</v>
      </c>
      <c r="F475" s="84" t="b">
        <v>0</v>
      </c>
      <c r="G475" s="84" t="b">
        <v>0</v>
      </c>
    </row>
    <row r="476" spans="1:7" ht="15">
      <c r="A476" s="84" t="s">
        <v>4401</v>
      </c>
      <c r="B476" s="84">
        <v>2</v>
      </c>
      <c r="C476" s="123">
        <v>0.0011665383859738913</v>
      </c>
      <c r="D476" s="84" t="s">
        <v>4449</v>
      </c>
      <c r="E476" s="84" t="b">
        <v>0</v>
      </c>
      <c r="F476" s="84" t="b">
        <v>0</v>
      </c>
      <c r="G476" s="84" t="b">
        <v>0</v>
      </c>
    </row>
    <row r="477" spans="1:7" ht="15">
      <c r="A477" s="84" t="s">
        <v>4402</v>
      </c>
      <c r="B477" s="84">
        <v>2</v>
      </c>
      <c r="C477" s="123">
        <v>0.0011665383859738913</v>
      </c>
      <c r="D477" s="84" t="s">
        <v>4449</v>
      </c>
      <c r="E477" s="84" t="b">
        <v>0</v>
      </c>
      <c r="F477" s="84" t="b">
        <v>0</v>
      </c>
      <c r="G477" s="84" t="b">
        <v>0</v>
      </c>
    </row>
    <row r="478" spans="1:7" ht="15">
      <c r="A478" s="84" t="s">
        <v>4403</v>
      </c>
      <c r="B478" s="84">
        <v>2</v>
      </c>
      <c r="C478" s="123">
        <v>0.0011665383859738913</v>
      </c>
      <c r="D478" s="84" t="s">
        <v>4449</v>
      </c>
      <c r="E478" s="84" t="b">
        <v>0</v>
      </c>
      <c r="F478" s="84" t="b">
        <v>0</v>
      </c>
      <c r="G478" s="84" t="b">
        <v>0</v>
      </c>
    </row>
    <row r="479" spans="1:7" ht="15">
      <c r="A479" s="84" t="s">
        <v>4404</v>
      </c>
      <c r="B479" s="84">
        <v>2</v>
      </c>
      <c r="C479" s="123">
        <v>0.0011665383859738913</v>
      </c>
      <c r="D479" s="84" t="s">
        <v>4449</v>
      </c>
      <c r="E479" s="84" t="b">
        <v>0</v>
      </c>
      <c r="F479" s="84" t="b">
        <v>0</v>
      </c>
      <c r="G479" s="84" t="b">
        <v>0</v>
      </c>
    </row>
    <row r="480" spans="1:7" ht="15">
      <c r="A480" s="84" t="s">
        <v>4405</v>
      </c>
      <c r="B480" s="84">
        <v>2</v>
      </c>
      <c r="C480" s="123">
        <v>0.0011665383859738913</v>
      </c>
      <c r="D480" s="84" t="s">
        <v>4449</v>
      </c>
      <c r="E480" s="84" t="b">
        <v>0</v>
      </c>
      <c r="F480" s="84" t="b">
        <v>0</v>
      </c>
      <c r="G480" s="84" t="b">
        <v>0</v>
      </c>
    </row>
    <row r="481" spans="1:7" ht="15">
      <c r="A481" s="84" t="s">
        <v>4406</v>
      </c>
      <c r="B481" s="84">
        <v>2</v>
      </c>
      <c r="C481" s="123">
        <v>0.0011665383859738913</v>
      </c>
      <c r="D481" s="84" t="s">
        <v>4449</v>
      </c>
      <c r="E481" s="84" t="b">
        <v>0</v>
      </c>
      <c r="F481" s="84" t="b">
        <v>0</v>
      </c>
      <c r="G481" s="84" t="b">
        <v>0</v>
      </c>
    </row>
    <row r="482" spans="1:7" ht="15">
      <c r="A482" s="84" t="s">
        <v>4407</v>
      </c>
      <c r="B482" s="84">
        <v>2</v>
      </c>
      <c r="C482" s="123">
        <v>0.0011665383859738913</v>
      </c>
      <c r="D482" s="84" t="s">
        <v>4449</v>
      </c>
      <c r="E482" s="84" t="b">
        <v>0</v>
      </c>
      <c r="F482" s="84" t="b">
        <v>0</v>
      </c>
      <c r="G482" s="84" t="b">
        <v>0</v>
      </c>
    </row>
    <row r="483" spans="1:7" ht="15">
      <c r="A483" s="84" t="s">
        <v>4408</v>
      </c>
      <c r="B483" s="84">
        <v>2</v>
      </c>
      <c r="C483" s="123">
        <v>0.0011665383859738913</v>
      </c>
      <c r="D483" s="84" t="s">
        <v>4449</v>
      </c>
      <c r="E483" s="84" t="b">
        <v>0</v>
      </c>
      <c r="F483" s="84" t="b">
        <v>0</v>
      </c>
      <c r="G483" s="84" t="b">
        <v>0</v>
      </c>
    </row>
    <row r="484" spans="1:7" ht="15">
      <c r="A484" s="84" t="s">
        <v>4409</v>
      </c>
      <c r="B484" s="84">
        <v>2</v>
      </c>
      <c r="C484" s="123">
        <v>0.0011665383859738913</v>
      </c>
      <c r="D484" s="84" t="s">
        <v>4449</v>
      </c>
      <c r="E484" s="84" t="b">
        <v>0</v>
      </c>
      <c r="F484" s="84" t="b">
        <v>0</v>
      </c>
      <c r="G484" s="84" t="b">
        <v>0</v>
      </c>
    </row>
    <row r="485" spans="1:7" ht="15">
      <c r="A485" s="84" t="s">
        <v>4410</v>
      </c>
      <c r="B485" s="84">
        <v>2</v>
      </c>
      <c r="C485" s="123">
        <v>0.0011665383859738913</v>
      </c>
      <c r="D485" s="84" t="s">
        <v>4449</v>
      </c>
      <c r="E485" s="84" t="b">
        <v>0</v>
      </c>
      <c r="F485" s="84" t="b">
        <v>0</v>
      </c>
      <c r="G485" s="84" t="b">
        <v>0</v>
      </c>
    </row>
    <row r="486" spans="1:7" ht="15">
      <c r="A486" s="84" t="s">
        <v>4411</v>
      </c>
      <c r="B486" s="84">
        <v>2</v>
      </c>
      <c r="C486" s="123">
        <v>0.0011665383859738913</v>
      </c>
      <c r="D486" s="84" t="s">
        <v>4449</v>
      </c>
      <c r="E486" s="84" t="b">
        <v>0</v>
      </c>
      <c r="F486" s="84" t="b">
        <v>0</v>
      </c>
      <c r="G486" s="84" t="b">
        <v>0</v>
      </c>
    </row>
    <row r="487" spans="1:7" ht="15">
      <c r="A487" s="84" t="s">
        <v>4412</v>
      </c>
      <c r="B487" s="84">
        <v>2</v>
      </c>
      <c r="C487" s="123">
        <v>0.0011665383859738913</v>
      </c>
      <c r="D487" s="84" t="s">
        <v>4449</v>
      </c>
      <c r="E487" s="84" t="b">
        <v>0</v>
      </c>
      <c r="F487" s="84" t="b">
        <v>0</v>
      </c>
      <c r="G487" s="84" t="b">
        <v>0</v>
      </c>
    </row>
    <row r="488" spans="1:7" ht="15">
      <c r="A488" s="84" t="s">
        <v>4413</v>
      </c>
      <c r="B488" s="84">
        <v>2</v>
      </c>
      <c r="C488" s="123">
        <v>0.0011665383859738913</v>
      </c>
      <c r="D488" s="84" t="s">
        <v>4449</v>
      </c>
      <c r="E488" s="84" t="b">
        <v>0</v>
      </c>
      <c r="F488" s="84" t="b">
        <v>0</v>
      </c>
      <c r="G488" s="84" t="b">
        <v>0</v>
      </c>
    </row>
    <row r="489" spans="1:7" ht="15">
      <c r="A489" s="84" t="s">
        <v>4414</v>
      </c>
      <c r="B489" s="84">
        <v>2</v>
      </c>
      <c r="C489" s="123">
        <v>0.0011665383859738913</v>
      </c>
      <c r="D489" s="84" t="s">
        <v>4449</v>
      </c>
      <c r="E489" s="84" t="b">
        <v>0</v>
      </c>
      <c r="F489" s="84" t="b">
        <v>0</v>
      </c>
      <c r="G489" s="84" t="b">
        <v>0</v>
      </c>
    </row>
    <row r="490" spans="1:7" ht="15">
      <c r="A490" s="84" t="s">
        <v>4415</v>
      </c>
      <c r="B490" s="84">
        <v>2</v>
      </c>
      <c r="C490" s="123">
        <v>0.0011665383859738913</v>
      </c>
      <c r="D490" s="84" t="s">
        <v>4449</v>
      </c>
      <c r="E490" s="84" t="b">
        <v>0</v>
      </c>
      <c r="F490" s="84" t="b">
        <v>0</v>
      </c>
      <c r="G490" s="84" t="b">
        <v>0</v>
      </c>
    </row>
    <row r="491" spans="1:7" ht="15">
      <c r="A491" s="84" t="s">
        <v>424</v>
      </c>
      <c r="B491" s="84">
        <v>2</v>
      </c>
      <c r="C491" s="123">
        <v>0.0011665383859738913</v>
      </c>
      <c r="D491" s="84" t="s">
        <v>4449</v>
      </c>
      <c r="E491" s="84" t="b">
        <v>0</v>
      </c>
      <c r="F491" s="84" t="b">
        <v>0</v>
      </c>
      <c r="G491" s="84" t="b">
        <v>0</v>
      </c>
    </row>
    <row r="492" spans="1:7" ht="15">
      <c r="A492" s="84" t="s">
        <v>4416</v>
      </c>
      <c r="B492" s="84">
        <v>2</v>
      </c>
      <c r="C492" s="123">
        <v>0.0011665383859738913</v>
      </c>
      <c r="D492" s="84" t="s">
        <v>4449</v>
      </c>
      <c r="E492" s="84" t="b">
        <v>0</v>
      </c>
      <c r="F492" s="84" t="b">
        <v>0</v>
      </c>
      <c r="G492" s="84" t="b">
        <v>0</v>
      </c>
    </row>
    <row r="493" spans="1:7" ht="15">
      <c r="A493" s="84" t="s">
        <v>4417</v>
      </c>
      <c r="B493" s="84">
        <v>2</v>
      </c>
      <c r="C493" s="123">
        <v>0.0011665383859738913</v>
      </c>
      <c r="D493" s="84" t="s">
        <v>4449</v>
      </c>
      <c r="E493" s="84" t="b">
        <v>0</v>
      </c>
      <c r="F493" s="84" t="b">
        <v>0</v>
      </c>
      <c r="G493" s="84" t="b">
        <v>0</v>
      </c>
    </row>
    <row r="494" spans="1:7" ht="15">
      <c r="A494" s="84" t="s">
        <v>4418</v>
      </c>
      <c r="B494" s="84">
        <v>2</v>
      </c>
      <c r="C494" s="123">
        <v>0.0011665383859738913</v>
      </c>
      <c r="D494" s="84" t="s">
        <v>4449</v>
      </c>
      <c r="E494" s="84" t="b">
        <v>0</v>
      </c>
      <c r="F494" s="84" t="b">
        <v>0</v>
      </c>
      <c r="G494" s="84" t="b">
        <v>0</v>
      </c>
    </row>
    <row r="495" spans="1:7" ht="15">
      <c r="A495" s="84" t="s">
        <v>4419</v>
      </c>
      <c r="B495" s="84">
        <v>2</v>
      </c>
      <c r="C495" s="123">
        <v>0.0011665383859738913</v>
      </c>
      <c r="D495" s="84" t="s">
        <v>4449</v>
      </c>
      <c r="E495" s="84" t="b">
        <v>0</v>
      </c>
      <c r="F495" s="84" t="b">
        <v>0</v>
      </c>
      <c r="G495" s="84" t="b">
        <v>0</v>
      </c>
    </row>
    <row r="496" spans="1:7" ht="15">
      <c r="A496" s="84" t="s">
        <v>4420</v>
      </c>
      <c r="B496" s="84">
        <v>2</v>
      </c>
      <c r="C496" s="123">
        <v>0.0011665383859738913</v>
      </c>
      <c r="D496" s="84" t="s">
        <v>4449</v>
      </c>
      <c r="E496" s="84" t="b">
        <v>0</v>
      </c>
      <c r="F496" s="84" t="b">
        <v>0</v>
      </c>
      <c r="G496" s="84" t="b">
        <v>0</v>
      </c>
    </row>
    <row r="497" spans="1:7" ht="15">
      <c r="A497" s="84" t="s">
        <v>4421</v>
      </c>
      <c r="B497" s="84">
        <v>2</v>
      </c>
      <c r="C497" s="123">
        <v>0.0011665383859738913</v>
      </c>
      <c r="D497" s="84" t="s">
        <v>4449</v>
      </c>
      <c r="E497" s="84" t="b">
        <v>0</v>
      </c>
      <c r="F497" s="84" t="b">
        <v>0</v>
      </c>
      <c r="G497" s="84" t="b">
        <v>0</v>
      </c>
    </row>
    <row r="498" spans="1:7" ht="15">
      <c r="A498" s="84" t="s">
        <v>4422</v>
      </c>
      <c r="B498" s="84">
        <v>2</v>
      </c>
      <c r="C498" s="123">
        <v>0.0011665383859738913</v>
      </c>
      <c r="D498" s="84" t="s">
        <v>4449</v>
      </c>
      <c r="E498" s="84" t="b">
        <v>0</v>
      </c>
      <c r="F498" s="84" t="b">
        <v>0</v>
      </c>
      <c r="G498" s="84" t="b">
        <v>0</v>
      </c>
    </row>
    <row r="499" spans="1:7" ht="15">
      <c r="A499" s="84" t="s">
        <v>3290</v>
      </c>
      <c r="B499" s="84">
        <v>2</v>
      </c>
      <c r="C499" s="123">
        <v>0.0011665383859738913</v>
      </c>
      <c r="D499" s="84" t="s">
        <v>4449</v>
      </c>
      <c r="E499" s="84" t="b">
        <v>0</v>
      </c>
      <c r="F499" s="84" t="b">
        <v>0</v>
      </c>
      <c r="G499" s="84" t="b">
        <v>0</v>
      </c>
    </row>
    <row r="500" spans="1:7" ht="15">
      <c r="A500" s="84" t="s">
        <v>4423</v>
      </c>
      <c r="B500" s="84">
        <v>2</v>
      </c>
      <c r="C500" s="123">
        <v>0.0011665383859738913</v>
      </c>
      <c r="D500" s="84" t="s">
        <v>4449</v>
      </c>
      <c r="E500" s="84" t="b">
        <v>0</v>
      </c>
      <c r="F500" s="84" t="b">
        <v>0</v>
      </c>
      <c r="G500" s="84" t="b">
        <v>0</v>
      </c>
    </row>
    <row r="501" spans="1:7" ht="15">
      <c r="A501" s="84" t="s">
        <v>4424</v>
      </c>
      <c r="B501" s="84">
        <v>2</v>
      </c>
      <c r="C501" s="123">
        <v>0.0011665383859738913</v>
      </c>
      <c r="D501" s="84" t="s">
        <v>4449</v>
      </c>
      <c r="E501" s="84" t="b">
        <v>0</v>
      </c>
      <c r="F501" s="84" t="b">
        <v>0</v>
      </c>
      <c r="G501" s="84" t="b">
        <v>0</v>
      </c>
    </row>
    <row r="502" spans="1:7" ht="15">
      <c r="A502" s="84" t="s">
        <v>4425</v>
      </c>
      <c r="B502" s="84">
        <v>2</v>
      </c>
      <c r="C502" s="123">
        <v>0.0011665383859738913</v>
      </c>
      <c r="D502" s="84" t="s">
        <v>4449</v>
      </c>
      <c r="E502" s="84" t="b">
        <v>0</v>
      </c>
      <c r="F502" s="84" t="b">
        <v>0</v>
      </c>
      <c r="G502" s="84" t="b">
        <v>0</v>
      </c>
    </row>
    <row r="503" spans="1:7" ht="15">
      <c r="A503" s="84" t="s">
        <v>4426</v>
      </c>
      <c r="B503" s="84">
        <v>2</v>
      </c>
      <c r="C503" s="123">
        <v>0.0011665383859738913</v>
      </c>
      <c r="D503" s="84" t="s">
        <v>4449</v>
      </c>
      <c r="E503" s="84" t="b">
        <v>0</v>
      </c>
      <c r="F503" s="84" t="b">
        <v>0</v>
      </c>
      <c r="G503" s="84" t="b">
        <v>0</v>
      </c>
    </row>
    <row r="504" spans="1:7" ht="15">
      <c r="A504" s="84" t="s">
        <v>4427</v>
      </c>
      <c r="B504" s="84">
        <v>2</v>
      </c>
      <c r="C504" s="123">
        <v>0.0013380654490302909</v>
      </c>
      <c r="D504" s="84" t="s">
        <v>4449</v>
      </c>
      <c r="E504" s="84" t="b">
        <v>0</v>
      </c>
      <c r="F504" s="84" t="b">
        <v>0</v>
      </c>
      <c r="G504" s="84" t="b">
        <v>0</v>
      </c>
    </row>
    <row r="505" spans="1:7" ht="15">
      <c r="A505" s="84" t="s">
        <v>4428</v>
      </c>
      <c r="B505" s="84">
        <v>2</v>
      </c>
      <c r="C505" s="123">
        <v>0.0011665383859738913</v>
      </c>
      <c r="D505" s="84" t="s">
        <v>4449</v>
      </c>
      <c r="E505" s="84" t="b">
        <v>0</v>
      </c>
      <c r="F505" s="84" t="b">
        <v>0</v>
      </c>
      <c r="G505" s="84" t="b">
        <v>0</v>
      </c>
    </row>
    <row r="506" spans="1:7" ht="15">
      <c r="A506" s="84" t="s">
        <v>4429</v>
      </c>
      <c r="B506" s="84">
        <v>2</v>
      </c>
      <c r="C506" s="123">
        <v>0.0011665383859738913</v>
      </c>
      <c r="D506" s="84" t="s">
        <v>4449</v>
      </c>
      <c r="E506" s="84" t="b">
        <v>0</v>
      </c>
      <c r="F506" s="84" t="b">
        <v>0</v>
      </c>
      <c r="G506" s="84" t="b">
        <v>0</v>
      </c>
    </row>
    <row r="507" spans="1:7" ht="15">
      <c r="A507" s="84" t="s">
        <v>4430</v>
      </c>
      <c r="B507" s="84">
        <v>2</v>
      </c>
      <c r="C507" s="123">
        <v>0.0011665383859738913</v>
      </c>
      <c r="D507" s="84" t="s">
        <v>4449</v>
      </c>
      <c r="E507" s="84" t="b">
        <v>0</v>
      </c>
      <c r="F507" s="84" t="b">
        <v>0</v>
      </c>
      <c r="G507" s="84" t="b">
        <v>0</v>
      </c>
    </row>
    <row r="508" spans="1:7" ht="15">
      <c r="A508" s="84" t="s">
        <v>4431</v>
      </c>
      <c r="B508" s="84">
        <v>2</v>
      </c>
      <c r="C508" s="123">
        <v>0.0011665383859738913</v>
      </c>
      <c r="D508" s="84" t="s">
        <v>4449</v>
      </c>
      <c r="E508" s="84" t="b">
        <v>0</v>
      </c>
      <c r="F508" s="84" t="b">
        <v>0</v>
      </c>
      <c r="G508" s="84" t="b">
        <v>0</v>
      </c>
    </row>
    <row r="509" spans="1:7" ht="15">
      <c r="A509" s="84" t="s">
        <v>4432</v>
      </c>
      <c r="B509" s="84">
        <v>2</v>
      </c>
      <c r="C509" s="123">
        <v>0.0011665383859738913</v>
      </c>
      <c r="D509" s="84" t="s">
        <v>4449</v>
      </c>
      <c r="E509" s="84" t="b">
        <v>0</v>
      </c>
      <c r="F509" s="84" t="b">
        <v>0</v>
      </c>
      <c r="G509" s="84" t="b">
        <v>0</v>
      </c>
    </row>
    <row r="510" spans="1:7" ht="15">
      <c r="A510" s="84" t="s">
        <v>4433</v>
      </c>
      <c r="B510" s="84">
        <v>2</v>
      </c>
      <c r="C510" s="123">
        <v>0.0011665383859738913</v>
      </c>
      <c r="D510" s="84" t="s">
        <v>4449</v>
      </c>
      <c r="E510" s="84" t="b">
        <v>0</v>
      </c>
      <c r="F510" s="84" t="b">
        <v>0</v>
      </c>
      <c r="G510" s="84" t="b">
        <v>0</v>
      </c>
    </row>
    <row r="511" spans="1:7" ht="15">
      <c r="A511" s="84" t="s">
        <v>4434</v>
      </c>
      <c r="B511" s="84">
        <v>2</v>
      </c>
      <c r="C511" s="123">
        <v>0.0011665383859738913</v>
      </c>
      <c r="D511" s="84" t="s">
        <v>4449</v>
      </c>
      <c r="E511" s="84" t="b">
        <v>0</v>
      </c>
      <c r="F511" s="84" t="b">
        <v>0</v>
      </c>
      <c r="G511" s="84" t="b">
        <v>0</v>
      </c>
    </row>
    <row r="512" spans="1:7" ht="15">
      <c r="A512" s="84" t="s">
        <v>4435</v>
      </c>
      <c r="B512" s="84">
        <v>2</v>
      </c>
      <c r="C512" s="123">
        <v>0.0011665383859738913</v>
      </c>
      <c r="D512" s="84" t="s">
        <v>4449</v>
      </c>
      <c r="E512" s="84" t="b">
        <v>0</v>
      </c>
      <c r="F512" s="84" t="b">
        <v>0</v>
      </c>
      <c r="G512" s="84" t="b">
        <v>0</v>
      </c>
    </row>
    <row r="513" spans="1:7" ht="15">
      <c r="A513" s="84" t="s">
        <v>4436</v>
      </c>
      <c r="B513" s="84">
        <v>2</v>
      </c>
      <c r="C513" s="123">
        <v>0.0011665383859738913</v>
      </c>
      <c r="D513" s="84" t="s">
        <v>4449</v>
      </c>
      <c r="E513" s="84" t="b">
        <v>1</v>
      </c>
      <c r="F513" s="84" t="b">
        <v>0</v>
      </c>
      <c r="G513" s="84" t="b">
        <v>0</v>
      </c>
    </row>
    <row r="514" spans="1:7" ht="15">
      <c r="A514" s="84" t="s">
        <v>4437</v>
      </c>
      <c r="B514" s="84">
        <v>2</v>
      </c>
      <c r="C514" s="123">
        <v>0.0011665383859738913</v>
      </c>
      <c r="D514" s="84" t="s">
        <v>4449</v>
      </c>
      <c r="E514" s="84" t="b">
        <v>0</v>
      </c>
      <c r="F514" s="84" t="b">
        <v>0</v>
      </c>
      <c r="G514" s="84" t="b">
        <v>0</v>
      </c>
    </row>
    <row r="515" spans="1:7" ht="15">
      <c r="A515" s="84" t="s">
        <v>4438</v>
      </c>
      <c r="B515" s="84">
        <v>2</v>
      </c>
      <c r="C515" s="123">
        <v>0.0011665383859738913</v>
      </c>
      <c r="D515" s="84" t="s">
        <v>4449</v>
      </c>
      <c r="E515" s="84" t="b">
        <v>0</v>
      </c>
      <c r="F515" s="84" t="b">
        <v>0</v>
      </c>
      <c r="G515" s="84" t="b">
        <v>0</v>
      </c>
    </row>
    <row r="516" spans="1:7" ht="15">
      <c r="A516" s="84" t="s">
        <v>4439</v>
      </c>
      <c r="B516" s="84">
        <v>2</v>
      </c>
      <c r="C516" s="123">
        <v>0.0011665383859738913</v>
      </c>
      <c r="D516" s="84" t="s">
        <v>4449</v>
      </c>
      <c r="E516" s="84" t="b">
        <v>0</v>
      </c>
      <c r="F516" s="84" t="b">
        <v>0</v>
      </c>
      <c r="G516" s="84" t="b">
        <v>0</v>
      </c>
    </row>
    <row r="517" spans="1:7" ht="15">
      <c r="A517" s="84" t="s">
        <v>4440</v>
      </c>
      <c r="B517" s="84">
        <v>2</v>
      </c>
      <c r="C517" s="123">
        <v>0.0011665383859738913</v>
      </c>
      <c r="D517" s="84" t="s">
        <v>4449</v>
      </c>
      <c r="E517" s="84" t="b">
        <v>0</v>
      </c>
      <c r="F517" s="84" t="b">
        <v>0</v>
      </c>
      <c r="G517" s="84" t="b">
        <v>0</v>
      </c>
    </row>
    <row r="518" spans="1:7" ht="15">
      <c r="A518" s="84" t="s">
        <v>4441</v>
      </c>
      <c r="B518" s="84">
        <v>2</v>
      </c>
      <c r="C518" s="123">
        <v>0.0011665383859738913</v>
      </c>
      <c r="D518" s="84" t="s">
        <v>4449</v>
      </c>
      <c r="E518" s="84" t="b">
        <v>0</v>
      </c>
      <c r="F518" s="84" t="b">
        <v>0</v>
      </c>
      <c r="G518" s="84" t="b">
        <v>0</v>
      </c>
    </row>
    <row r="519" spans="1:7" ht="15">
      <c r="A519" s="84" t="s">
        <v>4442</v>
      </c>
      <c r="B519" s="84">
        <v>2</v>
      </c>
      <c r="C519" s="123">
        <v>0.0013380654490302909</v>
      </c>
      <c r="D519" s="84" t="s">
        <v>4449</v>
      </c>
      <c r="E519" s="84" t="b">
        <v>0</v>
      </c>
      <c r="F519" s="84" t="b">
        <v>0</v>
      </c>
      <c r="G519" s="84" t="b">
        <v>0</v>
      </c>
    </row>
    <row r="520" spans="1:7" ht="15">
      <c r="A520" s="84" t="s">
        <v>4443</v>
      </c>
      <c r="B520" s="84">
        <v>2</v>
      </c>
      <c r="C520" s="123">
        <v>0.0013380654490302909</v>
      </c>
      <c r="D520" s="84" t="s">
        <v>4449</v>
      </c>
      <c r="E520" s="84" t="b">
        <v>0</v>
      </c>
      <c r="F520" s="84" t="b">
        <v>0</v>
      </c>
      <c r="G520" s="84" t="b">
        <v>0</v>
      </c>
    </row>
    <row r="521" spans="1:7" ht="15">
      <c r="A521" s="84" t="s">
        <v>4444</v>
      </c>
      <c r="B521" s="84">
        <v>2</v>
      </c>
      <c r="C521" s="123">
        <v>0.0011665383859738913</v>
      </c>
      <c r="D521" s="84" t="s">
        <v>4449</v>
      </c>
      <c r="E521" s="84" t="b">
        <v>0</v>
      </c>
      <c r="F521" s="84" t="b">
        <v>0</v>
      </c>
      <c r="G521" s="84" t="b">
        <v>0</v>
      </c>
    </row>
    <row r="522" spans="1:7" ht="15">
      <c r="A522" s="84" t="s">
        <v>4445</v>
      </c>
      <c r="B522" s="84">
        <v>2</v>
      </c>
      <c r="C522" s="123">
        <v>0.0011665383859738913</v>
      </c>
      <c r="D522" s="84" t="s">
        <v>4449</v>
      </c>
      <c r="E522" s="84" t="b">
        <v>0</v>
      </c>
      <c r="F522" s="84" t="b">
        <v>0</v>
      </c>
      <c r="G522" s="84" t="b">
        <v>0</v>
      </c>
    </row>
    <row r="523" spans="1:7" ht="15">
      <c r="A523" s="84" t="s">
        <v>4446</v>
      </c>
      <c r="B523" s="84">
        <v>2</v>
      </c>
      <c r="C523" s="123">
        <v>0.0011665383859738913</v>
      </c>
      <c r="D523" s="84" t="s">
        <v>4449</v>
      </c>
      <c r="E523" s="84" t="b">
        <v>0</v>
      </c>
      <c r="F523" s="84" t="b">
        <v>0</v>
      </c>
      <c r="G523" s="84" t="b">
        <v>0</v>
      </c>
    </row>
    <row r="524" spans="1:7" ht="15">
      <c r="A524" s="84" t="s">
        <v>756</v>
      </c>
      <c r="B524" s="84">
        <v>76</v>
      </c>
      <c r="C524" s="123">
        <v>0</v>
      </c>
      <c r="D524" s="84" t="s">
        <v>3142</v>
      </c>
      <c r="E524" s="84" t="b">
        <v>0</v>
      </c>
      <c r="F524" s="84" t="b">
        <v>0</v>
      </c>
      <c r="G524" s="84" t="b">
        <v>0</v>
      </c>
    </row>
    <row r="525" spans="1:7" ht="15">
      <c r="A525" s="84" t="s">
        <v>3324</v>
      </c>
      <c r="B525" s="84">
        <v>24</v>
      </c>
      <c r="C525" s="123">
        <v>0.019962034100713823</v>
      </c>
      <c r="D525" s="84" t="s">
        <v>3142</v>
      </c>
      <c r="E525" s="84" t="b">
        <v>0</v>
      </c>
      <c r="F525" s="84" t="b">
        <v>0</v>
      </c>
      <c r="G525" s="84" t="b">
        <v>0</v>
      </c>
    </row>
    <row r="526" spans="1:7" ht="15">
      <c r="A526" s="84" t="s">
        <v>3262</v>
      </c>
      <c r="B526" s="84">
        <v>21</v>
      </c>
      <c r="C526" s="123">
        <v>0.01053005408302003</v>
      </c>
      <c r="D526" s="84" t="s">
        <v>3142</v>
      </c>
      <c r="E526" s="84" t="b">
        <v>0</v>
      </c>
      <c r="F526" s="84" t="b">
        <v>0</v>
      </c>
      <c r="G526" s="84" t="b">
        <v>0</v>
      </c>
    </row>
    <row r="527" spans="1:7" ht="15">
      <c r="A527" s="84" t="s">
        <v>3263</v>
      </c>
      <c r="B527" s="84">
        <v>21</v>
      </c>
      <c r="C527" s="123">
        <v>0.010929493293494625</v>
      </c>
      <c r="D527" s="84" t="s">
        <v>3142</v>
      </c>
      <c r="E527" s="84" t="b">
        <v>0</v>
      </c>
      <c r="F527" s="84" t="b">
        <v>0</v>
      </c>
      <c r="G527" s="84" t="b">
        <v>0</v>
      </c>
    </row>
    <row r="528" spans="1:7" ht="15">
      <c r="A528" s="84" t="s">
        <v>3327</v>
      </c>
      <c r="B528" s="84">
        <v>14</v>
      </c>
      <c r="C528" s="123">
        <v>0.011069470639076373</v>
      </c>
      <c r="D528" s="84" t="s">
        <v>3142</v>
      </c>
      <c r="E528" s="84" t="b">
        <v>0</v>
      </c>
      <c r="F528" s="84" t="b">
        <v>0</v>
      </c>
      <c r="G528" s="84" t="b">
        <v>0</v>
      </c>
    </row>
    <row r="529" spans="1:7" ht="15">
      <c r="A529" s="84" t="s">
        <v>3328</v>
      </c>
      <c r="B529" s="84">
        <v>14</v>
      </c>
      <c r="C529" s="123">
        <v>0.009637507504161008</v>
      </c>
      <c r="D529" s="84" t="s">
        <v>3142</v>
      </c>
      <c r="E529" s="84" t="b">
        <v>0</v>
      </c>
      <c r="F529" s="84" t="b">
        <v>0</v>
      </c>
      <c r="G529" s="84" t="b">
        <v>0</v>
      </c>
    </row>
    <row r="530" spans="1:7" ht="15">
      <c r="A530" s="84" t="s">
        <v>3269</v>
      </c>
      <c r="B530" s="84">
        <v>12</v>
      </c>
      <c r="C530" s="123">
        <v>0.008635177876838419</v>
      </c>
      <c r="D530" s="84" t="s">
        <v>3142</v>
      </c>
      <c r="E530" s="84" t="b">
        <v>0</v>
      </c>
      <c r="F530" s="84" t="b">
        <v>0</v>
      </c>
      <c r="G530" s="84" t="b">
        <v>0</v>
      </c>
    </row>
    <row r="531" spans="1:7" ht="15">
      <c r="A531" s="84" t="s">
        <v>3264</v>
      </c>
      <c r="B531" s="84">
        <v>12</v>
      </c>
      <c r="C531" s="123">
        <v>0.009042235983366963</v>
      </c>
      <c r="D531" s="84" t="s">
        <v>3142</v>
      </c>
      <c r="E531" s="84" t="b">
        <v>0</v>
      </c>
      <c r="F531" s="84" t="b">
        <v>0</v>
      </c>
      <c r="G531" s="84" t="b">
        <v>0</v>
      </c>
    </row>
    <row r="532" spans="1:7" ht="15">
      <c r="A532" s="84" t="s">
        <v>3329</v>
      </c>
      <c r="B532" s="84">
        <v>11</v>
      </c>
      <c r="C532" s="123">
        <v>0.010226993783601326</v>
      </c>
      <c r="D532" s="84" t="s">
        <v>3142</v>
      </c>
      <c r="E532" s="84" t="b">
        <v>0</v>
      </c>
      <c r="F532" s="84" t="b">
        <v>0</v>
      </c>
      <c r="G532" s="84" t="b">
        <v>0</v>
      </c>
    </row>
    <row r="533" spans="1:7" ht="15">
      <c r="A533" s="84" t="s">
        <v>3330</v>
      </c>
      <c r="B533" s="84">
        <v>10</v>
      </c>
      <c r="C533" s="123">
        <v>0.008776693045680859</v>
      </c>
      <c r="D533" s="84" t="s">
        <v>3142</v>
      </c>
      <c r="E533" s="84" t="b">
        <v>0</v>
      </c>
      <c r="F533" s="84" t="b">
        <v>0</v>
      </c>
      <c r="G533" s="84" t="b">
        <v>0</v>
      </c>
    </row>
    <row r="534" spans="1:7" ht="15">
      <c r="A534" s="84" t="s">
        <v>420</v>
      </c>
      <c r="B534" s="84">
        <v>9</v>
      </c>
      <c r="C534" s="123">
        <v>0.007485762787767682</v>
      </c>
      <c r="D534" s="84" t="s">
        <v>3142</v>
      </c>
      <c r="E534" s="84" t="b">
        <v>0</v>
      </c>
      <c r="F534" s="84" t="b">
        <v>0</v>
      </c>
      <c r="G534" s="84" t="b">
        <v>0</v>
      </c>
    </row>
    <row r="535" spans="1:7" ht="15">
      <c r="A535" s="84" t="s">
        <v>3266</v>
      </c>
      <c r="B535" s="84">
        <v>9</v>
      </c>
      <c r="C535" s="123">
        <v>0.007485762787767682</v>
      </c>
      <c r="D535" s="84" t="s">
        <v>3142</v>
      </c>
      <c r="E535" s="84" t="b">
        <v>0</v>
      </c>
      <c r="F535" s="84" t="b">
        <v>0</v>
      </c>
      <c r="G535" s="84" t="b">
        <v>0</v>
      </c>
    </row>
    <row r="536" spans="1:7" ht="15">
      <c r="A536" s="84" t="s">
        <v>3270</v>
      </c>
      <c r="B536" s="84">
        <v>8</v>
      </c>
      <c r="C536" s="123">
        <v>0.007021354436544688</v>
      </c>
      <c r="D536" s="84" t="s">
        <v>3142</v>
      </c>
      <c r="E536" s="84" t="b">
        <v>0</v>
      </c>
      <c r="F536" s="84" t="b">
        <v>0</v>
      </c>
      <c r="G536" s="84" t="b">
        <v>0</v>
      </c>
    </row>
    <row r="537" spans="1:7" ht="15">
      <c r="A537" s="84" t="s">
        <v>4069</v>
      </c>
      <c r="B537" s="84">
        <v>8</v>
      </c>
      <c r="C537" s="123">
        <v>0.013506740339538897</v>
      </c>
      <c r="D537" s="84" t="s">
        <v>3142</v>
      </c>
      <c r="E537" s="84" t="b">
        <v>0</v>
      </c>
      <c r="F537" s="84" t="b">
        <v>0</v>
      </c>
      <c r="G537" s="84" t="b">
        <v>0</v>
      </c>
    </row>
    <row r="538" spans="1:7" ht="15">
      <c r="A538" s="84" t="s">
        <v>774</v>
      </c>
      <c r="B538" s="84">
        <v>7</v>
      </c>
      <c r="C538" s="123">
        <v>0.006508086953200845</v>
      </c>
      <c r="D538" s="84" t="s">
        <v>3142</v>
      </c>
      <c r="E538" s="84" t="b">
        <v>0</v>
      </c>
      <c r="F538" s="84" t="b">
        <v>0</v>
      </c>
      <c r="G538" s="84" t="b">
        <v>0</v>
      </c>
    </row>
    <row r="539" spans="1:7" ht="15">
      <c r="A539" s="84" t="s">
        <v>3380</v>
      </c>
      <c r="B539" s="84">
        <v>7</v>
      </c>
      <c r="C539" s="123">
        <v>0.008820328871569033</v>
      </c>
      <c r="D539" s="84" t="s">
        <v>3142</v>
      </c>
      <c r="E539" s="84" t="b">
        <v>0</v>
      </c>
      <c r="F539" s="84" t="b">
        <v>0</v>
      </c>
      <c r="G539" s="84" t="b">
        <v>0</v>
      </c>
    </row>
    <row r="540" spans="1:7" ht="15">
      <c r="A540" s="84" t="s">
        <v>4050</v>
      </c>
      <c r="B540" s="84">
        <v>7</v>
      </c>
      <c r="C540" s="123">
        <v>0.006508086953200845</v>
      </c>
      <c r="D540" s="84" t="s">
        <v>3142</v>
      </c>
      <c r="E540" s="84" t="b">
        <v>0</v>
      </c>
      <c r="F540" s="84" t="b">
        <v>0</v>
      </c>
      <c r="G540" s="84" t="b">
        <v>0</v>
      </c>
    </row>
    <row r="541" spans="1:7" ht="15">
      <c r="A541" s="84" t="s">
        <v>4063</v>
      </c>
      <c r="B541" s="84">
        <v>7</v>
      </c>
      <c r="C541" s="123">
        <v>0.009926826908723223</v>
      </c>
      <c r="D541" s="84" t="s">
        <v>3142</v>
      </c>
      <c r="E541" s="84" t="b">
        <v>0</v>
      </c>
      <c r="F541" s="84" t="b">
        <v>0</v>
      </c>
      <c r="G541" s="84" t="b">
        <v>0</v>
      </c>
    </row>
    <row r="542" spans="1:7" ht="15">
      <c r="A542" s="84" t="s">
        <v>3267</v>
      </c>
      <c r="B542" s="84">
        <v>6</v>
      </c>
      <c r="C542" s="123">
        <v>0.006365405321066998</v>
      </c>
      <c r="D542" s="84" t="s">
        <v>3142</v>
      </c>
      <c r="E542" s="84" t="b">
        <v>0</v>
      </c>
      <c r="F542" s="84" t="b">
        <v>0</v>
      </c>
      <c r="G542" s="84" t="b">
        <v>0</v>
      </c>
    </row>
    <row r="543" spans="1:7" ht="15">
      <c r="A543" s="84" t="s">
        <v>4092</v>
      </c>
      <c r="B543" s="84">
        <v>6</v>
      </c>
      <c r="C543" s="123">
        <v>0.00850870877890562</v>
      </c>
      <c r="D543" s="84" t="s">
        <v>3142</v>
      </c>
      <c r="E543" s="84" t="b">
        <v>0</v>
      </c>
      <c r="F543" s="84" t="b">
        <v>0</v>
      </c>
      <c r="G543" s="84" t="b">
        <v>0</v>
      </c>
    </row>
    <row r="544" spans="1:7" ht="15">
      <c r="A544" s="84" t="s">
        <v>3352</v>
      </c>
      <c r="B544" s="84">
        <v>5</v>
      </c>
      <c r="C544" s="123">
        <v>0.005304504434222499</v>
      </c>
      <c r="D544" s="84" t="s">
        <v>3142</v>
      </c>
      <c r="E544" s="84" t="b">
        <v>0</v>
      </c>
      <c r="F544" s="84" t="b">
        <v>0</v>
      </c>
      <c r="G544" s="84" t="b">
        <v>0</v>
      </c>
    </row>
    <row r="545" spans="1:7" ht="15">
      <c r="A545" s="84" t="s">
        <v>4057</v>
      </c>
      <c r="B545" s="84">
        <v>5</v>
      </c>
      <c r="C545" s="123">
        <v>0.0063002349082635955</v>
      </c>
      <c r="D545" s="84" t="s">
        <v>3142</v>
      </c>
      <c r="E545" s="84" t="b">
        <v>0</v>
      </c>
      <c r="F545" s="84" t="b">
        <v>0</v>
      </c>
      <c r="G545" s="84" t="b">
        <v>0</v>
      </c>
    </row>
    <row r="546" spans="1:7" ht="15">
      <c r="A546" s="84" t="s">
        <v>4060</v>
      </c>
      <c r="B546" s="84">
        <v>5</v>
      </c>
      <c r="C546" s="123">
        <v>0.005304504434222499</v>
      </c>
      <c r="D546" s="84" t="s">
        <v>3142</v>
      </c>
      <c r="E546" s="84" t="b">
        <v>0</v>
      </c>
      <c r="F546" s="84" t="b">
        <v>0</v>
      </c>
      <c r="G546" s="84" t="b">
        <v>0</v>
      </c>
    </row>
    <row r="547" spans="1:7" ht="15">
      <c r="A547" s="84" t="s">
        <v>4074</v>
      </c>
      <c r="B547" s="84">
        <v>5</v>
      </c>
      <c r="C547" s="123">
        <v>0.0057394685859642235</v>
      </c>
      <c r="D547" s="84" t="s">
        <v>3142</v>
      </c>
      <c r="E547" s="84" t="b">
        <v>0</v>
      </c>
      <c r="F547" s="84" t="b">
        <v>0</v>
      </c>
      <c r="G547" s="84" t="b">
        <v>0</v>
      </c>
    </row>
    <row r="548" spans="1:7" ht="15">
      <c r="A548" s="84" t="s">
        <v>4077</v>
      </c>
      <c r="B548" s="84">
        <v>5</v>
      </c>
      <c r="C548" s="123">
        <v>0.005304504434222499</v>
      </c>
      <c r="D548" s="84" t="s">
        <v>3142</v>
      </c>
      <c r="E548" s="84" t="b">
        <v>0</v>
      </c>
      <c r="F548" s="84" t="b">
        <v>0</v>
      </c>
      <c r="G548" s="84" t="b">
        <v>0</v>
      </c>
    </row>
    <row r="549" spans="1:7" ht="15">
      <c r="A549" s="84" t="s">
        <v>3271</v>
      </c>
      <c r="B549" s="84">
        <v>5</v>
      </c>
      <c r="C549" s="123">
        <v>0.0057394685859642235</v>
      </c>
      <c r="D549" s="84" t="s">
        <v>3142</v>
      </c>
      <c r="E549" s="84" t="b">
        <v>0</v>
      </c>
      <c r="F549" s="84" t="b">
        <v>0</v>
      </c>
      <c r="G549" s="84" t="b">
        <v>0</v>
      </c>
    </row>
    <row r="550" spans="1:7" ht="15">
      <c r="A550" s="84" t="s">
        <v>4053</v>
      </c>
      <c r="B550" s="84">
        <v>5</v>
      </c>
      <c r="C550" s="123">
        <v>0.005304504434222499</v>
      </c>
      <c r="D550" s="84" t="s">
        <v>3142</v>
      </c>
      <c r="E550" s="84" t="b">
        <v>0</v>
      </c>
      <c r="F550" s="84" t="b">
        <v>0</v>
      </c>
      <c r="G550" s="84" t="b">
        <v>0</v>
      </c>
    </row>
    <row r="551" spans="1:7" ht="15">
      <c r="A551" s="84" t="s">
        <v>4109</v>
      </c>
      <c r="B551" s="84">
        <v>5</v>
      </c>
      <c r="C551" s="123">
        <v>0.0063002349082635955</v>
      </c>
      <c r="D551" s="84" t="s">
        <v>3142</v>
      </c>
      <c r="E551" s="84" t="b">
        <v>0</v>
      </c>
      <c r="F551" s="84" t="b">
        <v>0</v>
      </c>
      <c r="G551" s="84" t="b">
        <v>0</v>
      </c>
    </row>
    <row r="552" spans="1:7" ht="15">
      <c r="A552" s="84" t="s">
        <v>4102</v>
      </c>
      <c r="B552" s="84">
        <v>5</v>
      </c>
      <c r="C552" s="123">
        <v>0.008441712712211811</v>
      </c>
      <c r="D552" s="84" t="s">
        <v>3142</v>
      </c>
      <c r="E552" s="84" t="b">
        <v>0</v>
      </c>
      <c r="F552" s="84" t="b">
        <v>0</v>
      </c>
      <c r="G552" s="84" t="b">
        <v>0</v>
      </c>
    </row>
    <row r="553" spans="1:7" ht="15">
      <c r="A553" s="84" t="s">
        <v>4103</v>
      </c>
      <c r="B553" s="84">
        <v>5</v>
      </c>
      <c r="C553" s="123">
        <v>0.008441712712211811</v>
      </c>
      <c r="D553" s="84" t="s">
        <v>3142</v>
      </c>
      <c r="E553" s="84" t="b">
        <v>0</v>
      </c>
      <c r="F553" s="84" t="b">
        <v>0</v>
      </c>
      <c r="G553" s="84" t="b">
        <v>0</v>
      </c>
    </row>
    <row r="554" spans="1:7" ht="15">
      <c r="A554" s="84" t="s">
        <v>3418</v>
      </c>
      <c r="B554" s="84">
        <v>4</v>
      </c>
      <c r="C554" s="123">
        <v>0.005672472519270414</v>
      </c>
      <c r="D554" s="84" t="s">
        <v>3142</v>
      </c>
      <c r="E554" s="84" t="b">
        <v>0</v>
      </c>
      <c r="F554" s="84" t="b">
        <v>0</v>
      </c>
      <c r="G554" s="84" t="b">
        <v>0</v>
      </c>
    </row>
    <row r="555" spans="1:7" ht="15">
      <c r="A555" s="84" t="s">
        <v>4076</v>
      </c>
      <c r="B555" s="84">
        <v>4</v>
      </c>
      <c r="C555" s="123">
        <v>0.004591574868771379</v>
      </c>
      <c r="D555" s="84" t="s">
        <v>3142</v>
      </c>
      <c r="E555" s="84" t="b">
        <v>0</v>
      </c>
      <c r="F555" s="84" t="b">
        <v>0</v>
      </c>
      <c r="G555" s="84" t="b">
        <v>0</v>
      </c>
    </row>
    <row r="556" spans="1:7" ht="15">
      <c r="A556" s="84" t="s">
        <v>4140</v>
      </c>
      <c r="B556" s="84">
        <v>4</v>
      </c>
      <c r="C556" s="123">
        <v>0.004591574868771379</v>
      </c>
      <c r="D556" s="84" t="s">
        <v>3142</v>
      </c>
      <c r="E556" s="84" t="b">
        <v>0</v>
      </c>
      <c r="F556" s="84" t="b">
        <v>0</v>
      </c>
      <c r="G556" s="84" t="b">
        <v>0</v>
      </c>
    </row>
    <row r="557" spans="1:7" ht="15">
      <c r="A557" s="84" t="s">
        <v>4055</v>
      </c>
      <c r="B557" s="84">
        <v>4</v>
      </c>
      <c r="C557" s="123">
        <v>0.004591574868771379</v>
      </c>
      <c r="D557" s="84" t="s">
        <v>3142</v>
      </c>
      <c r="E557" s="84" t="b">
        <v>0</v>
      </c>
      <c r="F557" s="84" t="b">
        <v>0</v>
      </c>
      <c r="G557" s="84" t="b">
        <v>0</v>
      </c>
    </row>
    <row r="558" spans="1:7" ht="15">
      <c r="A558" s="84" t="s">
        <v>4062</v>
      </c>
      <c r="B558" s="84">
        <v>4</v>
      </c>
      <c r="C558" s="123">
        <v>0.004591574868771379</v>
      </c>
      <c r="D558" s="84" t="s">
        <v>3142</v>
      </c>
      <c r="E558" s="84" t="b">
        <v>0</v>
      </c>
      <c r="F558" s="84" t="b">
        <v>0</v>
      </c>
      <c r="G558" s="84" t="b">
        <v>0</v>
      </c>
    </row>
    <row r="559" spans="1:7" ht="15">
      <c r="A559" s="84" t="s">
        <v>3265</v>
      </c>
      <c r="B559" s="84">
        <v>4</v>
      </c>
      <c r="C559" s="123">
        <v>0.004591574868771379</v>
      </c>
      <c r="D559" s="84" t="s">
        <v>3142</v>
      </c>
      <c r="E559" s="84" t="b">
        <v>0</v>
      </c>
      <c r="F559" s="84" t="b">
        <v>0</v>
      </c>
      <c r="G559" s="84" t="b">
        <v>0</v>
      </c>
    </row>
    <row r="560" spans="1:7" ht="15">
      <c r="A560" s="84" t="s">
        <v>4130</v>
      </c>
      <c r="B560" s="84">
        <v>4</v>
      </c>
      <c r="C560" s="123">
        <v>0.004591574868771379</v>
      </c>
      <c r="D560" s="84" t="s">
        <v>3142</v>
      </c>
      <c r="E560" s="84" t="b">
        <v>0</v>
      </c>
      <c r="F560" s="84" t="b">
        <v>0</v>
      </c>
      <c r="G560" s="84" t="b">
        <v>0</v>
      </c>
    </row>
    <row r="561" spans="1:7" ht="15">
      <c r="A561" s="84" t="s">
        <v>4078</v>
      </c>
      <c r="B561" s="84">
        <v>4</v>
      </c>
      <c r="C561" s="123">
        <v>0.005040187926610876</v>
      </c>
      <c r="D561" s="84" t="s">
        <v>3142</v>
      </c>
      <c r="E561" s="84" t="b">
        <v>0</v>
      </c>
      <c r="F561" s="84" t="b">
        <v>0</v>
      </c>
      <c r="G561" s="84" t="b">
        <v>0</v>
      </c>
    </row>
    <row r="562" spans="1:7" ht="15">
      <c r="A562" s="84" t="s">
        <v>450</v>
      </c>
      <c r="B562" s="84">
        <v>4</v>
      </c>
      <c r="C562" s="123">
        <v>0.005040187926610876</v>
      </c>
      <c r="D562" s="84" t="s">
        <v>3142</v>
      </c>
      <c r="E562" s="84" t="b">
        <v>0</v>
      </c>
      <c r="F562" s="84" t="b">
        <v>0</v>
      </c>
      <c r="G562" s="84" t="b">
        <v>0</v>
      </c>
    </row>
    <row r="563" spans="1:7" ht="15">
      <c r="A563" s="84" t="s">
        <v>4127</v>
      </c>
      <c r="B563" s="84">
        <v>4</v>
      </c>
      <c r="C563" s="123">
        <v>0.006753370169769448</v>
      </c>
      <c r="D563" s="84" t="s">
        <v>3142</v>
      </c>
      <c r="E563" s="84" t="b">
        <v>0</v>
      </c>
      <c r="F563" s="84" t="b">
        <v>0</v>
      </c>
      <c r="G563" s="84" t="b">
        <v>0</v>
      </c>
    </row>
    <row r="564" spans="1:7" ht="15">
      <c r="A564" s="84" t="s">
        <v>4128</v>
      </c>
      <c r="B564" s="84">
        <v>4</v>
      </c>
      <c r="C564" s="123">
        <v>0.006753370169769448</v>
      </c>
      <c r="D564" s="84" t="s">
        <v>3142</v>
      </c>
      <c r="E564" s="84" t="b">
        <v>0</v>
      </c>
      <c r="F564" s="84" t="b">
        <v>0</v>
      </c>
      <c r="G564" s="84" t="b">
        <v>0</v>
      </c>
    </row>
    <row r="565" spans="1:7" ht="15">
      <c r="A565" s="84" t="s">
        <v>4129</v>
      </c>
      <c r="B565" s="84">
        <v>4</v>
      </c>
      <c r="C565" s="123">
        <v>0.006753370169769448</v>
      </c>
      <c r="D565" s="84" t="s">
        <v>3142</v>
      </c>
      <c r="E565" s="84" t="b">
        <v>0</v>
      </c>
      <c r="F565" s="84" t="b">
        <v>0</v>
      </c>
      <c r="G565" s="84" t="b">
        <v>0</v>
      </c>
    </row>
    <row r="566" spans="1:7" ht="15">
      <c r="A566" s="84" t="s">
        <v>4122</v>
      </c>
      <c r="B566" s="84">
        <v>4</v>
      </c>
      <c r="C566" s="123">
        <v>0.006753370169769448</v>
      </c>
      <c r="D566" s="84" t="s">
        <v>3142</v>
      </c>
      <c r="E566" s="84" t="b">
        <v>0</v>
      </c>
      <c r="F566" s="84" t="b">
        <v>0</v>
      </c>
      <c r="G566" s="84" t="b">
        <v>0</v>
      </c>
    </row>
    <row r="567" spans="1:7" ht="15">
      <c r="A567" s="84" t="s">
        <v>3272</v>
      </c>
      <c r="B567" s="84">
        <v>3</v>
      </c>
      <c r="C567" s="123">
        <v>0.0037801409449581573</v>
      </c>
      <c r="D567" s="84" t="s">
        <v>3142</v>
      </c>
      <c r="E567" s="84" t="b">
        <v>0</v>
      </c>
      <c r="F567" s="84" t="b">
        <v>0</v>
      </c>
      <c r="G567" s="84" t="b">
        <v>0</v>
      </c>
    </row>
    <row r="568" spans="1:7" ht="15">
      <c r="A568" s="84" t="s">
        <v>4117</v>
      </c>
      <c r="B568" s="84">
        <v>3</v>
      </c>
      <c r="C568" s="123">
        <v>0.005065027627327087</v>
      </c>
      <c r="D568" s="84" t="s">
        <v>3142</v>
      </c>
      <c r="E568" s="84" t="b">
        <v>0</v>
      </c>
      <c r="F568" s="84" t="b">
        <v>0</v>
      </c>
      <c r="G568" s="84" t="b">
        <v>0</v>
      </c>
    </row>
    <row r="569" spans="1:7" ht="15">
      <c r="A569" s="84" t="s">
        <v>4104</v>
      </c>
      <c r="B569" s="84">
        <v>3</v>
      </c>
      <c r="C569" s="123">
        <v>0.0037801409449581573</v>
      </c>
      <c r="D569" s="84" t="s">
        <v>3142</v>
      </c>
      <c r="E569" s="84" t="b">
        <v>0</v>
      </c>
      <c r="F569" s="84" t="b">
        <v>0</v>
      </c>
      <c r="G569" s="84" t="b">
        <v>0</v>
      </c>
    </row>
    <row r="570" spans="1:7" ht="15">
      <c r="A570" s="84" t="s">
        <v>4143</v>
      </c>
      <c r="B570" s="84">
        <v>3</v>
      </c>
      <c r="C570" s="123">
        <v>0.00425435438945281</v>
      </c>
      <c r="D570" s="84" t="s">
        <v>3142</v>
      </c>
      <c r="E570" s="84" t="b">
        <v>0</v>
      </c>
      <c r="F570" s="84" t="b">
        <v>0</v>
      </c>
      <c r="G570" s="84" t="b">
        <v>0</v>
      </c>
    </row>
    <row r="571" spans="1:7" ht="15">
      <c r="A571" s="84" t="s">
        <v>3385</v>
      </c>
      <c r="B571" s="84">
        <v>3</v>
      </c>
      <c r="C571" s="123">
        <v>0.0037801409449581573</v>
      </c>
      <c r="D571" s="84" t="s">
        <v>3142</v>
      </c>
      <c r="E571" s="84" t="b">
        <v>0</v>
      </c>
      <c r="F571" s="84" t="b">
        <v>0</v>
      </c>
      <c r="G571" s="84" t="b">
        <v>0</v>
      </c>
    </row>
    <row r="572" spans="1:7" ht="15">
      <c r="A572" s="84" t="s">
        <v>4093</v>
      </c>
      <c r="B572" s="84">
        <v>3</v>
      </c>
      <c r="C572" s="123">
        <v>0.0037801409449581573</v>
      </c>
      <c r="D572" s="84" t="s">
        <v>3142</v>
      </c>
      <c r="E572" s="84" t="b">
        <v>0</v>
      </c>
      <c r="F572" s="84" t="b">
        <v>0</v>
      </c>
      <c r="G572" s="84" t="b">
        <v>0</v>
      </c>
    </row>
    <row r="573" spans="1:7" ht="15">
      <c r="A573" s="84" t="s">
        <v>4054</v>
      </c>
      <c r="B573" s="84">
        <v>3</v>
      </c>
      <c r="C573" s="123">
        <v>0.0037801409449581573</v>
      </c>
      <c r="D573" s="84" t="s">
        <v>3142</v>
      </c>
      <c r="E573" s="84" t="b">
        <v>0</v>
      </c>
      <c r="F573" s="84" t="b">
        <v>0</v>
      </c>
      <c r="G573" s="84" t="b">
        <v>0</v>
      </c>
    </row>
    <row r="574" spans="1:7" ht="15">
      <c r="A574" s="84" t="s">
        <v>4052</v>
      </c>
      <c r="B574" s="84">
        <v>3</v>
      </c>
      <c r="C574" s="123">
        <v>0.0037801409449581573</v>
      </c>
      <c r="D574" s="84" t="s">
        <v>3142</v>
      </c>
      <c r="E574" s="84" t="b">
        <v>0</v>
      </c>
      <c r="F574" s="84" t="b">
        <v>0</v>
      </c>
      <c r="G574" s="84" t="b">
        <v>0</v>
      </c>
    </row>
    <row r="575" spans="1:7" ht="15">
      <c r="A575" s="84" t="s">
        <v>4132</v>
      </c>
      <c r="B575" s="84">
        <v>3</v>
      </c>
      <c r="C575" s="123">
        <v>0.0037801409449581573</v>
      </c>
      <c r="D575" s="84" t="s">
        <v>3142</v>
      </c>
      <c r="E575" s="84" t="b">
        <v>1</v>
      </c>
      <c r="F575" s="84" t="b">
        <v>0</v>
      </c>
      <c r="G575" s="84" t="b">
        <v>0</v>
      </c>
    </row>
    <row r="576" spans="1:7" ht="15">
      <c r="A576" s="84" t="s">
        <v>4110</v>
      </c>
      <c r="B576" s="84">
        <v>3</v>
      </c>
      <c r="C576" s="123">
        <v>0.0037801409449581573</v>
      </c>
      <c r="D576" s="84" t="s">
        <v>3142</v>
      </c>
      <c r="E576" s="84" t="b">
        <v>0</v>
      </c>
      <c r="F576" s="84" t="b">
        <v>0</v>
      </c>
      <c r="G576" s="84" t="b">
        <v>0</v>
      </c>
    </row>
    <row r="577" spans="1:7" ht="15">
      <c r="A577" s="84" t="s">
        <v>4125</v>
      </c>
      <c r="B577" s="84">
        <v>3</v>
      </c>
      <c r="C577" s="123">
        <v>0.00425435438945281</v>
      </c>
      <c r="D577" s="84" t="s">
        <v>3142</v>
      </c>
      <c r="E577" s="84" t="b">
        <v>0</v>
      </c>
      <c r="F577" s="84" t="b">
        <v>0</v>
      </c>
      <c r="G577" s="84" t="b">
        <v>0</v>
      </c>
    </row>
    <row r="578" spans="1:7" ht="15">
      <c r="A578" s="84" t="s">
        <v>3357</v>
      </c>
      <c r="B578" s="84">
        <v>3</v>
      </c>
      <c r="C578" s="123">
        <v>0.0037801409449581573</v>
      </c>
      <c r="D578" s="84" t="s">
        <v>3142</v>
      </c>
      <c r="E578" s="84" t="b">
        <v>0</v>
      </c>
      <c r="F578" s="84" t="b">
        <v>0</v>
      </c>
      <c r="G578" s="84" t="b">
        <v>0</v>
      </c>
    </row>
    <row r="579" spans="1:7" ht="15">
      <c r="A579" s="84" t="s">
        <v>4162</v>
      </c>
      <c r="B579" s="84">
        <v>3</v>
      </c>
      <c r="C579" s="123">
        <v>0.0037801409449581573</v>
      </c>
      <c r="D579" s="84" t="s">
        <v>3142</v>
      </c>
      <c r="E579" s="84" t="b">
        <v>0</v>
      </c>
      <c r="F579" s="84" t="b">
        <v>0</v>
      </c>
      <c r="G579" s="84" t="b">
        <v>0</v>
      </c>
    </row>
    <row r="580" spans="1:7" ht="15">
      <c r="A580" s="84" t="s">
        <v>3345</v>
      </c>
      <c r="B580" s="84">
        <v>3</v>
      </c>
      <c r="C580" s="123">
        <v>0.0037801409449581573</v>
      </c>
      <c r="D580" s="84" t="s">
        <v>3142</v>
      </c>
      <c r="E580" s="84" t="b">
        <v>1</v>
      </c>
      <c r="F580" s="84" t="b">
        <v>0</v>
      </c>
      <c r="G580" s="84" t="b">
        <v>0</v>
      </c>
    </row>
    <row r="581" spans="1:7" ht="15">
      <c r="A581" s="84" t="s">
        <v>4067</v>
      </c>
      <c r="B581" s="84">
        <v>3</v>
      </c>
      <c r="C581" s="123">
        <v>0.0037801409449581573</v>
      </c>
      <c r="D581" s="84" t="s">
        <v>3142</v>
      </c>
      <c r="E581" s="84" t="b">
        <v>0</v>
      </c>
      <c r="F581" s="84" t="b">
        <v>0</v>
      </c>
      <c r="G581" s="84" t="b">
        <v>0</v>
      </c>
    </row>
    <row r="582" spans="1:7" ht="15">
      <c r="A582" s="84" t="s">
        <v>4210</v>
      </c>
      <c r="B582" s="84">
        <v>3</v>
      </c>
      <c r="C582" s="123">
        <v>0.00425435438945281</v>
      </c>
      <c r="D582" s="84" t="s">
        <v>3142</v>
      </c>
      <c r="E582" s="84" t="b">
        <v>0</v>
      </c>
      <c r="F582" s="84" t="b">
        <v>0</v>
      </c>
      <c r="G582" s="84" t="b">
        <v>0</v>
      </c>
    </row>
    <row r="583" spans="1:7" ht="15">
      <c r="A583" s="84" t="s">
        <v>4174</v>
      </c>
      <c r="B583" s="84">
        <v>3</v>
      </c>
      <c r="C583" s="123">
        <v>0.0037801409449581573</v>
      </c>
      <c r="D583" s="84" t="s">
        <v>3142</v>
      </c>
      <c r="E583" s="84" t="b">
        <v>0</v>
      </c>
      <c r="F583" s="84" t="b">
        <v>0</v>
      </c>
      <c r="G583" s="84" t="b">
        <v>0</v>
      </c>
    </row>
    <row r="584" spans="1:7" ht="15">
      <c r="A584" s="84" t="s">
        <v>3378</v>
      </c>
      <c r="B584" s="84">
        <v>3</v>
      </c>
      <c r="C584" s="123">
        <v>0.0037801409449581573</v>
      </c>
      <c r="D584" s="84" t="s">
        <v>3142</v>
      </c>
      <c r="E584" s="84" t="b">
        <v>0</v>
      </c>
      <c r="F584" s="84" t="b">
        <v>0</v>
      </c>
      <c r="G584" s="84" t="b">
        <v>0</v>
      </c>
    </row>
    <row r="585" spans="1:7" ht="15">
      <c r="A585" s="84" t="s">
        <v>4205</v>
      </c>
      <c r="B585" s="84">
        <v>3</v>
      </c>
      <c r="C585" s="123">
        <v>0.0037801409449581573</v>
      </c>
      <c r="D585" s="84" t="s">
        <v>3142</v>
      </c>
      <c r="E585" s="84" t="b">
        <v>0</v>
      </c>
      <c r="F585" s="84" t="b">
        <v>0</v>
      </c>
      <c r="G585" s="84" t="b">
        <v>0</v>
      </c>
    </row>
    <row r="586" spans="1:7" ht="15">
      <c r="A586" s="84" t="s">
        <v>4206</v>
      </c>
      <c r="B586" s="84">
        <v>3</v>
      </c>
      <c r="C586" s="123">
        <v>0.00425435438945281</v>
      </c>
      <c r="D586" s="84" t="s">
        <v>3142</v>
      </c>
      <c r="E586" s="84" t="b">
        <v>0</v>
      </c>
      <c r="F586" s="84" t="b">
        <v>0</v>
      </c>
      <c r="G586" s="84" t="b">
        <v>0</v>
      </c>
    </row>
    <row r="587" spans="1:7" ht="15">
      <c r="A587" s="84" t="s">
        <v>4207</v>
      </c>
      <c r="B587" s="84">
        <v>3</v>
      </c>
      <c r="C587" s="123">
        <v>0.00425435438945281</v>
      </c>
      <c r="D587" s="84" t="s">
        <v>3142</v>
      </c>
      <c r="E587" s="84" t="b">
        <v>0</v>
      </c>
      <c r="F587" s="84" t="b">
        <v>0</v>
      </c>
      <c r="G587" s="84" t="b">
        <v>0</v>
      </c>
    </row>
    <row r="588" spans="1:7" ht="15">
      <c r="A588" s="84" t="s">
        <v>4209</v>
      </c>
      <c r="B588" s="84">
        <v>3</v>
      </c>
      <c r="C588" s="123">
        <v>0.00425435438945281</v>
      </c>
      <c r="D588" s="84" t="s">
        <v>3142</v>
      </c>
      <c r="E588" s="84" t="b">
        <v>0</v>
      </c>
      <c r="F588" s="84" t="b">
        <v>0</v>
      </c>
      <c r="G588" s="84" t="b">
        <v>0</v>
      </c>
    </row>
    <row r="589" spans="1:7" ht="15">
      <c r="A589" s="84" t="s">
        <v>4208</v>
      </c>
      <c r="B589" s="84">
        <v>3</v>
      </c>
      <c r="C589" s="123">
        <v>0.00425435438945281</v>
      </c>
      <c r="D589" s="84" t="s">
        <v>3142</v>
      </c>
      <c r="E589" s="84" t="b">
        <v>0</v>
      </c>
      <c r="F589" s="84" t="b">
        <v>0</v>
      </c>
      <c r="G589" s="84" t="b">
        <v>0</v>
      </c>
    </row>
    <row r="590" spans="1:7" ht="15">
      <c r="A590" s="84" t="s">
        <v>4108</v>
      </c>
      <c r="B590" s="84">
        <v>3</v>
      </c>
      <c r="C590" s="123">
        <v>0.005065027627327087</v>
      </c>
      <c r="D590" s="84" t="s">
        <v>3142</v>
      </c>
      <c r="E590" s="84" t="b">
        <v>0</v>
      </c>
      <c r="F590" s="84" t="b">
        <v>0</v>
      </c>
      <c r="G590" s="84" t="b">
        <v>0</v>
      </c>
    </row>
    <row r="591" spans="1:7" ht="15">
      <c r="A591" s="84" t="s">
        <v>4191</v>
      </c>
      <c r="B591" s="84">
        <v>3</v>
      </c>
      <c r="C591" s="123">
        <v>0.005065027627327087</v>
      </c>
      <c r="D591" s="84" t="s">
        <v>3142</v>
      </c>
      <c r="E591" s="84" t="b">
        <v>0</v>
      </c>
      <c r="F591" s="84" t="b">
        <v>0</v>
      </c>
      <c r="G591" s="84" t="b">
        <v>0</v>
      </c>
    </row>
    <row r="592" spans="1:7" ht="15">
      <c r="A592" s="84" t="s">
        <v>4164</v>
      </c>
      <c r="B592" s="84">
        <v>3</v>
      </c>
      <c r="C592" s="123">
        <v>0.0037801409449581573</v>
      </c>
      <c r="D592" s="84" t="s">
        <v>3142</v>
      </c>
      <c r="E592" s="84" t="b">
        <v>0</v>
      </c>
      <c r="F592" s="84" t="b">
        <v>0</v>
      </c>
      <c r="G592" s="84" t="b">
        <v>0</v>
      </c>
    </row>
    <row r="593" spans="1:7" ht="15">
      <c r="A593" s="84" t="s">
        <v>4316</v>
      </c>
      <c r="B593" s="84">
        <v>2</v>
      </c>
      <c r="C593" s="123">
        <v>0.002836236259635207</v>
      </c>
      <c r="D593" s="84" t="s">
        <v>3142</v>
      </c>
      <c r="E593" s="84" t="b">
        <v>0</v>
      </c>
      <c r="F593" s="84" t="b">
        <v>0</v>
      </c>
      <c r="G593" s="84" t="b">
        <v>0</v>
      </c>
    </row>
    <row r="594" spans="1:7" ht="15">
      <c r="A594" s="84" t="s">
        <v>4422</v>
      </c>
      <c r="B594" s="84">
        <v>2</v>
      </c>
      <c r="C594" s="123">
        <v>0.002836236259635207</v>
      </c>
      <c r="D594" s="84" t="s">
        <v>3142</v>
      </c>
      <c r="E594" s="84" t="b">
        <v>0</v>
      </c>
      <c r="F594" s="84" t="b">
        <v>0</v>
      </c>
      <c r="G594" s="84" t="b">
        <v>0</v>
      </c>
    </row>
    <row r="595" spans="1:7" ht="15">
      <c r="A595" s="84" t="s">
        <v>4235</v>
      </c>
      <c r="B595" s="84">
        <v>2</v>
      </c>
      <c r="C595" s="123">
        <v>0.002836236259635207</v>
      </c>
      <c r="D595" s="84" t="s">
        <v>3142</v>
      </c>
      <c r="E595" s="84" t="b">
        <v>0</v>
      </c>
      <c r="F595" s="84" t="b">
        <v>0</v>
      </c>
      <c r="G595" s="84" t="b">
        <v>0</v>
      </c>
    </row>
    <row r="596" spans="1:7" ht="15">
      <c r="A596" s="84" t="s">
        <v>4442</v>
      </c>
      <c r="B596" s="84">
        <v>2</v>
      </c>
      <c r="C596" s="123">
        <v>0.003376685084884724</v>
      </c>
      <c r="D596" s="84" t="s">
        <v>3142</v>
      </c>
      <c r="E596" s="84" t="b">
        <v>0</v>
      </c>
      <c r="F596" s="84" t="b">
        <v>0</v>
      </c>
      <c r="G596" s="84" t="b">
        <v>0</v>
      </c>
    </row>
    <row r="597" spans="1:7" ht="15">
      <c r="A597" s="84" t="s">
        <v>4443</v>
      </c>
      <c r="B597" s="84">
        <v>2</v>
      </c>
      <c r="C597" s="123">
        <v>0.003376685084884724</v>
      </c>
      <c r="D597" s="84" t="s">
        <v>3142</v>
      </c>
      <c r="E597" s="84" t="b">
        <v>0</v>
      </c>
      <c r="F597" s="84" t="b">
        <v>0</v>
      </c>
      <c r="G597" s="84" t="b">
        <v>0</v>
      </c>
    </row>
    <row r="598" spans="1:7" ht="15">
      <c r="A598" s="84" t="s">
        <v>4365</v>
      </c>
      <c r="B598" s="84">
        <v>2</v>
      </c>
      <c r="C598" s="123">
        <v>0.002836236259635207</v>
      </c>
      <c r="D598" s="84" t="s">
        <v>3142</v>
      </c>
      <c r="E598" s="84" t="b">
        <v>0</v>
      </c>
      <c r="F598" s="84" t="b">
        <v>0</v>
      </c>
      <c r="G598" s="84" t="b">
        <v>0</v>
      </c>
    </row>
    <row r="599" spans="1:7" ht="15">
      <c r="A599" s="84" t="s">
        <v>4427</v>
      </c>
      <c r="B599" s="84">
        <v>2</v>
      </c>
      <c r="C599" s="123">
        <v>0.003376685084884724</v>
      </c>
      <c r="D599" s="84" t="s">
        <v>3142</v>
      </c>
      <c r="E599" s="84" t="b">
        <v>0</v>
      </c>
      <c r="F599" s="84" t="b">
        <v>0</v>
      </c>
      <c r="G599" s="84" t="b">
        <v>0</v>
      </c>
    </row>
    <row r="600" spans="1:7" ht="15">
      <c r="A600" s="84" t="s">
        <v>4094</v>
      </c>
      <c r="B600" s="84">
        <v>2</v>
      </c>
      <c r="C600" s="123">
        <v>0.002836236259635207</v>
      </c>
      <c r="D600" s="84" t="s">
        <v>3142</v>
      </c>
      <c r="E600" s="84" t="b">
        <v>0</v>
      </c>
      <c r="F600" s="84" t="b">
        <v>0</v>
      </c>
      <c r="G600" s="84" t="b">
        <v>0</v>
      </c>
    </row>
    <row r="601" spans="1:7" ht="15">
      <c r="A601" s="84" t="s">
        <v>4401</v>
      </c>
      <c r="B601" s="84">
        <v>2</v>
      </c>
      <c r="C601" s="123">
        <v>0.002836236259635207</v>
      </c>
      <c r="D601" s="84" t="s">
        <v>3142</v>
      </c>
      <c r="E601" s="84" t="b">
        <v>0</v>
      </c>
      <c r="F601" s="84" t="b">
        <v>0</v>
      </c>
      <c r="G601" s="84" t="b">
        <v>0</v>
      </c>
    </row>
    <row r="602" spans="1:7" ht="15">
      <c r="A602" s="84" t="s">
        <v>4171</v>
      </c>
      <c r="B602" s="84">
        <v>2</v>
      </c>
      <c r="C602" s="123">
        <v>0.002836236259635207</v>
      </c>
      <c r="D602" s="84" t="s">
        <v>3142</v>
      </c>
      <c r="E602" s="84" t="b">
        <v>0</v>
      </c>
      <c r="F602" s="84" t="b">
        <v>0</v>
      </c>
      <c r="G602" s="84" t="b">
        <v>0</v>
      </c>
    </row>
    <row r="603" spans="1:7" ht="15">
      <c r="A603" s="84" t="s">
        <v>4221</v>
      </c>
      <c r="B603" s="84">
        <v>2</v>
      </c>
      <c r="C603" s="123">
        <v>0.002836236259635207</v>
      </c>
      <c r="D603" s="84" t="s">
        <v>3142</v>
      </c>
      <c r="E603" s="84" t="b">
        <v>0</v>
      </c>
      <c r="F603" s="84" t="b">
        <v>0</v>
      </c>
      <c r="G603" s="84" t="b">
        <v>0</v>
      </c>
    </row>
    <row r="604" spans="1:7" ht="15">
      <c r="A604" s="84" t="s">
        <v>4219</v>
      </c>
      <c r="B604" s="84">
        <v>2</v>
      </c>
      <c r="C604" s="123">
        <v>0.002836236259635207</v>
      </c>
      <c r="D604" s="84" t="s">
        <v>3142</v>
      </c>
      <c r="E604" s="84" t="b">
        <v>0</v>
      </c>
      <c r="F604" s="84" t="b">
        <v>0</v>
      </c>
      <c r="G604" s="84" t="b">
        <v>0</v>
      </c>
    </row>
    <row r="605" spans="1:7" ht="15">
      <c r="A605" s="84" t="s">
        <v>3384</v>
      </c>
      <c r="B605" s="84">
        <v>2</v>
      </c>
      <c r="C605" s="123">
        <v>0.002836236259635207</v>
      </c>
      <c r="D605" s="84" t="s">
        <v>3142</v>
      </c>
      <c r="E605" s="84" t="b">
        <v>0</v>
      </c>
      <c r="F605" s="84" t="b">
        <v>0</v>
      </c>
      <c r="G605" s="84" t="b">
        <v>0</v>
      </c>
    </row>
    <row r="606" spans="1:7" ht="15">
      <c r="A606" s="84" t="s">
        <v>4314</v>
      </c>
      <c r="B606" s="84">
        <v>2</v>
      </c>
      <c r="C606" s="123">
        <v>0.002836236259635207</v>
      </c>
      <c r="D606" s="84" t="s">
        <v>3142</v>
      </c>
      <c r="E606" s="84" t="b">
        <v>0</v>
      </c>
      <c r="F606" s="84" t="b">
        <v>0</v>
      </c>
      <c r="G606" s="84" t="b">
        <v>0</v>
      </c>
    </row>
    <row r="607" spans="1:7" ht="15">
      <c r="A607" s="84" t="s">
        <v>4326</v>
      </c>
      <c r="B607" s="84">
        <v>2</v>
      </c>
      <c r="C607" s="123">
        <v>0.002836236259635207</v>
      </c>
      <c r="D607" s="84" t="s">
        <v>3142</v>
      </c>
      <c r="E607" s="84" t="b">
        <v>0</v>
      </c>
      <c r="F607" s="84" t="b">
        <v>0</v>
      </c>
      <c r="G607" s="84" t="b">
        <v>0</v>
      </c>
    </row>
    <row r="608" spans="1:7" ht="15">
      <c r="A608" s="84" t="s">
        <v>4266</v>
      </c>
      <c r="B608" s="84">
        <v>2</v>
      </c>
      <c r="C608" s="123">
        <v>0.002836236259635207</v>
      </c>
      <c r="D608" s="84" t="s">
        <v>3142</v>
      </c>
      <c r="E608" s="84" t="b">
        <v>0</v>
      </c>
      <c r="F608" s="84" t="b">
        <v>0</v>
      </c>
      <c r="G608" s="84" t="b">
        <v>0</v>
      </c>
    </row>
    <row r="609" spans="1:7" ht="15">
      <c r="A609" s="84" t="s">
        <v>4268</v>
      </c>
      <c r="B609" s="84">
        <v>2</v>
      </c>
      <c r="C609" s="123">
        <v>0.002836236259635207</v>
      </c>
      <c r="D609" s="84" t="s">
        <v>3142</v>
      </c>
      <c r="E609" s="84" t="b">
        <v>0</v>
      </c>
      <c r="F609" s="84" t="b">
        <v>0</v>
      </c>
      <c r="G609" s="84" t="b">
        <v>0</v>
      </c>
    </row>
    <row r="610" spans="1:7" ht="15">
      <c r="A610" s="84" t="s">
        <v>4390</v>
      </c>
      <c r="B610" s="84">
        <v>2</v>
      </c>
      <c r="C610" s="123">
        <v>0.003376685084884724</v>
      </c>
      <c r="D610" s="84" t="s">
        <v>3142</v>
      </c>
      <c r="E610" s="84" t="b">
        <v>0</v>
      </c>
      <c r="F610" s="84" t="b">
        <v>0</v>
      </c>
      <c r="G610" s="84" t="b">
        <v>0</v>
      </c>
    </row>
    <row r="611" spans="1:7" ht="15">
      <c r="A611" s="84" t="s">
        <v>4391</v>
      </c>
      <c r="B611" s="84">
        <v>2</v>
      </c>
      <c r="C611" s="123">
        <v>0.003376685084884724</v>
      </c>
      <c r="D611" s="84" t="s">
        <v>3142</v>
      </c>
      <c r="E611" s="84" t="b">
        <v>0</v>
      </c>
      <c r="F611" s="84" t="b">
        <v>0</v>
      </c>
      <c r="G611" s="84" t="b">
        <v>0</v>
      </c>
    </row>
    <row r="612" spans="1:7" ht="15">
      <c r="A612" s="84" t="s">
        <v>4213</v>
      </c>
      <c r="B612" s="84">
        <v>2</v>
      </c>
      <c r="C612" s="123">
        <v>0.002836236259635207</v>
      </c>
      <c r="D612" s="84" t="s">
        <v>3142</v>
      </c>
      <c r="E612" s="84" t="b">
        <v>0</v>
      </c>
      <c r="F612" s="84" t="b">
        <v>0</v>
      </c>
      <c r="G612" s="84" t="b">
        <v>0</v>
      </c>
    </row>
    <row r="613" spans="1:7" ht="15">
      <c r="A613" s="84" t="s">
        <v>4288</v>
      </c>
      <c r="B613" s="84">
        <v>2</v>
      </c>
      <c r="C613" s="123">
        <v>0.002836236259635207</v>
      </c>
      <c r="D613" s="84" t="s">
        <v>3142</v>
      </c>
      <c r="E613" s="84" t="b">
        <v>0</v>
      </c>
      <c r="F613" s="84" t="b">
        <v>0</v>
      </c>
      <c r="G613" s="84" t="b">
        <v>0</v>
      </c>
    </row>
    <row r="614" spans="1:7" ht="15">
      <c r="A614" s="84" t="s">
        <v>4242</v>
      </c>
      <c r="B614" s="84">
        <v>2</v>
      </c>
      <c r="C614" s="123">
        <v>0.002836236259635207</v>
      </c>
      <c r="D614" s="84" t="s">
        <v>3142</v>
      </c>
      <c r="E614" s="84" t="b">
        <v>0</v>
      </c>
      <c r="F614" s="84" t="b">
        <v>0</v>
      </c>
      <c r="G614" s="84" t="b">
        <v>0</v>
      </c>
    </row>
    <row r="615" spans="1:7" ht="15">
      <c r="A615" s="84" t="s">
        <v>4172</v>
      </c>
      <c r="B615" s="84">
        <v>2</v>
      </c>
      <c r="C615" s="123">
        <v>0.002836236259635207</v>
      </c>
      <c r="D615" s="84" t="s">
        <v>3142</v>
      </c>
      <c r="E615" s="84" t="b">
        <v>0</v>
      </c>
      <c r="F615" s="84" t="b">
        <v>0</v>
      </c>
      <c r="G615" s="84" t="b">
        <v>0</v>
      </c>
    </row>
    <row r="616" spans="1:7" ht="15">
      <c r="A616" s="84" t="s">
        <v>4363</v>
      </c>
      <c r="B616" s="84">
        <v>2</v>
      </c>
      <c r="C616" s="123">
        <v>0.002836236259635207</v>
      </c>
      <c r="D616" s="84" t="s">
        <v>3142</v>
      </c>
      <c r="E616" s="84" t="b">
        <v>0</v>
      </c>
      <c r="F616" s="84" t="b">
        <v>0</v>
      </c>
      <c r="G616" s="84" t="b">
        <v>0</v>
      </c>
    </row>
    <row r="617" spans="1:7" ht="15">
      <c r="A617" s="84" t="s">
        <v>4105</v>
      </c>
      <c r="B617" s="84">
        <v>2</v>
      </c>
      <c r="C617" s="123">
        <v>0.002836236259635207</v>
      </c>
      <c r="D617" s="84" t="s">
        <v>3142</v>
      </c>
      <c r="E617" s="84" t="b">
        <v>0</v>
      </c>
      <c r="F617" s="84" t="b">
        <v>0</v>
      </c>
      <c r="G617" s="84" t="b">
        <v>0</v>
      </c>
    </row>
    <row r="618" spans="1:7" ht="15">
      <c r="A618" s="84" t="s">
        <v>4101</v>
      </c>
      <c r="B618" s="84">
        <v>2</v>
      </c>
      <c r="C618" s="123">
        <v>0.002836236259635207</v>
      </c>
      <c r="D618" s="84" t="s">
        <v>3142</v>
      </c>
      <c r="E618" s="84" t="b">
        <v>0</v>
      </c>
      <c r="F618" s="84" t="b">
        <v>0</v>
      </c>
      <c r="G618" s="84" t="b">
        <v>0</v>
      </c>
    </row>
    <row r="619" spans="1:7" ht="15">
      <c r="A619" s="84" t="s">
        <v>4169</v>
      </c>
      <c r="B619" s="84">
        <v>2</v>
      </c>
      <c r="C619" s="123">
        <v>0.002836236259635207</v>
      </c>
      <c r="D619" s="84" t="s">
        <v>3142</v>
      </c>
      <c r="E619" s="84" t="b">
        <v>0</v>
      </c>
      <c r="F619" s="84" t="b">
        <v>0</v>
      </c>
      <c r="G619" s="84" t="b">
        <v>0</v>
      </c>
    </row>
    <row r="620" spans="1:7" ht="15">
      <c r="A620" s="84" t="s">
        <v>4250</v>
      </c>
      <c r="B620" s="84">
        <v>2</v>
      </c>
      <c r="C620" s="123">
        <v>0.002836236259635207</v>
      </c>
      <c r="D620" s="84" t="s">
        <v>3142</v>
      </c>
      <c r="E620" s="84" t="b">
        <v>0</v>
      </c>
      <c r="F620" s="84" t="b">
        <v>0</v>
      </c>
      <c r="G620" s="84" t="b">
        <v>0</v>
      </c>
    </row>
    <row r="621" spans="1:7" ht="15">
      <c r="A621" s="84" t="s">
        <v>4335</v>
      </c>
      <c r="B621" s="84">
        <v>2</v>
      </c>
      <c r="C621" s="123">
        <v>0.002836236259635207</v>
      </c>
      <c r="D621" s="84" t="s">
        <v>3142</v>
      </c>
      <c r="E621" s="84" t="b">
        <v>0</v>
      </c>
      <c r="F621" s="84" t="b">
        <v>0</v>
      </c>
      <c r="G621" s="84" t="b">
        <v>0</v>
      </c>
    </row>
    <row r="622" spans="1:7" ht="15">
      <c r="A622" s="84" t="s">
        <v>4340</v>
      </c>
      <c r="B622" s="84">
        <v>2</v>
      </c>
      <c r="C622" s="123">
        <v>0.002836236259635207</v>
      </c>
      <c r="D622" s="84" t="s">
        <v>3142</v>
      </c>
      <c r="E622" s="84" t="b">
        <v>0</v>
      </c>
      <c r="F622" s="84" t="b">
        <v>0</v>
      </c>
      <c r="G622" s="84" t="b">
        <v>0</v>
      </c>
    </row>
    <row r="623" spans="1:7" ht="15">
      <c r="A623" s="84" t="s">
        <v>4341</v>
      </c>
      <c r="B623" s="84">
        <v>2</v>
      </c>
      <c r="C623" s="123">
        <v>0.002836236259635207</v>
      </c>
      <c r="D623" s="84" t="s">
        <v>3142</v>
      </c>
      <c r="E623" s="84" t="b">
        <v>0</v>
      </c>
      <c r="F623" s="84" t="b">
        <v>0</v>
      </c>
      <c r="G623" s="84" t="b">
        <v>0</v>
      </c>
    </row>
    <row r="624" spans="1:7" ht="15">
      <c r="A624" s="84" t="s">
        <v>4342</v>
      </c>
      <c r="B624" s="84">
        <v>2</v>
      </c>
      <c r="C624" s="123">
        <v>0.002836236259635207</v>
      </c>
      <c r="D624" s="84" t="s">
        <v>3142</v>
      </c>
      <c r="E624" s="84" t="b">
        <v>0</v>
      </c>
      <c r="F624" s="84" t="b">
        <v>0</v>
      </c>
      <c r="G624" s="84" t="b">
        <v>0</v>
      </c>
    </row>
    <row r="625" spans="1:7" ht="15">
      <c r="A625" s="84" t="s">
        <v>4343</v>
      </c>
      <c r="B625" s="84">
        <v>2</v>
      </c>
      <c r="C625" s="123">
        <v>0.002836236259635207</v>
      </c>
      <c r="D625" s="84" t="s">
        <v>3142</v>
      </c>
      <c r="E625" s="84" t="b">
        <v>0</v>
      </c>
      <c r="F625" s="84" t="b">
        <v>0</v>
      </c>
      <c r="G625" s="84" t="b">
        <v>0</v>
      </c>
    </row>
    <row r="626" spans="1:7" ht="15">
      <c r="A626" s="84" t="s">
        <v>4344</v>
      </c>
      <c r="B626" s="84">
        <v>2</v>
      </c>
      <c r="C626" s="123">
        <v>0.002836236259635207</v>
      </c>
      <c r="D626" s="84" t="s">
        <v>3142</v>
      </c>
      <c r="E626" s="84" t="b">
        <v>0</v>
      </c>
      <c r="F626" s="84" t="b">
        <v>0</v>
      </c>
      <c r="G626" s="84" t="b">
        <v>0</v>
      </c>
    </row>
    <row r="627" spans="1:7" ht="15">
      <c r="A627" s="84" t="s">
        <v>4345</v>
      </c>
      <c r="B627" s="84">
        <v>2</v>
      </c>
      <c r="C627" s="123">
        <v>0.002836236259635207</v>
      </c>
      <c r="D627" s="84" t="s">
        <v>3142</v>
      </c>
      <c r="E627" s="84" t="b">
        <v>0</v>
      </c>
      <c r="F627" s="84" t="b">
        <v>0</v>
      </c>
      <c r="G627" s="84" t="b">
        <v>0</v>
      </c>
    </row>
    <row r="628" spans="1:7" ht="15">
      <c r="A628" s="84" t="s">
        <v>4346</v>
      </c>
      <c r="B628" s="84">
        <v>2</v>
      </c>
      <c r="C628" s="123">
        <v>0.002836236259635207</v>
      </c>
      <c r="D628" s="84" t="s">
        <v>3142</v>
      </c>
      <c r="E628" s="84" t="b">
        <v>0</v>
      </c>
      <c r="F628" s="84" t="b">
        <v>0</v>
      </c>
      <c r="G628" s="84" t="b">
        <v>0</v>
      </c>
    </row>
    <row r="629" spans="1:7" ht="15">
      <c r="A629" s="84" t="s">
        <v>4347</v>
      </c>
      <c r="B629" s="84">
        <v>2</v>
      </c>
      <c r="C629" s="123">
        <v>0.003376685084884724</v>
      </c>
      <c r="D629" s="84" t="s">
        <v>3142</v>
      </c>
      <c r="E629" s="84" t="b">
        <v>0</v>
      </c>
      <c r="F629" s="84" t="b">
        <v>0</v>
      </c>
      <c r="G629" s="84" t="b">
        <v>0</v>
      </c>
    </row>
    <row r="630" spans="1:7" ht="15">
      <c r="A630" s="84" t="s">
        <v>4173</v>
      </c>
      <c r="B630" s="84">
        <v>2</v>
      </c>
      <c r="C630" s="123">
        <v>0.002836236259635207</v>
      </c>
      <c r="D630" s="84" t="s">
        <v>3142</v>
      </c>
      <c r="E630" s="84" t="b">
        <v>0</v>
      </c>
      <c r="F630" s="84" t="b">
        <v>0</v>
      </c>
      <c r="G630" s="84" t="b">
        <v>0</v>
      </c>
    </row>
    <row r="631" spans="1:7" ht="15">
      <c r="A631" s="84" t="s">
        <v>4336</v>
      </c>
      <c r="B631" s="84">
        <v>2</v>
      </c>
      <c r="C631" s="123">
        <v>0.003376685084884724</v>
      </c>
      <c r="D631" s="84" t="s">
        <v>3142</v>
      </c>
      <c r="E631" s="84" t="b">
        <v>1</v>
      </c>
      <c r="F631" s="84" t="b">
        <v>0</v>
      </c>
      <c r="G631" s="84" t="b">
        <v>0</v>
      </c>
    </row>
    <row r="632" spans="1:7" ht="15">
      <c r="A632" s="84" t="s">
        <v>4337</v>
      </c>
      <c r="B632" s="84">
        <v>2</v>
      </c>
      <c r="C632" s="123">
        <v>0.003376685084884724</v>
      </c>
      <c r="D632" s="84" t="s">
        <v>3142</v>
      </c>
      <c r="E632" s="84" t="b">
        <v>0</v>
      </c>
      <c r="F632" s="84" t="b">
        <v>0</v>
      </c>
      <c r="G632" s="84" t="b">
        <v>0</v>
      </c>
    </row>
    <row r="633" spans="1:7" ht="15">
      <c r="A633" s="84" t="s">
        <v>4251</v>
      </c>
      <c r="B633" s="84">
        <v>2</v>
      </c>
      <c r="C633" s="123">
        <v>0.002836236259635207</v>
      </c>
      <c r="D633" s="84" t="s">
        <v>3142</v>
      </c>
      <c r="E633" s="84" t="b">
        <v>0</v>
      </c>
      <c r="F633" s="84" t="b">
        <v>0</v>
      </c>
      <c r="G633" s="84" t="b">
        <v>0</v>
      </c>
    </row>
    <row r="634" spans="1:7" ht="15">
      <c r="A634" s="84" t="s">
        <v>4331</v>
      </c>
      <c r="B634" s="84">
        <v>2</v>
      </c>
      <c r="C634" s="123">
        <v>0.002836236259635207</v>
      </c>
      <c r="D634" s="84" t="s">
        <v>3142</v>
      </c>
      <c r="E634" s="84" t="b">
        <v>0</v>
      </c>
      <c r="F634" s="84" t="b">
        <v>0</v>
      </c>
      <c r="G634" s="84" t="b">
        <v>0</v>
      </c>
    </row>
    <row r="635" spans="1:7" ht="15">
      <c r="A635" s="84" t="s">
        <v>4332</v>
      </c>
      <c r="B635" s="84">
        <v>2</v>
      </c>
      <c r="C635" s="123">
        <v>0.002836236259635207</v>
      </c>
      <c r="D635" s="84" t="s">
        <v>3142</v>
      </c>
      <c r="E635" s="84" t="b">
        <v>0</v>
      </c>
      <c r="F635" s="84" t="b">
        <v>0</v>
      </c>
      <c r="G635" s="84" t="b">
        <v>0</v>
      </c>
    </row>
    <row r="636" spans="1:7" ht="15">
      <c r="A636" s="84" t="s">
        <v>4333</v>
      </c>
      <c r="B636" s="84">
        <v>2</v>
      </c>
      <c r="C636" s="123">
        <v>0.002836236259635207</v>
      </c>
      <c r="D636" s="84" t="s">
        <v>3142</v>
      </c>
      <c r="E636" s="84" t="b">
        <v>0</v>
      </c>
      <c r="F636" s="84" t="b">
        <v>0</v>
      </c>
      <c r="G636" s="84" t="b">
        <v>0</v>
      </c>
    </row>
    <row r="637" spans="1:7" ht="15">
      <c r="A637" s="84" t="s">
        <v>4334</v>
      </c>
      <c r="B637" s="84">
        <v>2</v>
      </c>
      <c r="C637" s="123">
        <v>0.003376685084884724</v>
      </c>
      <c r="D637" s="84" t="s">
        <v>3142</v>
      </c>
      <c r="E637" s="84" t="b">
        <v>0</v>
      </c>
      <c r="F637" s="84" t="b">
        <v>0</v>
      </c>
      <c r="G637" s="84" t="b">
        <v>0</v>
      </c>
    </row>
    <row r="638" spans="1:7" ht="15">
      <c r="A638" s="84" t="s">
        <v>4325</v>
      </c>
      <c r="B638" s="84">
        <v>2</v>
      </c>
      <c r="C638" s="123">
        <v>0.003376685084884724</v>
      </c>
      <c r="D638" s="84" t="s">
        <v>3142</v>
      </c>
      <c r="E638" s="84" t="b">
        <v>0</v>
      </c>
      <c r="F638" s="84" t="b">
        <v>0</v>
      </c>
      <c r="G638" s="84" t="b">
        <v>0</v>
      </c>
    </row>
    <row r="639" spans="1:7" ht="15">
      <c r="A639" s="84" t="s">
        <v>4081</v>
      </c>
      <c r="B639" s="84">
        <v>2</v>
      </c>
      <c r="C639" s="123">
        <v>0.003376685084884724</v>
      </c>
      <c r="D639" s="84" t="s">
        <v>3142</v>
      </c>
      <c r="E639" s="84" t="b">
        <v>0</v>
      </c>
      <c r="F639" s="84" t="b">
        <v>0</v>
      </c>
      <c r="G639" s="84" t="b">
        <v>0</v>
      </c>
    </row>
    <row r="640" spans="1:7" ht="15">
      <c r="A640" s="84" t="s">
        <v>4066</v>
      </c>
      <c r="B640" s="84">
        <v>2</v>
      </c>
      <c r="C640" s="123">
        <v>0.002836236259635207</v>
      </c>
      <c r="D640" s="84" t="s">
        <v>3142</v>
      </c>
      <c r="E640" s="84" t="b">
        <v>0</v>
      </c>
      <c r="F640" s="84" t="b">
        <v>0</v>
      </c>
      <c r="G640" s="84" t="b">
        <v>0</v>
      </c>
    </row>
    <row r="641" spans="1:7" ht="15">
      <c r="A641" s="84" t="s">
        <v>4134</v>
      </c>
      <c r="B641" s="84">
        <v>2</v>
      </c>
      <c r="C641" s="123">
        <v>0.003376685084884724</v>
      </c>
      <c r="D641" s="84" t="s">
        <v>3142</v>
      </c>
      <c r="E641" s="84" t="b">
        <v>0</v>
      </c>
      <c r="F641" s="84" t="b">
        <v>0</v>
      </c>
      <c r="G641" s="84" t="b">
        <v>0</v>
      </c>
    </row>
    <row r="642" spans="1:7" ht="15">
      <c r="A642" s="84" t="s">
        <v>4290</v>
      </c>
      <c r="B642" s="84">
        <v>2</v>
      </c>
      <c r="C642" s="123">
        <v>0.003376685084884724</v>
      </c>
      <c r="D642" s="84" t="s">
        <v>3142</v>
      </c>
      <c r="E642" s="84" t="b">
        <v>0</v>
      </c>
      <c r="F642" s="84" t="b">
        <v>0</v>
      </c>
      <c r="G642" s="84" t="b">
        <v>0</v>
      </c>
    </row>
    <row r="643" spans="1:7" ht="15">
      <c r="A643" s="84" t="s">
        <v>4291</v>
      </c>
      <c r="B643" s="84">
        <v>2</v>
      </c>
      <c r="C643" s="123">
        <v>0.003376685084884724</v>
      </c>
      <c r="D643" s="84" t="s">
        <v>3142</v>
      </c>
      <c r="E643" s="84" t="b">
        <v>0</v>
      </c>
      <c r="F643" s="84" t="b">
        <v>0</v>
      </c>
      <c r="G643" s="84" t="b">
        <v>0</v>
      </c>
    </row>
    <row r="644" spans="1:7" ht="15">
      <c r="A644" s="84" t="s">
        <v>3281</v>
      </c>
      <c r="B644" s="84">
        <v>2</v>
      </c>
      <c r="C644" s="123">
        <v>0.002836236259635207</v>
      </c>
      <c r="D644" s="84" t="s">
        <v>3142</v>
      </c>
      <c r="E644" s="84" t="b">
        <v>0</v>
      </c>
      <c r="F644" s="84" t="b">
        <v>0</v>
      </c>
      <c r="G644" s="84" t="b">
        <v>0</v>
      </c>
    </row>
    <row r="645" spans="1:7" ht="15">
      <c r="A645" s="84" t="s">
        <v>4286</v>
      </c>
      <c r="B645" s="84">
        <v>2</v>
      </c>
      <c r="C645" s="123">
        <v>0.002836236259635207</v>
      </c>
      <c r="D645" s="84" t="s">
        <v>3142</v>
      </c>
      <c r="E645" s="84" t="b">
        <v>0</v>
      </c>
      <c r="F645" s="84" t="b">
        <v>0</v>
      </c>
      <c r="G645" s="84" t="b">
        <v>0</v>
      </c>
    </row>
    <row r="646" spans="1:7" ht="15">
      <c r="A646" s="84" t="s">
        <v>4287</v>
      </c>
      <c r="B646" s="84">
        <v>2</v>
      </c>
      <c r="C646" s="123">
        <v>0.002836236259635207</v>
      </c>
      <c r="D646" s="84" t="s">
        <v>3142</v>
      </c>
      <c r="E646" s="84" t="b">
        <v>0</v>
      </c>
      <c r="F646" s="84" t="b">
        <v>0</v>
      </c>
      <c r="G646" s="84" t="b">
        <v>0</v>
      </c>
    </row>
    <row r="647" spans="1:7" ht="15">
      <c r="A647" s="84" t="s">
        <v>4281</v>
      </c>
      <c r="B647" s="84">
        <v>2</v>
      </c>
      <c r="C647" s="123">
        <v>0.003376685084884724</v>
      </c>
      <c r="D647" s="84" t="s">
        <v>3142</v>
      </c>
      <c r="E647" s="84" t="b">
        <v>0</v>
      </c>
      <c r="F647" s="84" t="b">
        <v>0</v>
      </c>
      <c r="G647" s="84" t="b">
        <v>0</v>
      </c>
    </row>
    <row r="648" spans="1:7" ht="15">
      <c r="A648" s="84" t="s">
        <v>4282</v>
      </c>
      <c r="B648" s="84">
        <v>2</v>
      </c>
      <c r="C648" s="123">
        <v>0.003376685084884724</v>
      </c>
      <c r="D648" s="84" t="s">
        <v>3142</v>
      </c>
      <c r="E648" s="84" t="b">
        <v>0</v>
      </c>
      <c r="F648" s="84" t="b">
        <v>0</v>
      </c>
      <c r="G648" s="84" t="b">
        <v>0</v>
      </c>
    </row>
    <row r="649" spans="1:7" ht="15">
      <c r="A649" s="84" t="s">
        <v>4283</v>
      </c>
      <c r="B649" s="84">
        <v>2</v>
      </c>
      <c r="C649" s="123">
        <v>0.003376685084884724</v>
      </c>
      <c r="D649" s="84" t="s">
        <v>3142</v>
      </c>
      <c r="E649" s="84" t="b">
        <v>0</v>
      </c>
      <c r="F649" s="84" t="b">
        <v>0</v>
      </c>
      <c r="G649" s="84" t="b">
        <v>0</v>
      </c>
    </row>
    <row r="650" spans="1:7" ht="15">
      <c r="A650" s="84" t="s">
        <v>4284</v>
      </c>
      <c r="B650" s="84">
        <v>2</v>
      </c>
      <c r="C650" s="123">
        <v>0.003376685084884724</v>
      </c>
      <c r="D650" s="84" t="s">
        <v>3142</v>
      </c>
      <c r="E650" s="84" t="b">
        <v>0</v>
      </c>
      <c r="F650" s="84" t="b">
        <v>0</v>
      </c>
      <c r="G650" s="84" t="b">
        <v>0</v>
      </c>
    </row>
    <row r="651" spans="1:7" ht="15">
      <c r="A651" s="84" t="s">
        <v>4285</v>
      </c>
      <c r="B651" s="84">
        <v>2</v>
      </c>
      <c r="C651" s="123">
        <v>0.003376685084884724</v>
      </c>
      <c r="D651" s="84" t="s">
        <v>3142</v>
      </c>
      <c r="E651" s="84" t="b">
        <v>0</v>
      </c>
      <c r="F651" s="84" t="b">
        <v>0</v>
      </c>
      <c r="G651" s="84" t="b">
        <v>0</v>
      </c>
    </row>
    <row r="652" spans="1:7" ht="15">
      <c r="A652" s="84" t="s">
        <v>4245</v>
      </c>
      <c r="B652" s="84">
        <v>2</v>
      </c>
      <c r="C652" s="123">
        <v>0.002836236259635207</v>
      </c>
      <c r="D652" s="84" t="s">
        <v>3142</v>
      </c>
      <c r="E652" s="84" t="b">
        <v>0</v>
      </c>
      <c r="F652" s="84" t="b">
        <v>0</v>
      </c>
      <c r="G652" s="84" t="b">
        <v>0</v>
      </c>
    </row>
    <row r="653" spans="1:7" ht="15">
      <c r="A653" s="84" t="s">
        <v>4243</v>
      </c>
      <c r="B653" s="84">
        <v>2</v>
      </c>
      <c r="C653" s="123">
        <v>0.002836236259635207</v>
      </c>
      <c r="D653" s="84" t="s">
        <v>3142</v>
      </c>
      <c r="E653" s="84" t="b">
        <v>0</v>
      </c>
      <c r="F653" s="84" t="b">
        <v>0</v>
      </c>
      <c r="G653" s="84" t="b">
        <v>0</v>
      </c>
    </row>
    <row r="654" spans="1:7" ht="15">
      <c r="A654" s="84" t="s">
        <v>4163</v>
      </c>
      <c r="B654" s="84">
        <v>2</v>
      </c>
      <c r="C654" s="123">
        <v>0.002836236259635207</v>
      </c>
      <c r="D654" s="84" t="s">
        <v>3142</v>
      </c>
      <c r="E654" s="84" t="b">
        <v>0</v>
      </c>
      <c r="F654" s="84" t="b">
        <v>0</v>
      </c>
      <c r="G654" s="84" t="b">
        <v>0</v>
      </c>
    </row>
    <row r="655" spans="1:7" ht="15">
      <c r="A655" s="84" t="s">
        <v>4254</v>
      </c>
      <c r="B655" s="84">
        <v>2</v>
      </c>
      <c r="C655" s="123">
        <v>0.002836236259635207</v>
      </c>
      <c r="D655" s="84" t="s">
        <v>3142</v>
      </c>
      <c r="E655" s="84" t="b">
        <v>0</v>
      </c>
      <c r="F655" s="84" t="b">
        <v>0</v>
      </c>
      <c r="G655" s="84" t="b">
        <v>0</v>
      </c>
    </row>
    <row r="656" spans="1:7" ht="15">
      <c r="A656" s="84" t="s">
        <v>4255</v>
      </c>
      <c r="B656" s="84">
        <v>2</v>
      </c>
      <c r="C656" s="123">
        <v>0.002836236259635207</v>
      </c>
      <c r="D656" s="84" t="s">
        <v>3142</v>
      </c>
      <c r="E656" s="84" t="b">
        <v>0</v>
      </c>
      <c r="F656" s="84" t="b">
        <v>0</v>
      </c>
      <c r="G656" s="84" t="b">
        <v>0</v>
      </c>
    </row>
    <row r="657" spans="1:7" ht="15">
      <c r="A657" s="84" t="s">
        <v>4152</v>
      </c>
      <c r="B657" s="84">
        <v>2</v>
      </c>
      <c r="C657" s="123">
        <v>0.002836236259635207</v>
      </c>
      <c r="D657" s="84" t="s">
        <v>3142</v>
      </c>
      <c r="E657" s="84" t="b">
        <v>0</v>
      </c>
      <c r="F657" s="84" t="b">
        <v>0</v>
      </c>
      <c r="G657" s="84" t="b">
        <v>0</v>
      </c>
    </row>
    <row r="658" spans="1:7" ht="15">
      <c r="A658" s="84" t="s">
        <v>4097</v>
      </c>
      <c r="B658" s="84">
        <v>2</v>
      </c>
      <c r="C658" s="123">
        <v>0.003376685084884724</v>
      </c>
      <c r="D658" s="84" t="s">
        <v>3142</v>
      </c>
      <c r="E658" s="84" t="b">
        <v>0</v>
      </c>
      <c r="F658" s="84" t="b">
        <v>0</v>
      </c>
      <c r="G658" s="84" t="b">
        <v>0</v>
      </c>
    </row>
    <row r="659" spans="1:7" ht="15">
      <c r="A659" s="84" t="s">
        <v>3325</v>
      </c>
      <c r="B659" s="84">
        <v>39</v>
      </c>
      <c r="C659" s="123">
        <v>0.014472792525162276</v>
      </c>
      <c r="D659" s="84" t="s">
        <v>3143</v>
      </c>
      <c r="E659" s="84" t="b">
        <v>0</v>
      </c>
      <c r="F659" s="84" t="b">
        <v>0</v>
      </c>
      <c r="G659" s="84" t="b">
        <v>0</v>
      </c>
    </row>
    <row r="660" spans="1:7" ht="15">
      <c r="A660" s="84" t="s">
        <v>3332</v>
      </c>
      <c r="B660" s="84">
        <v>13</v>
      </c>
      <c r="C660" s="123">
        <v>0.004824264175054092</v>
      </c>
      <c r="D660" s="84" t="s">
        <v>3143</v>
      </c>
      <c r="E660" s="84" t="b">
        <v>0</v>
      </c>
      <c r="F660" s="84" t="b">
        <v>0</v>
      </c>
      <c r="G660" s="84" t="b">
        <v>0</v>
      </c>
    </row>
    <row r="661" spans="1:7" ht="15">
      <c r="A661" s="84" t="s">
        <v>3333</v>
      </c>
      <c r="B661" s="84">
        <v>13</v>
      </c>
      <c r="C661" s="123">
        <v>0.004824264175054092</v>
      </c>
      <c r="D661" s="84" t="s">
        <v>3143</v>
      </c>
      <c r="E661" s="84" t="b">
        <v>0</v>
      </c>
      <c r="F661" s="84" t="b">
        <v>0</v>
      </c>
      <c r="G661" s="84" t="b">
        <v>0</v>
      </c>
    </row>
    <row r="662" spans="1:7" ht="15">
      <c r="A662" s="84" t="s">
        <v>3334</v>
      </c>
      <c r="B662" s="84">
        <v>13</v>
      </c>
      <c r="C662" s="123">
        <v>0.004824264175054092</v>
      </c>
      <c r="D662" s="84" t="s">
        <v>3143</v>
      </c>
      <c r="E662" s="84" t="b">
        <v>0</v>
      </c>
      <c r="F662" s="84" t="b">
        <v>1</v>
      </c>
      <c r="G662" s="84" t="b">
        <v>0</v>
      </c>
    </row>
    <row r="663" spans="1:7" ht="15">
      <c r="A663" s="84" t="s">
        <v>3335</v>
      </c>
      <c r="B663" s="84">
        <v>13</v>
      </c>
      <c r="C663" s="123">
        <v>0.004824264175054092</v>
      </c>
      <c r="D663" s="84" t="s">
        <v>3143</v>
      </c>
      <c r="E663" s="84" t="b">
        <v>0</v>
      </c>
      <c r="F663" s="84" t="b">
        <v>0</v>
      </c>
      <c r="G663" s="84" t="b">
        <v>0</v>
      </c>
    </row>
    <row r="664" spans="1:7" ht="15">
      <c r="A664" s="84" t="s">
        <v>3336</v>
      </c>
      <c r="B664" s="84">
        <v>13</v>
      </c>
      <c r="C664" s="123">
        <v>0.004824264175054092</v>
      </c>
      <c r="D664" s="84" t="s">
        <v>3143</v>
      </c>
      <c r="E664" s="84" t="b">
        <v>0</v>
      </c>
      <c r="F664" s="84" t="b">
        <v>0</v>
      </c>
      <c r="G664" s="84" t="b">
        <v>0</v>
      </c>
    </row>
    <row r="665" spans="1:7" ht="15">
      <c r="A665" s="84" t="s">
        <v>3337</v>
      </c>
      <c r="B665" s="84">
        <v>13</v>
      </c>
      <c r="C665" s="123">
        <v>0.004824264175054092</v>
      </c>
      <c r="D665" s="84" t="s">
        <v>3143</v>
      </c>
      <c r="E665" s="84" t="b">
        <v>0</v>
      </c>
      <c r="F665" s="84" t="b">
        <v>0</v>
      </c>
      <c r="G665" s="84" t="b">
        <v>0</v>
      </c>
    </row>
    <row r="666" spans="1:7" ht="15">
      <c r="A666" s="84" t="s">
        <v>3338</v>
      </c>
      <c r="B666" s="84">
        <v>13</v>
      </c>
      <c r="C666" s="123">
        <v>0.004824264175054092</v>
      </c>
      <c r="D666" s="84" t="s">
        <v>3143</v>
      </c>
      <c r="E666" s="84" t="b">
        <v>0</v>
      </c>
      <c r="F666" s="84" t="b">
        <v>0</v>
      </c>
      <c r="G666" s="84" t="b">
        <v>0</v>
      </c>
    </row>
    <row r="667" spans="1:7" ht="15">
      <c r="A667" s="84" t="s">
        <v>3339</v>
      </c>
      <c r="B667" s="84">
        <v>13</v>
      </c>
      <c r="C667" s="123">
        <v>0.004824264175054092</v>
      </c>
      <c r="D667" s="84" t="s">
        <v>3143</v>
      </c>
      <c r="E667" s="84" t="b">
        <v>0</v>
      </c>
      <c r="F667" s="84" t="b">
        <v>0</v>
      </c>
      <c r="G667" s="84" t="b">
        <v>0</v>
      </c>
    </row>
    <row r="668" spans="1:7" ht="15">
      <c r="A668" s="84" t="s">
        <v>3340</v>
      </c>
      <c r="B668" s="84">
        <v>13</v>
      </c>
      <c r="C668" s="123">
        <v>0.004824264175054092</v>
      </c>
      <c r="D668" s="84" t="s">
        <v>3143</v>
      </c>
      <c r="E668" s="84" t="b">
        <v>0</v>
      </c>
      <c r="F668" s="84" t="b">
        <v>0</v>
      </c>
      <c r="G668" s="84" t="b">
        <v>0</v>
      </c>
    </row>
    <row r="669" spans="1:7" ht="15">
      <c r="A669" s="84" t="s">
        <v>4056</v>
      </c>
      <c r="B669" s="84">
        <v>13</v>
      </c>
      <c r="C669" s="123">
        <v>0.004824264175054092</v>
      </c>
      <c r="D669" s="84" t="s">
        <v>3143</v>
      </c>
      <c r="E669" s="84" t="b">
        <v>0</v>
      </c>
      <c r="F669" s="84" t="b">
        <v>0</v>
      </c>
      <c r="G669" s="84" t="b">
        <v>0</v>
      </c>
    </row>
    <row r="670" spans="1:7" ht="15">
      <c r="A670" s="84" t="s">
        <v>319</v>
      </c>
      <c r="B670" s="84">
        <v>12</v>
      </c>
      <c r="C670" s="123">
        <v>0.006169814153496293</v>
      </c>
      <c r="D670" s="84" t="s">
        <v>3143</v>
      </c>
      <c r="E670" s="84" t="b">
        <v>0</v>
      </c>
      <c r="F670" s="84" t="b">
        <v>0</v>
      </c>
      <c r="G670" s="84" t="b">
        <v>0</v>
      </c>
    </row>
    <row r="671" spans="1:7" ht="15">
      <c r="A671" s="84" t="s">
        <v>4058</v>
      </c>
      <c r="B671" s="84">
        <v>12</v>
      </c>
      <c r="C671" s="123">
        <v>0.006169814153496293</v>
      </c>
      <c r="D671" s="84" t="s">
        <v>3143</v>
      </c>
      <c r="E671" s="84" t="b">
        <v>0</v>
      </c>
      <c r="F671" s="84" t="b">
        <v>0</v>
      </c>
      <c r="G671" s="84" t="b">
        <v>0</v>
      </c>
    </row>
    <row r="672" spans="1:7" ht="15">
      <c r="A672" s="84" t="s">
        <v>3324</v>
      </c>
      <c r="B672" s="84">
        <v>5</v>
      </c>
      <c r="C672" s="123">
        <v>0.024776131330368822</v>
      </c>
      <c r="D672" s="84" t="s">
        <v>3143</v>
      </c>
      <c r="E672" s="84" t="b">
        <v>0</v>
      </c>
      <c r="F672" s="84" t="b">
        <v>0</v>
      </c>
      <c r="G672" s="84" t="b">
        <v>0</v>
      </c>
    </row>
    <row r="673" spans="1:7" ht="15">
      <c r="A673" s="84" t="s">
        <v>419</v>
      </c>
      <c r="B673" s="84">
        <v>4</v>
      </c>
      <c r="C673" s="123">
        <v>0.00991045253214753</v>
      </c>
      <c r="D673" s="84" t="s">
        <v>3143</v>
      </c>
      <c r="E673" s="84" t="b">
        <v>0</v>
      </c>
      <c r="F673" s="84" t="b">
        <v>0</v>
      </c>
      <c r="G673" s="84" t="b">
        <v>0</v>
      </c>
    </row>
    <row r="674" spans="1:7" ht="15">
      <c r="A674" s="84" t="s">
        <v>756</v>
      </c>
      <c r="B674" s="84">
        <v>4</v>
      </c>
      <c r="C674" s="123">
        <v>0.00991045253214753</v>
      </c>
      <c r="D674" s="84" t="s">
        <v>3143</v>
      </c>
      <c r="E674" s="84" t="b">
        <v>0</v>
      </c>
      <c r="F674" s="84" t="b">
        <v>0</v>
      </c>
      <c r="G674" s="84" t="b">
        <v>0</v>
      </c>
    </row>
    <row r="675" spans="1:7" ht="15">
      <c r="A675" s="84" t="s">
        <v>4237</v>
      </c>
      <c r="B675" s="84">
        <v>3</v>
      </c>
      <c r="C675" s="123">
        <v>0.00897529293748472</v>
      </c>
      <c r="D675" s="84" t="s">
        <v>3143</v>
      </c>
      <c r="E675" s="84" t="b">
        <v>0</v>
      </c>
      <c r="F675" s="84" t="b">
        <v>0</v>
      </c>
      <c r="G675" s="84" t="b">
        <v>0</v>
      </c>
    </row>
    <row r="676" spans="1:7" ht="15">
      <c r="A676" s="84" t="s">
        <v>4238</v>
      </c>
      <c r="B676" s="84">
        <v>3</v>
      </c>
      <c r="C676" s="123">
        <v>0.00897529293748472</v>
      </c>
      <c r="D676" s="84" t="s">
        <v>3143</v>
      </c>
      <c r="E676" s="84" t="b">
        <v>0</v>
      </c>
      <c r="F676" s="84" t="b">
        <v>0</v>
      </c>
      <c r="G676" s="84" t="b">
        <v>0</v>
      </c>
    </row>
    <row r="677" spans="1:7" ht="15">
      <c r="A677" s="84" t="s">
        <v>4057</v>
      </c>
      <c r="B677" s="84">
        <v>2</v>
      </c>
      <c r="C677" s="123">
        <v>0.00991045253214753</v>
      </c>
      <c r="D677" s="84" t="s">
        <v>3143</v>
      </c>
      <c r="E677" s="84" t="b">
        <v>0</v>
      </c>
      <c r="F677" s="84" t="b">
        <v>0</v>
      </c>
      <c r="G677" s="84" t="b">
        <v>0</v>
      </c>
    </row>
    <row r="678" spans="1:7" ht="15">
      <c r="A678" s="84" t="s">
        <v>3380</v>
      </c>
      <c r="B678" s="84">
        <v>2</v>
      </c>
      <c r="C678" s="123">
        <v>0.00991045253214753</v>
      </c>
      <c r="D678" s="84" t="s">
        <v>3143</v>
      </c>
      <c r="E678" s="84" t="b">
        <v>0</v>
      </c>
      <c r="F678" s="84" t="b">
        <v>0</v>
      </c>
      <c r="G678" s="84" t="b">
        <v>0</v>
      </c>
    </row>
    <row r="679" spans="1:7" ht="15">
      <c r="A679" s="84" t="s">
        <v>4142</v>
      </c>
      <c r="B679" s="84">
        <v>2</v>
      </c>
      <c r="C679" s="123">
        <v>0.007432839399110647</v>
      </c>
      <c r="D679" s="84" t="s">
        <v>3143</v>
      </c>
      <c r="E679" s="84" t="b">
        <v>0</v>
      </c>
      <c r="F679" s="84" t="b">
        <v>0</v>
      </c>
      <c r="G679" s="84" t="b">
        <v>0</v>
      </c>
    </row>
    <row r="680" spans="1:7" ht="15">
      <c r="A680" s="84" t="s">
        <v>3274</v>
      </c>
      <c r="B680" s="84">
        <v>2</v>
      </c>
      <c r="C680" s="123">
        <v>0.007432839399110647</v>
      </c>
      <c r="D680" s="84" t="s">
        <v>3143</v>
      </c>
      <c r="E680" s="84" t="b">
        <v>0</v>
      </c>
      <c r="F680" s="84" t="b">
        <v>0</v>
      </c>
      <c r="G680" s="84" t="b">
        <v>0</v>
      </c>
    </row>
    <row r="681" spans="1:7" ht="15">
      <c r="A681" s="84" t="s">
        <v>756</v>
      </c>
      <c r="B681" s="84">
        <v>14</v>
      </c>
      <c r="C681" s="123">
        <v>0</v>
      </c>
      <c r="D681" s="84" t="s">
        <v>3144</v>
      </c>
      <c r="E681" s="84" t="b">
        <v>0</v>
      </c>
      <c r="F681" s="84" t="b">
        <v>0</v>
      </c>
      <c r="G681" s="84" t="b">
        <v>0</v>
      </c>
    </row>
    <row r="682" spans="1:7" ht="15">
      <c r="A682" s="84" t="s">
        <v>423</v>
      </c>
      <c r="B682" s="84">
        <v>13</v>
      </c>
      <c r="C682" s="123">
        <v>0.006643574543495968</v>
      </c>
      <c r="D682" s="84" t="s">
        <v>3144</v>
      </c>
      <c r="E682" s="84" t="b">
        <v>0</v>
      </c>
      <c r="F682" s="84" t="b">
        <v>0</v>
      </c>
      <c r="G682" s="84" t="b">
        <v>0</v>
      </c>
    </row>
    <row r="683" spans="1:7" ht="15">
      <c r="A683" s="84" t="s">
        <v>3342</v>
      </c>
      <c r="B683" s="84">
        <v>5</v>
      </c>
      <c r="C683" s="123">
        <v>0.01706710043290913</v>
      </c>
      <c r="D683" s="84" t="s">
        <v>3144</v>
      </c>
      <c r="E683" s="84" t="b">
        <v>0</v>
      </c>
      <c r="F683" s="84" t="b">
        <v>0</v>
      </c>
      <c r="G683" s="84" t="b">
        <v>0</v>
      </c>
    </row>
    <row r="684" spans="1:7" ht="15">
      <c r="A684" s="84" t="s">
        <v>3343</v>
      </c>
      <c r="B684" s="84">
        <v>5</v>
      </c>
      <c r="C684" s="123">
        <v>0.01706710043290913</v>
      </c>
      <c r="D684" s="84" t="s">
        <v>3144</v>
      </c>
      <c r="E684" s="84" t="b">
        <v>0</v>
      </c>
      <c r="F684" s="84" t="b">
        <v>0</v>
      </c>
      <c r="G684" s="84" t="b">
        <v>0</v>
      </c>
    </row>
    <row r="685" spans="1:7" ht="15">
      <c r="A685" s="84" t="s">
        <v>429</v>
      </c>
      <c r="B685" s="84">
        <v>5</v>
      </c>
      <c r="C685" s="123">
        <v>0.01706710043290913</v>
      </c>
      <c r="D685" s="84" t="s">
        <v>3144</v>
      </c>
      <c r="E685" s="84" t="b">
        <v>0</v>
      </c>
      <c r="F685" s="84" t="b">
        <v>0</v>
      </c>
      <c r="G685" s="84" t="b">
        <v>0</v>
      </c>
    </row>
    <row r="686" spans="1:7" ht="15">
      <c r="A686" s="84" t="s">
        <v>3344</v>
      </c>
      <c r="B686" s="84">
        <v>5</v>
      </c>
      <c r="C686" s="123">
        <v>0.01706710043290913</v>
      </c>
      <c r="D686" s="84" t="s">
        <v>3144</v>
      </c>
      <c r="E686" s="84" t="b">
        <v>0</v>
      </c>
      <c r="F686" s="84" t="b">
        <v>1</v>
      </c>
      <c r="G686" s="84" t="b">
        <v>0</v>
      </c>
    </row>
    <row r="687" spans="1:7" ht="15">
      <c r="A687" s="84" t="s">
        <v>3262</v>
      </c>
      <c r="B687" s="84">
        <v>4</v>
      </c>
      <c r="C687" s="123">
        <v>0.016612764712985516</v>
      </c>
      <c r="D687" s="84" t="s">
        <v>3144</v>
      </c>
      <c r="E687" s="84" t="b">
        <v>0</v>
      </c>
      <c r="F687" s="84" t="b">
        <v>0</v>
      </c>
      <c r="G687" s="84" t="b">
        <v>0</v>
      </c>
    </row>
    <row r="688" spans="1:7" ht="15">
      <c r="A688" s="84" t="s">
        <v>3345</v>
      </c>
      <c r="B688" s="84">
        <v>4</v>
      </c>
      <c r="C688" s="123">
        <v>0.016612764712985516</v>
      </c>
      <c r="D688" s="84" t="s">
        <v>3144</v>
      </c>
      <c r="E688" s="84" t="b">
        <v>1</v>
      </c>
      <c r="F688" s="84" t="b">
        <v>0</v>
      </c>
      <c r="G688" s="84" t="b">
        <v>0</v>
      </c>
    </row>
    <row r="689" spans="1:7" ht="15">
      <c r="A689" s="84" t="s">
        <v>3346</v>
      </c>
      <c r="B689" s="84">
        <v>3</v>
      </c>
      <c r="C689" s="123">
        <v>0.015320765976150586</v>
      </c>
      <c r="D689" s="84" t="s">
        <v>3144</v>
      </c>
      <c r="E689" s="84" t="b">
        <v>0</v>
      </c>
      <c r="F689" s="84" t="b">
        <v>0</v>
      </c>
      <c r="G689" s="84" t="b">
        <v>0</v>
      </c>
    </row>
    <row r="690" spans="1:7" ht="15">
      <c r="A690" s="84" t="s">
        <v>3347</v>
      </c>
      <c r="B690" s="84">
        <v>3</v>
      </c>
      <c r="C690" s="123">
        <v>0.015320765976150586</v>
      </c>
      <c r="D690" s="84" t="s">
        <v>3144</v>
      </c>
      <c r="E690" s="84" t="b">
        <v>0</v>
      </c>
      <c r="F690" s="84" t="b">
        <v>0</v>
      </c>
      <c r="G690" s="84" t="b">
        <v>0</v>
      </c>
    </row>
    <row r="691" spans="1:7" ht="15">
      <c r="A691" s="84" t="s">
        <v>4198</v>
      </c>
      <c r="B691" s="84">
        <v>3</v>
      </c>
      <c r="C691" s="123">
        <v>0.015320765976150586</v>
      </c>
      <c r="D691" s="84" t="s">
        <v>3144</v>
      </c>
      <c r="E691" s="84" t="b">
        <v>0</v>
      </c>
      <c r="F691" s="84" t="b">
        <v>0</v>
      </c>
      <c r="G691" s="84" t="b">
        <v>0</v>
      </c>
    </row>
    <row r="692" spans="1:7" ht="15">
      <c r="A692" s="84" t="s">
        <v>4051</v>
      </c>
      <c r="B692" s="84">
        <v>3</v>
      </c>
      <c r="C692" s="123">
        <v>0.015320765976150586</v>
      </c>
      <c r="D692" s="84" t="s">
        <v>3144</v>
      </c>
      <c r="E692" s="84" t="b">
        <v>0</v>
      </c>
      <c r="F692" s="84" t="b">
        <v>0</v>
      </c>
      <c r="G692" s="84" t="b">
        <v>0</v>
      </c>
    </row>
    <row r="693" spans="1:7" ht="15">
      <c r="A693" s="84" t="s">
        <v>3357</v>
      </c>
      <c r="B693" s="84">
        <v>2</v>
      </c>
      <c r="C693" s="123">
        <v>0.012902260152889417</v>
      </c>
      <c r="D693" s="84" t="s">
        <v>3144</v>
      </c>
      <c r="E693" s="84" t="b">
        <v>0</v>
      </c>
      <c r="F693" s="84" t="b">
        <v>0</v>
      </c>
      <c r="G693" s="84" t="b">
        <v>0</v>
      </c>
    </row>
    <row r="694" spans="1:7" ht="15">
      <c r="A694" s="84" t="s">
        <v>3276</v>
      </c>
      <c r="B694" s="84">
        <v>2</v>
      </c>
      <c r="C694" s="123">
        <v>0.012902260152889417</v>
      </c>
      <c r="D694" s="84" t="s">
        <v>3144</v>
      </c>
      <c r="E694" s="84" t="b">
        <v>1</v>
      </c>
      <c r="F694" s="84" t="b">
        <v>0</v>
      </c>
      <c r="G694" s="84" t="b">
        <v>0</v>
      </c>
    </row>
    <row r="695" spans="1:7" ht="15">
      <c r="A695" s="84" t="s">
        <v>3277</v>
      </c>
      <c r="B695" s="84">
        <v>2</v>
      </c>
      <c r="C695" s="123">
        <v>0.012902260152889417</v>
      </c>
      <c r="D695" s="84" t="s">
        <v>3144</v>
      </c>
      <c r="E695" s="84" t="b">
        <v>0</v>
      </c>
      <c r="F695" s="84" t="b">
        <v>0</v>
      </c>
      <c r="G695" s="84" t="b">
        <v>0</v>
      </c>
    </row>
    <row r="696" spans="1:7" ht="15">
      <c r="A696" s="84" t="s">
        <v>299</v>
      </c>
      <c r="B696" s="84">
        <v>2</v>
      </c>
      <c r="C696" s="123">
        <v>0.012902260152889417</v>
      </c>
      <c r="D696" s="84" t="s">
        <v>3144</v>
      </c>
      <c r="E696" s="84" t="b">
        <v>0</v>
      </c>
      <c r="F696" s="84" t="b">
        <v>0</v>
      </c>
      <c r="G696" s="84" t="b">
        <v>0</v>
      </c>
    </row>
    <row r="697" spans="1:7" ht="15">
      <c r="A697" s="84" t="s">
        <v>4111</v>
      </c>
      <c r="B697" s="84">
        <v>2</v>
      </c>
      <c r="C697" s="123">
        <v>0.012902260152889417</v>
      </c>
      <c r="D697" s="84" t="s">
        <v>3144</v>
      </c>
      <c r="E697" s="84" t="b">
        <v>0</v>
      </c>
      <c r="F697" s="84" t="b">
        <v>0</v>
      </c>
      <c r="G697" s="84" t="b">
        <v>0</v>
      </c>
    </row>
    <row r="698" spans="1:7" ht="15">
      <c r="A698" s="84" t="s">
        <v>4072</v>
      </c>
      <c r="B698" s="84">
        <v>2</v>
      </c>
      <c r="C698" s="123">
        <v>0.012902260152889417</v>
      </c>
      <c r="D698" s="84" t="s">
        <v>3144</v>
      </c>
      <c r="E698" s="84" t="b">
        <v>0</v>
      </c>
      <c r="F698" s="84" t="b">
        <v>0</v>
      </c>
      <c r="G698" s="84" t="b">
        <v>0</v>
      </c>
    </row>
    <row r="699" spans="1:7" ht="15">
      <c r="A699" s="84" t="s">
        <v>422</v>
      </c>
      <c r="B699" s="84">
        <v>2</v>
      </c>
      <c r="C699" s="123">
        <v>0.012902260152889417</v>
      </c>
      <c r="D699" s="84" t="s">
        <v>3144</v>
      </c>
      <c r="E699" s="84" t="b">
        <v>0</v>
      </c>
      <c r="F699" s="84" t="b">
        <v>0</v>
      </c>
      <c r="G699" s="84" t="b">
        <v>0</v>
      </c>
    </row>
    <row r="700" spans="1:7" ht="15">
      <c r="A700" s="84" t="s">
        <v>4073</v>
      </c>
      <c r="B700" s="84">
        <v>2</v>
      </c>
      <c r="C700" s="123">
        <v>0.012902260152889417</v>
      </c>
      <c r="D700" s="84" t="s">
        <v>3144</v>
      </c>
      <c r="E700" s="84" t="b">
        <v>0</v>
      </c>
      <c r="F700" s="84" t="b">
        <v>1</v>
      </c>
      <c r="G700" s="84" t="b">
        <v>0</v>
      </c>
    </row>
    <row r="701" spans="1:7" ht="15">
      <c r="A701" s="84" t="s">
        <v>4105</v>
      </c>
      <c r="B701" s="84">
        <v>2</v>
      </c>
      <c r="C701" s="123">
        <v>0.012902260152889417</v>
      </c>
      <c r="D701" s="84" t="s">
        <v>3144</v>
      </c>
      <c r="E701" s="84" t="b">
        <v>0</v>
      </c>
      <c r="F701" s="84" t="b">
        <v>0</v>
      </c>
      <c r="G701" s="84" t="b">
        <v>0</v>
      </c>
    </row>
    <row r="702" spans="1:7" ht="15">
      <c r="A702" s="84" t="s">
        <v>4054</v>
      </c>
      <c r="B702" s="84">
        <v>2</v>
      </c>
      <c r="C702" s="123">
        <v>0.012902260152889417</v>
      </c>
      <c r="D702" s="84" t="s">
        <v>3144</v>
      </c>
      <c r="E702" s="84" t="b">
        <v>0</v>
      </c>
      <c r="F702" s="84" t="b">
        <v>0</v>
      </c>
      <c r="G702" s="84" t="b">
        <v>0</v>
      </c>
    </row>
    <row r="703" spans="1:7" ht="15">
      <c r="A703" s="84" t="s">
        <v>4052</v>
      </c>
      <c r="B703" s="84">
        <v>2</v>
      </c>
      <c r="C703" s="123">
        <v>0.012902260152889417</v>
      </c>
      <c r="D703" s="84" t="s">
        <v>3144</v>
      </c>
      <c r="E703" s="84" t="b">
        <v>0</v>
      </c>
      <c r="F703" s="84" t="b">
        <v>0</v>
      </c>
      <c r="G703" s="84" t="b">
        <v>0</v>
      </c>
    </row>
    <row r="704" spans="1:7" ht="15">
      <c r="A704" s="84" t="s">
        <v>3324</v>
      </c>
      <c r="B704" s="84">
        <v>2</v>
      </c>
      <c r="C704" s="123">
        <v>0.017498137949286074</v>
      </c>
      <c r="D704" s="84" t="s">
        <v>3144</v>
      </c>
      <c r="E704" s="84" t="b">
        <v>0</v>
      </c>
      <c r="F704" s="84" t="b">
        <v>0</v>
      </c>
      <c r="G704" s="84" t="b">
        <v>0</v>
      </c>
    </row>
    <row r="705" spans="1:7" ht="15">
      <c r="A705" s="84" t="s">
        <v>756</v>
      </c>
      <c r="B705" s="84">
        <v>9</v>
      </c>
      <c r="C705" s="123">
        <v>0.003073264291388629</v>
      </c>
      <c r="D705" s="84" t="s">
        <v>3145</v>
      </c>
      <c r="E705" s="84" t="b">
        <v>0</v>
      </c>
      <c r="F705" s="84" t="b">
        <v>0</v>
      </c>
      <c r="G705" s="84" t="b">
        <v>0</v>
      </c>
    </row>
    <row r="706" spans="1:7" ht="15">
      <c r="A706" s="84" t="s">
        <v>422</v>
      </c>
      <c r="B706" s="84">
        <v>4</v>
      </c>
      <c r="C706" s="123">
        <v>0.011878806229016048</v>
      </c>
      <c r="D706" s="84" t="s">
        <v>3145</v>
      </c>
      <c r="E706" s="84" t="b">
        <v>0</v>
      </c>
      <c r="F706" s="84" t="b">
        <v>0</v>
      </c>
      <c r="G706" s="84" t="b">
        <v>0</v>
      </c>
    </row>
    <row r="707" spans="1:7" ht="15">
      <c r="A707" s="84" t="s">
        <v>3262</v>
      </c>
      <c r="B707" s="84">
        <v>4</v>
      </c>
      <c r="C707" s="123">
        <v>0.011878806229016048</v>
      </c>
      <c r="D707" s="84" t="s">
        <v>3145</v>
      </c>
      <c r="E707" s="84" t="b">
        <v>0</v>
      </c>
      <c r="F707" s="84" t="b">
        <v>0</v>
      </c>
      <c r="G707" s="84" t="b">
        <v>0</v>
      </c>
    </row>
    <row r="708" spans="1:7" ht="15">
      <c r="A708" s="84" t="s">
        <v>3265</v>
      </c>
      <c r="B708" s="84">
        <v>4</v>
      </c>
      <c r="C708" s="123">
        <v>0.011878806229016048</v>
      </c>
      <c r="D708" s="84" t="s">
        <v>3145</v>
      </c>
      <c r="E708" s="84" t="b">
        <v>0</v>
      </c>
      <c r="F708" s="84" t="b">
        <v>0</v>
      </c>
      <c r="G708" s="84" t="b">
        <v>0</v>
      </c>
    </row>
    <row r="709" spans="1:7" ht="15">
      <c r="A709" s="84" t="s">
        <v>420</v>
      </c>
      <c r="B709" s="84">
        <v>4</v>
      </c>
      <c r="C709" s="123">
        <v>0.011878806229016048</v>
      </c>
      <c r="D709" s="84" t="s">
        <v>3145</v>
      </c>
      <c r="E709" s="84" t="b">
        <v>0</v>
      </c>
      <c r="F709" s="84" t="b">
        <v>0</v>
      </c>
      <c r="G709" s="84" t="b">
        <v>0</v>
      </c>
    </row>
    <row r="710" spans="1:7" ht="15">
      <c r="A710" s="84" t="s">
        <v>417</v>
      </c>
      <c r="B710" s="84">
        <v>4</v>
      </c>
      <c r="C710" s="123">
        <v>0.011878806229016048</v>
      </c>
      <c r="D710" s="84" t="s">
        <v>3145</v>
      </c>
      <c r="E710" s="84" t="b">
        <v>0</v>
      </c>
      <c r="F710" s="84" t="b">
        <v>0</v>
      </c>
      <c r="G710" s="84" t="b">
        <v>0</v>
      </c>
    </row>
    <row r="711" spans="1:7" ht="15">
      <c r="A711" s="84" t="s">
        <v>3349</v>
      </c>
      <c r="B711" s="84">
        <v>3</v>
      </c>
      <c r="C711" s="123">
        <v>0.015648582186627288</v>
      </c>
      <c r="D711" s="84" t="s">
        <v>3145</v>
      </c>
      <c r="E711" s="84" t="b">
        <v>0</v>
      </c>
      <c r="F711" s="84" t="b">
        <v>0</v>
      </c>
      <c r="G711" s="84" t="b">
        <v>0</v>
      </c>
    </row>
    <row r="712" spans="1:7" ht="15">
      <c r="A712" s="84" t="s">
        <v>3263</v>
      </c>
      <c r="B712" s="84">
        <v>3</v>
      </c>
      <c r="C712" s="123">
        <v>0.011706240565977707</v>
      </c>
      <c r="D712" s="84" t="s">
        <v>3145</v>
      </c>
      <c r="E712" s="84" t="b">
        <v>0</v>
      </c>
      <c r="F712" s="84" t="b">
        <v>0</v>
      </c>
      <c r="G712" s="84" t="b">
        <v>0</v>
      </c>
    </row>
    <row r="713" spans="1:7" ht="15">
      <c r="A713" s="84" t="s">
        <v>3350</v>
      </c>
      <c r="B713" s="84">
        <v>3</v>
      </c>
      <c r="C713" s="123">
        <v>0.015648582186627288</v>
      </c>
      <c r="D713" s="84" t="s">
        <v>3145</v>
      </c>
      <c r="E713" s="84" t="b">
        <v>1</v>
      </c>
      <c r="F713" s="84" t="b">
        <v>0</v>
      </c>
      <c r="G713" s="84" t="b">
        <v>0</v>
      </c>
    </row>
    <row r="714" spans="1:7" ht="15">
      <c r="A714" s="84" t="s">
        <v>370</v>
      </c>
      <c r="B714" s="84">
        <v>2</v>
      </c>
      <c r="C714" s="123">
        <v>0.010432388124418192</v>
      </c>
      <c r="D714" s="84" t="s">
        <v>3145</v>
      </c>
      <c r="E714" s="84" t="b">
        <v>0</v>
      </c>
      <c r="F714" s="84" t="b">
        <v>0</v>
      </c>
      <c r="G714" s="84" t="b">
        <v>0</v>
      </c>
    </row>
    <row r="715" spans="1:7" ht="15">
      <c r="A715" s="84" t="s">
        <v>4280</v>
      </c>
      <c r="B715" s="84">
        <v>2</v>
      </c>
      <c r="C715" s="123">
        <v>0.010432388124418192</v>
      </c>
      <c r="D715" s="84" t="s">
        <v>3145</v>
      </c>
      <c r="E715" s="84" t="b">
        <v>1</v>
      </c>
      <c r="F715" s="84" t="b">
        <v>0</v>
      </c>
      <c r="G715" s="84" t="b">
        <v>0</v>
      </c>
    </row>
    <row r="716" spans="1:7" ht="15">
      <c r="A716" s="84" t="s">
        <v>3264</v>
      </c>
      <c r="B716" s="84">
        <v>2</v>
      </c>
      <c r="C716" s="123">
        <v>0.010432388124418192</v>
      </c>
      <c r="D716" s="84" t="s">
        <v>3145</v>
      </c>
      <c r="E716" s="84" t="b">
        <v>0</v>
      </c>
      <c r="F716" s="84" t="b">
        <v>0</v>
      </c>
      <c r="G716" s="84" t="b">
        <v>0</v>
      </c>
    </row>
    <row r="717" spans="1:7" ht="15">
      <c r="A717" s="84" t="s">
        <v>3285</v>
      </c>
      <c r="B717" s="84">
        <v>2</v>
      </c>
      <c r="C717" s="123">
        <v>0.010432388124418192</v>
      </c>
      <c r="D717" s="84" t="s">
        <v>3145</v>
      </c>
      <c r="E717" s="84" t="b">
        <v>0</v>
      </c>
      <c r="F717" s="84" t="b">
        <v>0</v>
      </c>
      <c r="G717" s="84" t="b">
        <v>0</v>
      </c>
    </row>
    <row r="718" spans="1:7" ht="15">
      <c r="A718" s="84" t="s">
        <v>4404</v>
      </c>
      <c r="B718" s="84">
        <v>2</v>
      </c>
      <c r="C718" s="123">
        <v>0.010432388124418192</v>
      </c>
      <c r="D718" s="84" t="s">
        <v>3145</v>
      </c>
      <c r="E718" s="84" t="b">
        <v>0</v>
      </c>
      <c r="F718" s="84" t="b">
        <v>0</v>
      </c>
      <c r="G718" s="84" t="b">
        <v>0</v>
      </c>
    </row>
    <row r="719" spans="1:7" ht="15">
      <c r="A719" s="84" t="s">
        <v>4405</v>
      </c>
      <c r="B719" s="84">
        <v>2</v>
      </c>
      <c r="C719" s="123">
        <v>0.010432388124418192</v>
      </c>
      <c r="D719" s="84" t="s">
        <v>3145</v>
      </c>
      <c r="E719" s="84" t="b">
        <v>0</v>
      </c>
      <c r="F719" s="84" t="b">
        <v>0</v>
      </c>
      <c r="G719" s="84" t="b">
        <v>0</v>
      </c>
    </row>
    <row r="720" spans="1:7" ht="15">
      <c r="A720" s="84" t="s">
        <v>4406</v>
      </c>
      <c r="B720" s="84">
        <v>2</v>
      </c>
      <c r="C720" s="123">
        <v>0.010432388124418192</v>
      </c>
      <c r="D720" s="84" t="s">
        <v>3145</v>
      </c>
      <c r="E720" s="84" t="b">
        <v>0</v>
      </c>
      <c r="F720" s="84" t="b">
        <v>0</v>
      </c>
      <c r="G720" s="84" t="b">
        <v>0</v>
      </c>
    </row>
    <row r="721" spans="1:7" ht="15">
      <c r="A721" s="84" t="s">
        <v>4081</v>
      </c>
      <c r="B721" s="84">
        <v>2</v>
      </c>
      <c r="C721" s="123">
        <v>0.010432388124418192</v>
      </c>
      <c r="D721" s="84" t="s">
        <v>3145</v>
      </c>
      <c r="E721" s="84" t="b">
        <v>0</v>
      </c>
      <c r="F721" s="84" t="b">
        <v>0</v>
      </c>
      <c r="G721" s="84" t="b">
        <v>0</v>
      </c>
    </row>
    <row r="722" spans="1:7" ht="15">
      <c r="A722" s="84" t="s">
        <v>4407</v>
      </c>
      <c r="B722" s="84">
        <v>2</v>
      </c>
      <c r="C722" s="123">
        <v>0.010432388124418192</v>
      </c>
      <c r="D722" s="84" t="s">
        <v>3145</v>
      </c>
      <c r="E722" s="84" t="b">
        <v>0</v>
      </c>
      <c r="F722" s="84" t="b">
        <v>0</v>
      </c>
      <c r="G722" s="84" t="b">
        <v>0</v>
      </c>
    </row>
    <row r="723" spans="1:7" ht="15">
      <c r="A723" s="84" t="s">
        <v>4408</v>
      </c>
      <c r="B723" s="84">
        <v>2</v>
      </c>
      <c r="C723" s="123">
        <v>0.010432388124418192</v>
      </c>
      <c r="D723" s="84" t="s">
        <v>3145</v>
      </c>
      <c r="E723" s="84" t="b">
        <v>0</v>
      </c>
      <c r="F723" s="84" t="b">
        <v>0</v>
      </c>
      <c r="G723" s="84" t="b">
        <v>0</v>
      </c>
    </row>
    <row r="724" spans="1:7" ht="15">
      <c r="A724" s="84" t="s">
        <v>4409</v>
      </c>
      <c r="B724" s="84">
        <v>2</v>
      </c>
      <c r="C724" s="123">
        <v>0.010432388124418192</v>
      </c>
      <c r="D724" s="84" t="s">
        <v>3145</v>
      </c>
      <c r="E724" s="84" t="b">
        <v>0</v>
      </c>
      <c r="F724" s="84" t="b">
        <v>0</v>
      </c>
      <c r="G724" s="84" t="b">
        <v>0</v>
      </c>
    </row>
    <row r="725" spans="1:7" ht="15">
      <c r="A725" s="84" t="s">
        <v>4410</v>
      </c>
      <c r="B725" s="84">
        <v>2</v>
      </c>
      <c r="C725" s="123">
        <v>0.010432388124418192</v>
      </c>
      <c r="D725" s="84" t="s">
        <v>3145</v>
      </c>
      <c r="E725" s="84" t="b">
        <v>0</v>
      </c>
      <c r="F725" s="84" t="b">
        <v>0</v>
      </c>
      <c r="G725" s="84" t="b">
        <v>0</v>
      </c>
    </row>
    <row r="726" spans="1:7" ht="15">
      <c r="A726" s="84" t="s">
        <v>4411</v>
      </c>
      <c r="B726" s="84">
        <v>2</v>
      </c>
      <c r="C726" s="123">
        <v>0.010432388124418192</v>
      </c>
      <c r="D726" s="84" t="s">
        <v>3145</v>
      </c>
      <c r="E726" s="84" t="b">
        <v>0</v>
      </c>
      <c r="F726" s="84" t="b">
        <v>0</v>
      </c>
      <c r="G726" s="84" t="b">
        <v>0</v>
      </c>
    </row>
    <row r="727" spans="1:7" ht="15">
      <c r="A727" s="84" t="s">
        <v>4412</v>
      </c>
      <c r="B727" s="84">
        <v>2</v>
      </c>
      <c r="C727" s="123">
        <v>0.010432388124418192</v>
      </c>
      <c r="D727" s="84" t="s">
        <v>3145</v>
      </c>
      <c r="E727" s="84" t="b">
        <v>0</v>
      </c>
      <c r="F727" s="84" t="b">
        <v>0</v>
      </c>
      <c r="G727" s="84" t="b">
        <v>0</v>
      </c>
    </row>
    <row r="728" spans="1:7" ht="15">
      <c r="A728" s="84" t="s">
        <v>421</v>
      </c>
      <c r="B728" s="84">
        <v>2</v>
      </c>
      <c r="C728" s="123">
        <v>0.010432388124418192</v>
      </c>
      <c r="D728" s="84" t="s">
        <v>3145</v>
      </c>
      <c r="E728" s="84" t="b">
        <v>0</v>
      </c>
      <c r="F728" s="84" t="b">
        <v>0</v>
      </c>
      <c r="G728" s="84" t="b">
        <v>0</v>
      </c>
    </row>
    <row r="729" spans="1:7" ht="15">
      <c r="A729" s="84" t="s">
        <v>3345</v>
      </c>
      <c r="B729" s="84">
        <v>2</v>
      </c>
      <c r="C729" s="123">
        <v>0.010432388124418192</v>
      </c>
      <c r="D729" s="84" t="s">
        <v>3145</v>
      </c>
      <c r="E729" s="84" t="b">
        <v>1</v>
      </c>
      <c r="F729" s="84" t="b">
        <v>0</v>
      </c>
      <c r="G729" s="84" t="b">
        <v>0</v>
      </c>
    </row>
    <row r="730" spans="1:7" ht="15">
      <c r="A730" s="84" t="s">
        <v>3353</v>
      </c>
      <c r="B730" s="84">
        <v>2</v>
      </c>
      <c r="C730" s="123">
        <v>0.010432388124418192</v>
      </c>
      <c r="D730" s="84" t="s">
        <v>3145</v>
      </c>
      <c r="E730" s="84" t="b">
        <v>0</v>
      </c>
      <c r="F730" s="84" t="b">
        <v>0</v>
      </c>
      <c r="G730" s="84" t="b">
        <v>0</v>
      </c>
    </row>
    <row r="731" spans="1:7" ht="15">
      <c r="A731" s="84" t="s">
        <v>4201</v>
      </c>
      <c r="B731" s="84">
        <v>2</v>
      </c>
      <c r="C731" s="123">
        <v>0.014925373134328358</v>
      </c>
      <c r="D731" s="84" t="s">
        <v>3145</v>
      </c>
      <c r="E731" s="84" t="b">
        <v>0</v>
      </c>
      <c r="F731" s="84" t="b">
        <v>0</v>
      </c>
      <c r="G731" s="84" t="b">
        <v>0</v>
      </c>
    </row>
    <row r="732" spans="1:7" ht="15">
      <c r="A732" s="84" t="s">
        <v>756</v>
      </c>
      <c r="B732" s="84">
        <v>7</v>
      </c>
      <c r="C732" s="123">
        <v>0</v>
      </c>
      <c r="D732" s="84" t="s">
        <v>3146</v>
      </c>
      <c r="E732" s="84" t="b">
        <v>0</v>
      </c>
      <c r="F732" s="84" t="b">
        <v>0</v>
      </c>
      <c r="G732" s="84" t="b">
        <v>0</v>
      </c>
    </row>
    <row r="733" spans="1:7" ht="15">
      <c r="A733" s="84" t="s">
        <v>420</v>
      </c>
      <c r="B733" s="84">
        <v>4</v>
      </c>
      <c r="C733" s="123">
        <v>0.008679930310224801</v>
      </c>
      <c r="D733" s="84" t="s">
        <v>3146</v>
      </c>
      <c r="E733" s="84" t="b">
        <v>0</v>
      </c>
      <c r="F733" s="84" t="b">
        <v>0</v>
      </c>
      <c r="G733" s="84" t="b">
        <v>0</v>
      </c>
    </row>
    <row r="734" spans="1:7" ht="15">
      <c r="A734" s="84" t="s">
        <v>426</v>
      </c>
      <c r="B734" s="84">
        <v>4</v>
      </c>
      <c r="C734" s="123">
        <v>0.008679930310224801</v>
      </c>
      <c r="D734" s="84" t="s">
        <v>3146</v>
      </c>
      <c r="E734" s="84" t="b">
        <v>0</v>
      </c>
      <c r="F734" s="84" t="b">
        <v>0</v>
      </c>
      <c r="G734" s="84" t="b">
        <v>0</v>
      </c>
    </row>
    <row r="735" spans="1:7" ht="15">
      <c r="A735" s="84" t="s">
        <v>3352</v>
      </c>
      <c r="B735" s="84">
        <v>3</v>
      </c>
      <c r="C735" s="123">
        <v>0.014573251187953811</v>
      </c>
      <c r="D735" s="84" t="s">
        <v>3146</v>
      </c>
      <c r="E735" s="84" t="b">
        <v>0</v>
      </c>
      <c r="F735" s="84" t="b">
        <v>0</v>
      </c>
      <c r="G735" s="84" t="b">
        <v>0</v>
      </c>
    </row>
    <row r="736" spans="1:7" ht="15">
      <c r="A736" s="84" t="s">
        <v>3353</v>
      </c>
      <c r="B736" s="84">
        <v>3</v>
      </c>
      <c r="C736" s="123">
        <v>0.014573251187953811</v>
      </c>
      <c r="D736" s="84" t="s">
        <v>3146</v>
      </c>
      <c r="E736" s="84" t="b">
        <v>0</v>
      </c>
      <c r="F736" s="84" t="b">
        <v>0</v>
      </c>
      <c r="G736" s="84" t="b">
        <v>0</v>
      </c>
    </row>
    <row r="737" spans="1:7" ht="15">
      <c r="A737" s="84" t="s">
        <v>3292</v>
      </c>
      <c r="B737" s="84">
        <v>3</v>
      </c>
      <c r="C737" s="123">
        <v>0.009856521034676637</v>
      </c>
      <c r="D737" s="84" t="s">
        <v>3146</v>
      </c>
      <c r="E737" s="84" t="b">
        <v>0</v>
      </c>
      <c r="F737" s="84" t="b">
        <v>0</v>
      </c>
      <c r="G737" s="84" t="b">
        <v>0</v>
      </c>
    </row>
    <row r="738" spans="1:7" ht="15">
      <c r="A738" s="84" t="s">
        <v>3263</v>
      </c>
      <c r="B738" s="84">
        <v>2</v>
      </c>
      <c r="C738" s="123">
        <v>0.009715500791969207</v>
      </c>
      <c r="D738" s="84" t="s">
        <v>3146</v>
      </c>
      <c r="E738" s="84" t="b">
        <v>0</v>
      </c>
      <c r="F738" s="84" t="b">
        <v>0</v>
      </c>
      <c r="G738" s="84" t="b">
        <v>0</v>
      </c>
    </row>
    <row r="739" spans="1:7" ht="15">
      <c r="A739" s="84" t="s">
        <v>3350</v>
      </c>
      <c r="B739" s="84">
        <v>2</v>
      </c>
      <c r="C739" s="123">
        <v>0.009715500791969207</v>
      </c>
      <c r="D739" s="84" t="s">
        <v>3146</v>
      </c>
      <c r="E739" s="84" t="b">
        <v>1</v>
      </c>
      <c r="F739" s="84" t="b">
        <v>0</v>
      </c>
      <c r="G739" s="84" t="b">
        <v>0</v>
      </c>
    </row>
    <row r="740" spans="1:7" ht="15">
      <c r="A740" s="84" t="s">
        <v>3354</v>
      </c>
      <c r="B740" s="84">
        <v>2</v>
      </c>
      <c r="C740" s="123">
        <v>0.009715500791969207</v>
      </c>
      <c r="D740" s="84" t="s">
        <v>3146</v>
      </c>
      <c r="E740" s="84" t="b">
        <v>0</v>
      </c>
      <c r="F740" s="84" t="b">
        <v>0</v>
      </c>
      <c r="G740" s="84" t="b">
        <v>0</v>
      </c>
    </row>
    <row r="741" spans="1:7" ht="15">
      <c r="A741" s="84" t="s">
        <v>3355</v>
      </c>
      <c r="B741" s="84">
        <v>2</v>
      </c>
      <c r="C741" s="123">
        <v>0.015091036428826013</v>
      </c>
      <c r="D741" s="84" t="s">
        <v>3146</v>
      </c>
      <c r="E741" s="84" t="b">
        <v>0</v>
      </c>
      <c r="F741" s="84" t="b">
        <v>0</v>
      </c>
      <c r="G741" s="84" t="b">
        <v>0</v>
      </c>
    </row>
    <row r="742" spans="1:7" ht="15">
      <c r="A742" s="84" t="s">
        <v>4121</v>
      </c>
      <c r="B742" s="84">
        <v>2</v>
      </c>
      <c r="C742" s="123">
        <v>0.015091036428826013</v>
      </c>
      <c r="D742" s="84" t="s">
        <v>3146</v>
      </c>
      <c r="E742" s="84" t="b">
        <v>0</v>
      </c>
      <c r="F742" s="84" t="b">
        <v>0</v>
      </c>
      <c r="G742" s="84" t="b">
        <v>0</v>
      </c>
    </row>
    <row r="743" spans="1:7" ht="15">
      <c r="A743" s="84" t="s">
        <v>4362</v>
      </c>
      <c r="B743" s="84">
        <v>2</v>
      </c>
      <c r="C743" s="123">
        <v>0.015091036428826013</v>
      </c>
      <c r="D743" s="84" t="s">
        <v>3146</v>
      </c>
      <c r="E743" s="84" t="b">
        <v>0</v>
      </c>
      <c r="F743" s="84" t="b">
        <v>0</v>
      </c>
      <c r="G743" s="84" t="b">
        <v>0</v>
      </c>
    </row>
    <row r="744" spans="1:7" ht="15">
      <c r="A744" s="84" t="s">
        <v>3290</v>
      </c>
      <c r="B744" s="84">
        <v>2</v>
      </c>
      <c r="C744" s="123">
        <v>0.009715500791969207</v>
      </c>
      <c r="D744" s="84" t="s">
        <v>3146</v>
      </c>
      <c r="E744" s="84" t="b">
        <v>0</v>
      </c>
      <c r="F744" s="84" t="b">
        <v>0</v>
      </c>
      <c r="G744" s="84" t="b">
        <v>0</v>
      </c>
    </row>
    <row r="745" spans="1:7" ht="15">
      <c r="A745" s="84" t="s">
        <v>4216</v>
      </c>
      <c r="B745" s="84">
        <v>2</v>
      </c>
      <c r="C745" s="123">
        <v>0.009715500791969207</v>
      </c>
      <c r="D745" s="84" t="s">
        <v>3146</v>
      </c>
      <c r="E745" s="84" t="b">
        <v>1</v>
      </c>
      <c r="F745" s="84" t="b">
        <v>0</v>
      </c>
      <c r="G745" s="84" t="b">
        <v>0</v>
      </c>
    </row>
    <row r="746" spans="1:7" ht="15">
      <c r="A746" s="84" t="s">
        <v>3327</v>
      </c>
      <c r="B746" s="84">
        <v>2</v>
      </c>
      <c r="C746" s="123">
        <v>0.009715500791969207</v>
      </c>
      <c r="D746" s="84" t="s">
        <v>3146</v>
      </c>
      <c r="E746" s="84" t="b">
        <v>0</v>
      </c>
      <c r="F746" s="84" t="b">
        <v>0</v>
      </c>
      <c r="G746" s="84" t="b">
        <v>0</v>
      </c>
    </row>
    <row r="747" spans="1:7" ht="15">
      <c r="A747" s="84" t="s">
        <v>4423</v>
      </c>
      <c r="B747" s="84">
        <v>2</v>
      </c>
      <c r="C747" s="123">
        <v>0.009715500791969207</v>
      </c>
      <c r="D747" s="84" t="s">
        <v>3146</v>
      </c>
      <c r="E747" s="84" t="b">
        <v>0</v>
      </c>
      <c r="F747" s="84" t="b">
        <v>0</v>
      </c>
      <c r="G747" s="84" t="b">
        <v>0</v>
      </c>
    </row>
    <row r="748" spans="1:7" ht="15">
      <c r="A748" s="84" t="s">
        <v>4424</v>
      </c>
      <c r="B748" s="84">
        <v>2</v>
      </c>
      <c r="C748" s="123">
        <v>0.009715500791969207</v>
      </c>
      <c r="D748" s="84" t="s">
        <v>3146</v>
      </c>
      <c r="E748" s="84" t="b">
        <v>0</v>
      </c>
      <c r="F748" s="84" t="b">
        <v>0</v>
      </c>
      <c r="G748" s="84" t="b">
        <v>0</v>
      </c>
    </row>
    <row r="749" spans="1:7" ht="15">
      <c r="A749" s="84" t="s">
        <v>4104</v>
      </c>
      <c r="B749" s="84">
        <v>2</v>
      </c>
      <c r="C749" s="123">
        <v>0.009715500791969207</v>
      </c>
      <c r="D749" s="84" t="s">
        <v>3146</v>
      </c>
      <c r="E749" s="84" t="b">
        <v>0</v>
      </c>
      <c r="F749" s="84" t="b">
        <v>0</v>
      </c>
      <c r="G749" s="84" t="b">
        <v>0</v>
      </c>
    </row>
    <row r="750" spans="1:7" ht="15">
      <c r="A750" s="84" t="s">
        <v>4425</v>
      </c>
      <c r="B750" s="84">
        <v>2</v>
      </c>
      <c r="C750" s="123">
        <v>0.009715500791969207</v>
      </c>
      <c r="D750" s="84" t="s">
        <v>3146</v>
      </c>
      <c r="E750" s="84" t="b">
        <v>0</v>
      </c>
      <c r="F750" s="84" t="b">
        <v>0</v>
      </c>
      <c r="G750" s="84" t="b">
        <v>0</v>
      </c>
    </row>
    <row r="751" spans="1:7" ht="15">
      <c r="A751" s="84" t="s">
        <v>4079</v>
      </c>
      <c r="B751" s="84">
        <v>2</v>
      </c>
      <c r="C751" s="123">
        <v>0.009715500791969207</v>
      </c>
      <c r="D751" s="84" t="s">
        <v>3146</v>
      </c>
      <c r="E751" s="84" t="b">
        <v>0</v>
      </c>
      <c r="F751" s="84" t="b">
        <v>0</v>
      </c>
      <c r="G751" s="84" t="b">
        <v>0</v>
      </c>
    </row>
    <row r="752" spans="1:7" ht="15">
      <c r="A752" s="84" t="s">
        <v>4426</v>
      </c>
      <c r="B752" s="84">
        <v>2</v>
      </c>
      <c r="C752" s="123">
        <v>0.009715500791969207</v>
      </c>
      <c r="D752" s="84" t="s">
        <v>3146</v>
      </c>
      <c r="E752" s="84" t="b">
        <v>0</v>
      </c>
      <c r="F752" s="84" t="b">
        <v>0</v>
      </c>
      <c r="G752" s="84" t="b">
        <v>0</v>
      </c>
    </row>
    <row r="753" spans="1:7" ht="15">
      <c r="A753" s="84" t="s">
        <v>3357</v>
      </c>
      <c r="B753" s="84">
        <v>6</v>
      </c>
      <c r="C753" s="123">
        <v>0</v>
      </c>
      <c r="D753" s="84" t="s">
        <v>3147</v>
      </c>
      <c r="E753" s="84" t="b">
        <v>0</v>
      </c>
      <c r="F753" s="84" t="b">
        <v>0</v>
      </c>
      <c r="G753" s="84" t="b">
        <v>0</v>
      </c>
    </row>
    <row r="754" spans="1:7" ht="15">
      <c r="A754" s="84" t="s">
        <v>428</v>
      </c>
      <c r="B754" s="84">
        <v>6</v>
      </c>
      <c r="C754" s="123">
        <v>0</v>
      </c>
      <c r="D754" s="84" t="s">
        <v>3147</v>
      </c>
      <c r="E754" s="84" t="b">
        <v>0</v>
      </c>
      <c r="F754" s="84" t="b">
        <v>0</v>
      </c>
      <c r="G754" s="84" t="b">
        <v>0</v>
      </c>
    </row>
    <row r="755" spans="1:7" ht="15">
      <c r="A755" s="84" t="s">
        <v>756</v>
      </c>
      <c r="B755" s="84">
        <v>6</v>
      </c>
      <c r="C755" s="123">
        <v>0</v>
      </c>
      <c r="D755" s="84" t="s">
        <v>3147</v>
      </c>
      <c r="E755" s="84" t="b">
        <v>0</v>
      </c>
      <c r="F755" s="84" t="b">
        <v>0</v>
      </c>
      <c r="G755" s="84" t="b">
        <v>0</v>
      </c>
    </row>
    <row r="756" spans="1:7" ht="15">
      <c r="A756" s="84" t="s">
        <v>3358</v>
      </c>
      <c r="B756" s="84">
        <v>3</v>
      </c>
      <c r="C756" s="123">
        <v>0.01480475388511383</v>
      </c>
      <c r="D756" s="84" t="s">
        <v>3147</v>
      </c>
      <c r="E756" s="84" t="b">
        <v>0</v>
      </c>
      <c r="F756" s="84" t="b">
        <v>0</v>
      </c>
      <c r="G756" s="84" t="b">
        <v>0</v>
      </c>
    </row>
    <row r="757" spans="1:7" ht="15">
      <c r="A757" s="84" t="s">
        <v>3359</v>
      </c>
      <c r="B757" s="84">
        <v>3</v>
      </c>
      <c r="C757" s="123">
        <v>0.01480475388511383</v>
      </c>
      <c r="D757" s="84" t="s">
        <v>3147</v>
      </c>
      <c r="E757" s="84" t="b">
        <v>0</v>
      </c>
      <c r="F757" s="84" t="b">
        <v>0</v>
      </c>
      <c r="G757" s="84" t="b">
        <v>0</v>
      </c>
    </row>
    <row r="758" spans="1:7" ht="15">
      <c r="A758" s="84" t="s">
        <v>3360</v>
      </c>
      <c r="B758" s="84">
        <v>3</v>
      </c>
      <c r="C758" s="123">
        <v>0.01480475388511383</v>
      </c>
      <c r="D758" s="84" t="s">
        <v>3147</v>
      </c>
      <c r="E758" s="84" t="b">
        <v>0</v>
      </c>
      <c r="F758" s="84" t="b">
        <v>0</v>
      </c>
      <c r="G758" s="84" t="b">
        <v>0</v>
      </c>
    </row>
    <row r="759" spans="1:7" ht="15">
      <c r="A759" s="84" t="s">
        <v>446</v>
      </c>
      <c r="B759" s="84">
        <v>3</v>
      </c>
      <c r="C759" s="123">
        <v>0.01480475388511383</v>
      </c>
      <c r="D759" s="84" t="s">
        <v>3147</v>
      </c>
      <c r="E759" s="84" t="b">
        <v>0</v>
      </c>
      <c r="F759" s="84" t="b">
        <v>0</v>
      </c>
      <c r="G759" s="84" t="b">
        <v>0</v>
      </c>
    </row>
    <row r="760" spans="1:7" ht="15">
      <c r="A760" s="84" t="s">
        <v>445</v>
      </c>
      <c r="B760" s="84">
        <v>3</v>
      </c>
      <c r="C760" s="123">
        <v>0.01480475388511383</v>
      </c>
      <c r="D760" s="84" t="s">
        <v>3147</v>
      </c>
      <c r="E760" s="84" t="b">
        <v>0</v>
      </c>
      <c r="F760" s="84" t="b">
        <v>0</v>
      </c>
      <c r="G760" s="84" t="b">
        <v>0</v>
      </c>
    </row>
    <row r="761" spans="1:7" ht="15">
      <c r="A761" s="84" t="s">
        <v>444</v>
      </c>
      <c r="B761" s="84">
        <v>3</v>
      </c>
      <c r="C761" s="123">
        <v>0.01480475388511383</v>
      </c>
      <c r="D761" s="84" t="s">
        <v>3147</v>
      </c>
      <c r="E761" s="84" t="b">
        <v>0</v>
      </c>
      <c r="F761" s="84" t="b">
        <v>0</v>
      </c>
      <c r="G761" s="84" t="b">
        <v>0</v>
      </c>
    </row>
    <row r="762" spans="1:7" ht="15">
      <c r="A762" s="84" t="s">
        <v>3361</v>
      </c>
      <c r="B762" s="84">
        <v>3</v>
      </c>
      <c r="C762" s="123">
        <v>0.01480475388511383</v>
      </c>
      <c r="D762" s="84" t="s">
        <v>3147</v>
      </c>
      <c r="E762" s="84" t="b">
        <v>0</v>
      </c>
      <c r="F762" s="84" t="b">
        <v>0</v>
      </c>
      <c r="G762" s="84" t="b">
        <v>0</v>
      </c>
    </row>
    <row r="763" spans="1:7" ht="15">
      <c r="A763" s="84" t="s">
        <v>4222</v>
      </c>
      <c r="B763" s="84">
        <v>3</v>
      </c>
      <c r="C763" s="123">
        <v>0.01480475388511383</v>
      </c>
      <c r="D763" s="84" t="s">
        <v>3147</v>
      </c>
      <c r="E763" s="84" t="b">
        <v>0</v>
      </c>
      <c r="F763" s="84" t="b">
        <v>1</v>
      </c>
      <c r="G763" s="84" t="b">
        <v>0</v>
      </c>
    </row>
    <row r="764" spans="1:7" ht="15">
      <c r="A764" s="84" t="s">
        <v>4223</v>
      </c>
      <c r="B764" s="84">
        <v>3</v>
      </c>
      <c r="C764" s="123">
        <v>0.01480475388511383</v>
      </c>
      <c r="D764" s="84" t="s">
        <v>3147</v>
      </c>
      <c r="E764" s="84" t="b">
        <v>0</v>
      </c>
      <c r="F764" s="84" t="b">
        <v>0</v>
      </c>
      <c r="G764" s="84" t="b">
        <v>0</v>
      </c>
    </row>
    <row r="765" spans="1:7" ht="15">
      <c r="A765" s="84" t="s">
        <v>4224</v>
      </c>
      <c r="B765" s="84">
        <v>3</v>
      </c>
      <c r="C765" s="123">
        <v>0.01480475388511383</v>
      </c>
      <c r="D765" s="84" t="s">
        <v>3147</v>
      </c>
      <c r="E765" s="84" t="b">
        <v>0</v>
      </c>
      <c r="F765" s="84" t="b">
        <v>0</v>
      </c>
      <c r="G765" s="84" t="b">
        <v>0</v>
      </c>
    </row>
    <row r="766" spans="1:7" ht="15">
      <c r="A766" s="84" t="s">
        <v>4067</v>
      </c>
      <c r="B766" s="84">
        <v>3</v>
      </c>
      <c r="C766" s="123">
        <v>0.01480475388511383</v>
      </c>
      <c r="D766" s="84" t="s">
        <v>3147</v>
      </c>
      <c r="E766" s="84" t="b">
        <v>0</v>
      </c>
      <c r="F766" s="84" t="b">
        <v>0</v>
      </c>
      <c r="G766" s="84" t="b">
        <v>0</v>
      </c>
    </row>
    <row r="767" spans="1:7" ht="15">
      <c r="A767" s="84" t="s">
        <v>4225</v>
      </c>
      <c r="B767" s="84">
        <v>3</v>
      </c>
      <c r="C767" s="123">
        <v>0.01480475388511383</v>
      </c>
      <c r="D767" s="84" t="s">
        <v>3147</v>
      </c>
      <c r="E767" s="84" t="b">
        <v>0</v>
      </c>
      <c r="F767" s="84" t="b">
        <v>0</v>
      </c>
      <c r="G767" s="84" t="b">
        <v>0</v>
      </c>
    </row>
    <row r="768" spans="1:7" ht="15">
      <c r="A768" s="84" t="s">
        <v>420</v>
      </c>
      <c r="B768" s="84">
        <v>3</v>
      </c>
      <c r="C768" s="123">
        <v>0.01480475388511383</v>
      </c>
      <c r="D768" s="84" t="s">
        <v>3147</v>
      </c>
      <c r="E768" s="84" t="b">
        <v>0</v>
      </c>
      <c r="F768" s="84" t="b">
        <v>0</v>
      </c>
      <c r="G768" s="84" t="b">
        <v>0</v>
      </c>
    </row>
    <row r="769" spans="1:7" ht="15">
      <c r="A769" s="84" t="s">
        <v>382</v>
      </c>
      <c r="B769" s="84">
        <v>2</v>
      </c>
      <c r="C769" s="123">
        <v>0.01564331982687418</v>
      </c>
      <c r="D769" s="84" t="s">
        <v>3147</v>
      </c>
      <c r="E769" s="84" t="b">
        <v>0</v>
      </c>
      <c r="F769" s="84" t="b">
        <v>0</v>
      </c>
      <c r="G769" s="84" t="b">
        <v>0</v>
      </c>
    </row>
    <row r="770" spans="1:7" ht="15">
      <c r="A770" s="84" t="s">
        <v>277</v>
      </c>
      <c r="B770" s="84">
        <v>2</v>
      </c>
      <c r="C770" s="123">
        <v>0.01564331982687418</v>
      </c>
      <c r="D770" s="84" t="s">
        <v>3147</v>
      </c>
      <c r="E770" s="84" t="b">
        <v>0</v>
      </c>
      <c r="F770" s="84" t="b">
        <v>0</v>
      </c>
      <c r="G770" s="84" t="b">
        <v>0</v>
      </c>
    </row>
    <row r="771" spans="1:7" ht="15">
      <c r="A771" s="84" t="s">
        <v>3363</v>
      </c>
      <c r="B771" s="84">
        <v>27</v>
      </c>
      <c r="C771" s="123">
        <v>0</v>
      </c>
      <c r="D771" s="84" t="s">
        <v>3148</v>
      </c>
      <c r="E771" s="84" t="b">
        <v>0</v>
      </c>
      <c r="F771" s="84" t="b">
        <v>0</v>
      </c>
      <c r="G771" s="84" t="b">
        <v>0</v>
      </c>
    </row>
    <row r="772" spans="1:7" ht="15">
      <c r="A772" s="84" t="s">
        <v>3364</v>
      </c>
      <c r="B772" s="84">
        <v>23</v>
      </c>
      <c r="C772" s="123">
        <v>0</v>
      </c>
      <c r="D772" s="84" t="s">
        <v>3148</v>
      </c>
      <c r="E772" s="84" t="b">
        <v>0</v>
      </c>
      <c r="F772" s="84" t="b">
        <v>0</v>
      </c>
      <c r="G772" s="84" t="b">
        <v>0</v>
      </c>
    </row>
    <row r="773" spans="1:7" ht="15">
      <c r="A773" s="84" t="s">
        <v>3365</v>
      </c>
      <c r="B773" s="84">
        <v>20</v>
      </c>
      <c r="C773" s="123">
        <v>0</v>
      </c>
      <c r="D773" s="84" t="s">
        <v>3148</v>
      </c>
      <c r="E773" s="84" t="b">
        <v>0</v>
      </c>
      <c r="F773" s="84" t="b">
        <v>0</v>
      </c>
      <c r="G773" s="84" t="b">
        <v>0</v>
      </c>
    </row>
    <row r="774" spans="1:7" ht="15">
      <c r="A774" s="84" t="s">
        <v>3366</v>
      </c>
      <c r="B774" s="84">
        <v>15</v>
      </c>
      <c r="C774" s="123">
        <v>0.0032817053740496678</v>
      </c>
      <c r="D774" s="84" t="s">
        <v>3148</v>
      </c>
      <c r="E774" s="84" t="b">
        <v>0</v>
      </c>
      <c r="F774" s="84" t="b">
        <v>0</v>
      </c>
      <c r="G774" s="84" t="b">
        <v>0</v>
      </c>
    </row>
    <row r="775" spans="1:7" ht="15">
      <c r="A775" s="84" t="s">
        <v>3367</v>
      </c>
      <c r="B775" s="84">
        <v>14</v>
      </c>
      <c r="C775" s="123">
        <v>0.00306292501577969</v>
      </c>
      <c r="D775" s="84" t="s">
        <v>3148</v>
      </c>
      <c r="E775" s="84" t="b">
        <v>0</v>
      </c>
      <c r="F775" s="84" t="b">
        <v>0</v>
      </c>
      <c r="G775" s="84" t="b">
        <v>0</v>
      </c>
    </row>
    <row r="776" spans="1:7" ht="15">
      <c r="A776" s="84" t="s">
        <v>3368</v>
      </c>
      <c r="B776" s="84">
        <v>14</v>
      </c>
      <c r="C776" s="123">
        <v>0.00306292501577969</v>
      </c>
      <c r="D776" s="84" t="s">
        <v>3148</v>
      </c>
      <c r="E776" s="84" t="b">
        <v>0</v>
      </c>
      <c r="F776" s="84" t="b">
        <v>0</v>
      </c>
      <c r="G776" s="84" t="b">
        <v>0</v>
      </c>
    </row>
    <row r="777" spans="1:7" ht="15">
      <c r="A777" s="84" t="s">
        <v>3369</v>
      </c>
      <c r="B777" s="84">
        <v>13</v>
      </c>
      <c r="C777" s="123">
        <v>0</v>
      </c>
      <c r="D777" s="84" t="s">
        <v>3148</v>
      </c>
      <c r="E777" s="84" t="b">
        <v>0</v>
      </c>
      <c r="F777" s="84" t="b">
        <v>0</v>
      </c>
      <c r="G777" s="84" t="b">
        <v>0</v>
      </c>
    </row>
    <row r="778" spans="1:7" ht="15">
      <c r="A778" s="84" t="s">
        <v>3370</v>
      </c>
      <c r="B778" s="84">
        <v>13</v>
      </c>
      <c r="C778" s="123">
        <v>0.0028441446575097123</v>
      </c>
      <c r="D778" s="84" t="s">
        <v>3148</v>
      </c>
      <c r="E778" s="84" t="b">
        <v>0</v>
      </c>
      <c r="F778" s="84" t="b">
        <v>0</v>
      </c>
      <c r="G778" s="84" t="b">
        <v>0</v>
      </c>
    </row>
    <row r="779" spans="1:7" ht="15">
      <c r="A779" s="84" t="s">
        <v>3371</v>
      </c>
      <c r="B779" s="84">
        <v>12</v>
      </c>
      <c r="C779" s="123">
        <v>0.002625364299239734</v>
      </c>
      <c r="D779" s="84" t="s">
        <v>3148</v>
      </c>
      <c r="E779" s="84" t="b">
        <v>0</v>
      </c>
      <c r="F779" s="84" t="b">
        <v>0</v>
      </c>
      <c r="G779" s="84" t="b">
        <v>0</v>
      </c>
    </row>
    <row r="780" spans="1:7" ht="15">
      <c r="A780" s="84" t="s">
        <v>3372</v>
      </c>
      <c r="B780" s="84">
        <v>12</v>
      </c>
      <c r="C780" s="123">
        <v>0.002625364299239734</v>
      </c>
      <c r="D780" s="84" t="s">
        <v>3148</v>
      </c>
      <c r="E780" s="84" t="b">
        <v>0</v>
      </c>
      <c r="F780" s="84" t="b">
        <v>0</v>
      </c>
      <c r="G780" s="84" t="b">
        <v>0</v>
      </c>
    </row>
    <row r="781" spans="1:7" ht="15">
      <c r="A781" s="84" t="s">
        <v>4064</v>
      </c>
      <c r="B781" s="84">
        <v>9</v>
      </c>
      <c r="C781" s="123">
        <v>0</v>
      </c>
      <c r="D781" s="84" t="s">
        <v>3148</v>
      </c>
      <c r="E781" s="84" t="b">
        <v>0</v>
      </c>
      <c r="F781" s="84" t="b">
        <v>0</v>
      </c>
      <c r="G781" s="84" t="b">
        <v>0</v>
      </c>
    </row>
    <row r="782" spans="1:7" ht="15">
      <c r="A782" s="84" t="s">
        <v>4071</v>
      </c>
      <c r="B782" s="84">
        <v>7</v>
      </c>
      <c r="C782" s="123">
        <v>0.001531462507889845</v>
      </c>
      <c r="D782" s="84" t="s">
        <v>3148</v>
      </c>
      <c r="E782" s="84" t="b">
        <v>0</v>
      </c>
      <c r="F782" s="84" t="b">
        <v>0</v>
      </c>
      <c r="G782" s="84" t="b">
        <v>0</v>
      </c>
    </row>
    <row r="783" spans="1:7" ht="15">
      <c r="A783" s="84" t="s">
        <v>768</v>
      </c>
      <c r="B783" s="84">
        <v>6</v>
      </c>
      <c r="C783" s="123">
        <v>0.001312682149619867</v>
      </c>
      <c r="D783" s="84" t="s">
        <v>3148</v>
      </c>
      <c r="E783" s="84" t="b">
        <v>0</v>
      </c>
      <c r="F783" s="84" t="b">
        <v>0</v>
      </c>
      <c r="G783" s="84" t="b">
        <v>0</v>
      </c>
    </row>
    <row r="784" spans="1:7" ht="15">
      <c r="A784" s="84" t="s">
        <v>4082</v>
      </c>
      <c r="B784" s="84">
        <v>6</v>
      </c>
      <c r="C784" s="123">
        <v>0.001312682149619867</v>
      </c>
      <c r="D784" s="84" t="s">
        <v>3148</v>
      </c>
      <c r="E784" s="84" t="b">
        <v>0</v>
      </c>
      <c r="F784" s="84" t="b">
        <v>0</v>
      </c>
      <c r="G784" s="84" t="b">
        <v>0</v>
      </c>
    </row>
    <row r="785" spans="1:7" ht="15">
      <c r="A785" s="84" t="s">
        <v>4083</v>
      </c>
      <c r="B785" s="84">
        <v>6</v>
      </c>
      <c r="C785" s="123">
        <v>0.001312682149619867</v>
      </c>
      <c r="D785" s="84" t="s">
        <v>3148</v>
      </c>
      <c r="E785" s="84" t="b">
        <v>0</v>
      </c>
      <c r="F785" s="84" t="b">
        <v>0</v>
      </c>
      <c r="G785" s="84" t="b">
        <v>0</v>
      </c>
    </row>
    <row r="786" spans="1:7" ht="15">
      <c r="A786" s="84" t="s">
        <v>4084</v>
      </c>
      <c r="B786" s="84">
        <v>6</v>
      </c>
      <c r="C786" s="123">
        <v>0.001312682149619867</v>
      </c>
      <c r="D786" s="84" t="s">
        <v>3148</v>
      </c>
      <c r="E786" s="84" t="b">
        <v>0</v>
      </c>
      <c r="F786" s="84" t="b">
        <v>0</v>
      </c>
      <c r="G786" s="84" t="b">
        <v>0</v>
      </c>
    </row>
    <row r="787" spans="1:7" ht="15">
      <c r="A787" s="84" t="s">
        <v>4085</v>
      </c>
      <c r="B787" s="84">
        <v>6</v>
      </c>
      <c r="C787" s="123">
        <v>0.001312682149619867</v>
      </c>
      <c r="D787" s="84" t="s">
        <v>3148</v>
      </c>
      <c r="E787" s="84" t="b">
        <v>0</v>
      </c>
      <c r="F787" s="84" t="b">
        <v>0</v>
      </c>
      <c r="G787" s="84" t="b">
        <v>0</v>
      </c>
    </row>
    <row r="788" spans="1:7" ht="15">
      <c r="A788" s="84" t="s">
        <v>4086</v>
      </c>
      <c r="B788" s="84">
        <v>6</v>
      </c>
      <c r="C788" s="123">
        <v>0.001312682149619867</v>
      </c>
      <c r="D788" s="84" t="s">
        <v>3148</v>
      </c>
      <c r="E788" s="84" t="b">
        <v>0</v>
      </c>
      <c r="F788" s="84" t="b">
        <v>0</v>
      </c>
      <c r="G788" s="84" t="b">
        <v>0</v>
      </c>
    </row>
    <row r="789" spans="1:7" ht="15">
      <c r="A789" s="84" t="s">
        <v>4087</v>
      </c>
      <c r="B789" s="84">
        <v>6</v>
      </c>
      <c r="C789" s="123">
        <v>0.001312682149619867</v>
      </c>
      <c r="D789" s="84" t="s">
        <v>3148</v>
      </c>
      <c r="E789" s="84" t="b">
        <v>0</v>
      </c>
      <c r="F789" s="84" t="b">
        <v>0</v>
      </c>
      <c r="G789" s="84" t="b">
        <v>0</v>
      </c>
    </row>
    <row r="790" spans="1:7" ht="15">
      <c r="A790" s="84" t="s">
        <v>4088</v>
      </c>
      <c r="B790" s="84">
        <v>6</v>
      </c>
      <c r="C790" s="123">
        <v>0.001312682149619867</v>
      </c>
      <c r="D790" s="84" t="s">
        <v>3148</v>
      </c>
      <c r="E790" s="84" t="b">
        <v>0</v>
      </c>
      <c r="F790" s="84" t="b">
        <v>0</v>
      </c>
      <c r="G790" s="84" t="b">
        <v>0</v>
      </c>
    </row>
    <row r="791" spans="1:7" ht="15">
      <c r="A791" s="84" t="s">
        <v>4089</v>
      </c>
      <c r="B791" s="84">
        <v>6</v>
      </c>
      <c r="C791" s="123">
        <v>0.001312682149619867</v>
      </c>
      <c r="D791" s="84" t="s">
        <v>3148</v>
      </c>
      <c r="E791" s="84" t="b">
        <v>0</v>
      </c>
      <c r="F791" s="84" t="b">
        <v>0</v>
      </c>
      <c r="G791" s="84" t="b">
        <v>0</v>
      </c>
    </row>
    <row r="792" spans="1:7" ht="15">
      <c r="A792" s="84" t="s">
        <v>4090</v>
      </c>
      <c r="B792" s="84">
        <v>6</v>
      </c>
      <c r="C792" s="123">
        <v>0.001312682149619867</v>
      </c>
      <c r="D792" s="84" t="s">
        <v>3148</v>
      </c>
      <c r="E792" s="84" t="b">
        <v>0</v>
      </c>
      <c r="F792" s="84" t="b">
        <v>0</v>
      </c>
      <c r="G792" s="84" t="b">
        <v>0</v>
      </c>
    </row>
    <row r="793" spans="1:7" ht="15">
      <c r="A793" s="84" t="s">
        <v>4091</v>
      </c>
      <c r="B793" s="84">
        <v>6</v>
      </c>
      <c r="C793" s="123">
        <v>0.001312682149619867</v>
      </c>
      <c r="D793" s="84" t="s">
        <v>3148</v>
      </c>
      <c r="E793" s="84" t="b">
        <v>0</v>
      </c>
      <c r="F793" s="84" t="b">
        <v>0</v>
      </c>
      <c r="G793" s="84" t="b">
        <v>0</v>
      </c>
    </row>
    <row r="794" spans="1:7" ht="15">
      <c r="A794" s="84" t="s">
        <v>4107</v>
      </c>
      <c r="B794" s="84">
        <v>5</v>
      </c>
      <c r="C794" s="123">
        <v>0.008890000724677707</v>
      </c>
      <c r="D794" s="84" t="s">
        <v>3148</v>
      </c>
      <c r="E794" s="84" t="b">
        <v>0</v>
      </c>
      <c r="F794" s="84" t="b">
        <v>0</v>
      </c>
      <c r="G794" s="84" t="b">
        <v>0</v>
      </c>
    </row>
    <row r="795" spans="1:7" ht="15">
      <c r="A795" s="84" t="s">
        <v>338</v>
      </c>
      <c r="B795" s="84">
        <v>5</v>
      </c>
      <c r="C795" s="123">
        <v>0.002387713001278399</v>
      </c>
      <c r="D795" s="84" t="s">
        <v>3148</v>
      </c>
      <c r="E795" s="84" t="b">
        <v>0</v>
      </c>
      <c r="F795" s="84" t="b">
        <v>0</v>
      </c>
      <c r="G795" s="84" t="b">
        <v>0</v>
      </c>
    </row>
    <row r="796" spans="1:7" ht="15">
      <c r="A796" s="84" t="s">
        <v>4203</v>
      </c>
      <c r="B796" s="84">
        <v>3</v>
      </c>
      <c r="C796" s="123">
        <v>0.005334000434806624</v>
      </c>
      <c r="D796" s="84" t="s">
        <v>3148</v>
      </c>
      <c r="E796" s="84" t="b">
        <v>0</v>
      </c>
      <c r="F796" s="84" t="b">
        <v>0</v>
      </c>
      <c r="G796" s="84" t="b">
        <v>0</v>
      </c>
    </row>
    <row r="797" spans="1:7" ht="15">
      <c r="A797" s="84" t="s">
        <v>438</v>
      </c>
      <c r="B797" s="84">
        <v>2</v>
      </c>
      <c r="C797" s="123">
        <v>0.003556000289871083</v>
      </c>
      <c r="D797" s="84" t="s">
        <v>3148</v>
      </c>
      <c r="E797" s="84" t="b">
        <v>0</v>
      </c>
      <c r="F797" s="84" t="b">
        <v>0</v>
      </c>
      <c r="G797" s="84" t="b">
        <v>0</v>
      </c>
    </row>
    <row r="798" spans="1:7" ht="15">
      <c r="A798" s="84" t="s">
        <v>756</v>
      </c>
      <c r="B798" s="84">
        <v>2</v>
      </c>
      <c r="C798" s="123">
        <v>0.003556000289871083</v>
      </c>
      <c r="D798" s="84" t="s">
        <v>3148</v>
      </c>
      <c r="E798" s="84" t="b">
        <v>0</v>
      </c>
      <c r="F798" s="84" t="b">
        <v>0</v>
      </c>
      <c r="G798" s="84" t="b">
        <v>0</v>
      </c>
    </row>
    <row r="799" spans="1:7" ht="15">
      <c r="A799" s="84" t="s">
        <v>4108</v>
      </c>
      <c r="B799" s="84">
        <v>2</v>
      </c>
      <c r="C799" s="123">
        <v>0.003556000289871083</v>
      </c>
      <c r="D799" s="84" t="s">
        <v>3148</v>
      </c>
      <c r="E799" s="84" t="b">
        <v>0</v>
      </c>
      <c r="F799" s="84" t="b">
        <v>0</v>
      </c>
      <c r="G799" s="84" t="b">
        <v>0</v>
      </c>
    </row>
    <row r="800" spans="1:7" ht="15">
      <c r="A800" s="84" t="s">
        <v>4202</v>
      </c>
      <c r="B800" s="84">
        <v>2</v>
      </c>
      <c r="C800" s="123">
        <v>0.003556000289871083</v>
      </c>
      <c r="D800" s="84" t="s">
        <v>3148</v>
      </c>
      <c r="E800" s="84" t="b">
        <v>0</v>
      </c>
      <c r="F800" s="84" t="b">
        <v>0</v>
      </c>
      <c r="G800" s="84" t="b">
        <v>0</v>
      </c>
    </row>
    <row r="801" spans="1:7" ht="15">
      <c r="A801" s="84" t="s">
        <v>4327</v>
      </c>
      <c r="B801" s="84">
        <v>2</v>
      </c>
      <c r="C801" s="123">
        <v>0.005523516601400371</v>
      </c>
      <c r="D801" s="84" t="s">
        <v>3148</v>
      </c>
      <c r="E801" s="84" t="b">
        <v>0</v>
      </c>
      <c r="F801" s="84" t="b">
        <v>0</v>
      </c>
      <c r="G801" s="84" t="b">
        <v>0</v>
      </c>
    </row>
    <row r="802" spans="1:7" ht="15">
      <c r="A802" s="84" t="s">
        <v>3266</v>
      </c>
      <c r="B802" s="84">
        <v>6</v>
      </c>
      <c r="C802" s="123">
        <v>0</v>
      </c>
      <c r="D802" s="84" t="s">
        <v>3149</v>
      </c>
      <c r="E802" s="84" t="b">
        <v>0</v>
      </c>
      <c r="F802" s="84" t="b">
        <v>0</v>
      </c>
      <c r="G802" s="84" t="b">
        <v>0</v>
      </c>
    </row>
    <row r="803" spans="1:7" ht="15">
      <c r="A803" s="84" t="s">
        <v>3292</v>
      </c>
      <c r="B803" s="84">
        <v>6</v>
      </c>
      <c r="C803" s="123">
        <v>0</v>
      </c>
      <c r="D803" s="84" t="s">
        <v>3149</v>
      </c>
      <c r="E803" s="84" t="b">
        <v>0</v>
      </c>
      <c r="F803" s="84" t="b">
        <v>0</v>
      </c>
      <c r="G803" s="84" t="b">
        <v>0</v>
      </c>
    </row>
    <row r="804" spans="1:7" ht="15">
      <c r="A804" s="84" t="s">
        <v>3374</v>
      </c>
      <c r="B804" s="84">
        <v>6</v>
      </c>
      <c r="C804" s="123">
        <v>0</v>
      </c>
      <c r="D804" s="84" t="s">
        <v>3149</v>
      </c>
      <c r="E804" s="84" t="b">
        <v>0</v>
      </c>
      <c r="F804" s="84" t="b">
        <v>0</v>
      </c>
      <c r="G804" s="84" t="b">
        <v>0</v>
      </c>
    </row>
    <row r="805" spans="1:7" ht="15">
      <c r="A805" s="84" t="s">
        <v>3375</v>
      </c>
      <c r="B805" s="84">
        <v>6</v>
      </c>
      <c r="C805" s="123">
        <v>0</v>
      </c>
      <c r="D805" s="84" t="s">
        <v>3149</v>
      </c>
      <c r="E805" s="84" t="b">
        <v>0</v>
      </c>
      <c r="F805" s="84" t="b">
        <v>0</v>
      </c>
      <c r="G805" s="84" t="b">
        <v>0</v>
      </c>
    </row>
    <row r="806" spans="1:7" ht="15">
      <c r="A806" s="84" t="s">
        <v>3263</v>
      </c>
      <c r="B806" s="84">
        <v>6</v>
      </c>
      <c r="C806" s="123">
        <v>0</v>
      </c>
      <c r="D806" s="84" t="s">
        <v>3149</v>
      </c>
      <c r="E806" s="84" t="b">
        <v>0</v>
      </c>
      <c r="F806" s="84" t="b">
        <v>0</v>
      </c>
      <c r="G806" s="84" t="b">
        <v>0</v>
      </c>
    </row>
    <row r="807" spans="1:7" ht="15">
      <c r="A807" s="84" t="s">
        <v>3376</v>
      </c>
      <c r="B807" s="84">
        <v>6</v>
      </c>
      <c r="C807" s="123">
        <v>0</v>
      </c>
      <c r="D807" s="84" t="s">
        <v>3149</v>
      </c>
      <c r="E807" s="84" t="b">
        <v>0</v>
      </c>
      <c r="F807" s="84" t="b">
        <v>0</v>
      </c>
      <c r="G807" s="84" t="b">
        <v>0</v>
      </c>
    </row>
    <row r="808" spans="1:7" ht="15">
      <c r="A808" s="84" t="s">
        <v>3377</v>
      </c>
      <c r="B808" s="84">
        <v>6</v>
      </c>
      <c r="C808" s="123">
        <v>0</v>
      </c>
      <c r="D808" s="84" t="s">
        <v>3149</v>
      </c>
      <c r="E808" s="84" t="b">
        <v>1</v>
      </c>
      <c r="F808" s="84" t="b">
        <v>0</v>
      </c>
      <c r="G808" s="84" t="b">
        <v>0</v>
      </c>
    </row>
    <row r="809" spans="1:7" ht="15">
      <c r="A809" s="84" t="s">
        <v>3378</v>
      </c>
      <c r="B809" s="84">
        <v>6</v>
      </c>
      <c r="C809" s="123">
        <v>0</v>
      </c>
      <c r="D809" s="84" t="s">
        <v>3149</v>
      </c>
      <c r="E809" s="84" t="b">
        <v>0</v>
      </c>
      <c r="F809" s="84" t="b">
        <v>0</v>
      </c>
      <c r="G809" s="84" t="b">
        <v>0</v>
      </c>
    </row>
    <row r="810" spans="1:7" ht="15">
      <c r="A810" s="84" t="s">
        <v>756</v>
      </c>
      <c r="B810" s="84">
        <v>6</v>
      </c>
      <c r="C810" s="123">
        <v>0</v>
      </c>
      <c r="D810" s="84" t="s">
        <v>3149</v>
      </c>
      <c r="E810" s="84" t="b">
        <v>0</v>
      </c>
      <c r="F810" s="84" t="b">
        <v>0</v>
      </c>
      <c r="G810" s="84" t="b">
        <v>0</v>
      </c>
    </row>
    <row r="811" spans="1:7" ht="15">
      <c r="A811" s="84" t="s">
        <v>388</v>
      </c>
      <c r="B811" s="84">
        <v>5</v>
      </c>
      <c r="C811" s="123">
        <v>0.006710275088781764</v>
      </c>
      <c r="D811" s="84" t="s">
        <v>3149</v>
      </c>
      <c r="E811" s="84" t="b">
        <v>0</v>
      </c>
      <c r="F811" s="84" t="b">
        <v>0</v>
      </c>
      <c r="G811" s="84" t="b">
        <v>0</v>
      </c>
    </row>
    <row r="812" spans="1:7" ht="15">
      <c r="A812" s="84" t="s">
        <v>3324</v>
      </c>
      <c r="B812" s="84">
        <v>10</v>
      </c>
      <c r="C812" s="123">
        <v>0</v>
      </c>
      <c r="D812" s="84" t="s">
        <v>3150</v>
      </c>
      <c r="E812" s="84" t="b">
        <v>0</v>
      </c>
      <c r="F812" s="84" t="b">
        <v>0</v>
      </c>
      <c r="G812" s="84" t="b">
        <v>0</v>
      </c>
    </row>
    <row r="813" spans="1:7" ht="15">
      <c r="A813" s="84" t="s">
        <v>3380</v>
      </c>
      <c r="B813" s="84">
        <v>7</v>
      </c>
      <c r="C813" s="123">
        <v>0</v>
      </c>
      <c r="D813" s="84" t="s">
        <v>3150</v>
      </c>
      <c r="E813" s="84" t="b">
        <v>0</v>
      </c>
      <c r="F813" s="84" t="b">
        <v>0</v>
      </c>
      <c r="G813" s="84" t="b">
        <v>0</v>
      </c>
    </row>
    <row r="814" spans="1:7" ht="15">
      <c r="A814" s="84" t="s">
        <v>3327</v>
      </c>
      <c r="B814" s="84">
        <v>3</v>
      </c>
      <c r="C814" s="123">
        <v>0</v>
      </c>
      <c r="D814" s="84" t="s">
        <v>3150</v>
      </c>
      <c r="E814" s="84" t="b">
        <v>0</v>
      </c>
      <c r="F814" s="84" t="b">
        <v>0</v>
      </c>
      <c r="G814" s="84" t="b">
        <v>0</v>
      </c>
    </row>
    <row r="815" spans="1:7" ht="15">
      <c r="A815" s="84" t="s">
        <v>756</v>
      </c>
      <c r="B815" s="84">
        <v>2</v>
      </c>
      <c r="C815" s="123">
        <v>0</v>
      </c>
      <c r="D815" s="84" t="s">
        <v>3150</v>
      </c>
      <c r="E815" s="84" t="b">
        <v>0</v>
      </c>
      <c r="F815" s="84" t="b">
        <v>0</v>
      </c>
      <c r="G815" s="84" t="b">
        <v>0</v>
      </c>
    </row>
    <row r="816" spans="1:7" ht="15">
      <c r="A816" s="84" t="s">
        <v>3381</v>
      </c>
      <c r="B816" s="84">
        <v>2</v>
      </c>
      <c r="C816" s="123">
        <v>0</v>
      </c>
      <c r="D816" s="84" t="s">
        <v>3150</v>
      </c>
      <c r="E816" s="84" t="b">
        <v>0</v>
      </c>
      <c r="F816" s="84" t="b">
        <v>0</v>
      </c>
      <c r="G816" s="84" t="b">
        <v>0</v>
      </c>
    </row>
    <row r="817" spans="1:7" ht="15">
      <c r="A817" s="84" t="s">
        <v>3382</v>
      </c>
      <c r="B817" s="84">
        <v>2</v>
      </c>
      <c r="C817" s="123">
        <v>0</v>
      </c>
      <c r="D817" s="84" t="s">
        <v>3150</v>
      </c>
      <c r="E817" s="84" t="b">
        <v>0</v>
      </c>
      <c r="F817" s="84" t="b">
        <v>0</v>
      </c>
      <c r="G817" s="84" t="b">
        <v>0</v>
      </c>
    </row>
    <row r="818" spans="1:7" ht="15">
      <c r="A818" s="84" t="s">
        <v>3383</v>
      </c>
      <c r="B818" s="84">
        <v>2</v>
      </c>
      <c r="C818" s="123">
        <v>0</v>
      </c>
      <c r="D818" s="84" t="s">
        <v>3150</v>
      </c>
      <c r="E818" s="84" t="b">
        <v>0</v>
      </c>
      <c r="F818" s="84" t="b">
        <v>0</v>
      </c>
      <c r="G818" s="84" t="b">
        <v>0</v>
      </c>
    </row>
    <row r="819" spans="1:7" ht="15">
      <c r="A819" s="84" t="s">
        <v>3384</v>
      </c>
      <c r="B819" s="84">
        <v>2</v>
      </c>
      <c r="C819" s="123">
        <v>0</v>
      </c>
      <c r="D819" s="84" t="s">
        <v>3150</v>
      </c>
      <c r="E819" s="84" t="b">
        <v>0</v>
      </c>
      <c r="F819" s="84" t="b">
        <v>0</v>
      </c>
      <c r="G819" s="84" t="b">
        <v>0</v>
      </c>
    </row>
    <row r="820" spans="1:7" ht="15">
      <c r="A820" s="84" t="s">
        <v>3266</v>
      </c>
      <c r="B820" s="84">
        <v>2</v>
      </c>
      <c r="C820" s="123">
        <v>0</v>
      </c>
      <c r="D820" s="84" t="s">
        <v>3150</v>
      </c>
      <c r="E820" s="84" t="b">
        <v>0</v>
      </c>
      <c r="F820" s="84" t="b">
        <v>0</v>
      </c>
      <c r="G820" s="84" t="b">
        <v>0</v>
      </c>
    </row>
    <row r="821" spans="1:7" ht="15">
      <c r="A821" s="84" t="s">
        <v>3385</v>
      </c>
      <c r="B821" s="84">
        <v>2</v>
      </c>
      <c r="C821" s="123">
        <v>0</v>
      </c>
      <c r="D821" s="84" t="s">
        <v>3150</v>
      </c>
      <c r="E821" s="84" t="b">
        <v>0</v>
      </c>
      <c r="F821" s="84" t="b">
        <v>0</v>
      </c>
      <c r="G821" s="84" t="b">
        <v>0</v>
      </c>
    </row>
    <row r="822" spans="1:7" ht="15">
      <c r="A822" s="84" t="s">
        <v>4178</v>
      </c>
      <c r="B822" s="84">
        <v>2</v>
      </c>
      <c r="C822" s="123">
        <v>0</v>
      </c>
      <c r="D822" s="84" t="s">
        <v>3150</v>
      </c>
      <c r="E822" s="84" t="b">
        <v>0</v>
      </c>
      <c r="F822" s="84" t="b">
        <v>0</v>
      </c>
      <c r="G822" s="84" t="b">
        <v>0</v>
      </c>
    </row>
    <row r="823" spans="1:7" ht="15">
      <c r="A823" s="84" t="s">
        <v>3292</v>
      </c>
      <c r="B823" s="84">
        <v>2</v>
      </c>
      <c r="C823" s="123">
        <v>0</v>
      </c>
      <c r="D823" s="84" t="s">
        <v>3150</v>
      </c>
      <c r="E823" s="84" t="b">
        <v>0</v>
      </c>
      <c r="F823" s="84" t="b">
        <v>0</v>
      </c>
      <c r="G823" s="84" t="b">
        <v>0</v>
      </c>
    </row>
    <row r="824" spans="1:7" ht="15">
      <c r="A824" s="84" t="s">
        <v>4277</v>
      </c>
      <c r="B824" s="84">
        <v>2</v>
      </c>
      <c r="C824" s="123">
        <v>0</v>
      </c>
      <c r="D824" s="84" t="s">
        <v>3150</v>
      </c>
      <c r="E824" s="84" t="b">
        <v>0</v>
      </c>
      <c r="F824" s="84" t="b">
        <v>0</v>
      </c>
      <c r="G824" s="84" t="b">
        <v>0</v>
      </c>
    </row>
    <row r="825" spans="1:7" ht="15">
      <c r="A825" s="84" t="s">
        <v>4278</v>
      </c>
      <c r="B825" s="84">
        <v>2</v>
      </c>
      <c r="C825" s="123">
        <v>0</v>
      </c>
      <c r="D825" s="84" t="s">
        <v>3150</v>
      </c>
      <c r="E825" s="84" t="b">
        <v>0</v>
      </c>
      <c r="F825" s="84" t="b">
        <v>0</v>
      </c>
      <c r="G825" s="84" t="b">
        <v>0</v>
      </c>
    </row>
    <row r="826" spans="1:7" ht="15">
      <c r="A826" s="84" t="s">
        <v>4279</v>
      </c>
      <c r="B826" s="84">
        <v>2</v>
      </c>
      <c r="C826" s="123">
        <v>0</v>
      </c>
      <c r="D826" s="84" t="s">
        <v>3150</v>
      </c>
      <c r="E826" s="84" t="b">
        <v>0</v>
      </c>
      <c r="F826" s="84" t="b">
        <v>0</v>
      </c>
      <c r="G826" s="84" t="b">
        <v>0</v>
      </c>
    </row>
    <row r="827" spans="1:7" ht="15">
      <c r="A827" s="84" t="s">
        <v>4179</v>
      </c>
      <c r="B827" s="84">
        <v>2</v>
      </c>
      <c r="C827" s="123">
        <v>0</v>
      </c>
      <c r="D827" s="84" t="s">
        <v>3150</v>
      </c>
      <c r="E827" s="84" t="b">
        <v>0</v>
      </c>
      <c r="F827" s="84" t="b">
        <v>0</v>
      </c>
      <c r="G827" s="84" t="b">
        <v>0</v>
      </c>
    </row>
    <row r="828" spans="1:7" ht="15">
      <c r="A828" s="84" t="s">
        <v>3387</v>
      </c>
      <c r="B828" s="84">
        <v>2</v>
      </c>
      <c r="C828" s="123">
        <v>0</v>
      </c>
      <c r="D828" s="84" t="s">
        <v>3151</v>
      </c>
      <c r="E828" s="84" t="b">
        <v>0</v>
      </c>
      <c r="F828" s="84" t="b">
        <v>0</v>
      </c>
      <c r="G828" s="84" t="b">
        <v>0</v>
      </c>
    </row>
    <row r="829" spans="1:7" ht="15">
      <c r="A829" s="84" t="s">
        <v>3388</v>
      </c>
      <c r="B829" s="84">
        <v>2</v>
      </c>
      <c r="C829" s="123">
        <v>0</v>
      </c>
      <c r="D829" s="84" t="s">
        <v>3151</v>
      </c>
      <c r="E829" s="84" t="b">
        <v>1</v>
      </c>
      <c r="F829" s="84" t="b">
        <v>0</v>
      </c>
      <c r="G829" s="84" t="b">
        <v>0</v>
      </c>
    </row>
    <row r="830" spans="1:7" ht="15">
      <c r="A830" s="84" t="s">
        <v>3389</v>
      </c>
      <c r="B830" s="84">
        <v>2</v>
      </c>
      <c r="C830" s="123">
        <v>0</v>
      </c>
      <c r="D830" s="84" t="s">
        <v>3151</v>
      </c>
      <c r="E830" s="84" t="b">
        <v>0</v>
      </c>
      <c r="F830" s="84" t="b">
        <v>0</v>
      </c>
      <c r="G830" s="84" t="b">
        <v>0</v>
      </c>
    </row>
    <row r="831" spans="1:7" ht="15">
      <c r="A831" s="84" t="s">
        <v>3390</v>
      </c>
      <c r="B831" s="84">
        <v>2</v>
      </c>
      <c r="C831" s="123">
        <v>0</v>
      </c>
      <c r="D831" s="84" t="s">
        <v>3151</v>
      </c>
      <c r="E831" s="84" t="b">
        <v>0</v>
      </c>
      <c r="F831" s="84" t="b">
        <v>0</v>
      </c>
      <c r="G831" s="84" t="b">
        <v>0</v>
      </c>
    </row>
    <row r="832" spans="1:7" ht="15">
      <c r="A832" s="84" t="s">
        <v>3391</v>
      </c>
      <c r="B832" s="84">
        <v>2</v>
      </c>
      <c r="C832" s="123">
        <v>0</v>
      </c>
      <c r="D832" s="84" t="s">
        <v>3151</v>
      </c>
      <c r="E832" s="84" t="b">
        <v>0</v>
      </c>
      <c r="F832" s="84" t="b">
        <v>0</v>
      </c>
      <c r="G832" s="84" t="b">
        <v>0</v>
      </c>
    </row>
    <row r="833" spans="1:7" ht="15">
      <c r="A833" s="84" t="s">
        <v>834</v>
      </c>
      <c r="B833" s="84">
        <v>2</v>
      </c>
      <c r="C833" s="123">
        <v>0</v>
      </c>
      <c r="D833" s="84" t="s">
        <v>3151</v>
      </c>
      <c r="E833" s="84" t="b">
        <v>0</v>
      </c>
      <c r="F833" s="84" t="b">
        <v>0</v>
      </c>
      <c r="G833" s="84" t="b">
        <v>0</v>
      </c>
    </row>
    <row r="834" spans="1:7" ht="15">
      <c r="A834" s="84" t="s">
        <v>448</v>
      </c>
      <c r="B834" s="84">
        <v>2</v>
      </c>
      <c r="C834" s="123">
        <v>0</v>
      </c>
      <c r="D834" s="84" t="s">
        <v>3151</v>
      </c>
      <c r="E834" s="84" t="b">
        <v>0</v>
      </c>
      <c r="F834" s="84" t="b">
        <v>0</v>
      </c>
      <c r="G834" s="84" t="b">
        <v>0</v>
      </c>
    </row>
    <row r="835" spans="1:7" ht="15">
      <c r="A835" s="84" t="s">
        <v>3392</v>
      </c>
      <c r="B835" s="84">
        <v>2</v>
      </c>
      <c r="C835" s="123">
        <v>0</v>
      </c>
      <c r="D835" s="84" t="s">
        <v>3151</v>
      </c>
      <c r="E835" s="84" t="b">
        <v>0</v>
      </c>
      <c r="F835" s="84" t="b">
        <v>0</v>
      </c>
      <c r="G835" s="84" t="b">
        <v>0</v>
      </c>
    </row>
    <row r="836" spans="1:7" ht="15">
      <c r="A836" s="84" t="s">
        <v>3393</v>
      </c>
      <c r="B836" s="84">
        <v>2</v>
      </c>
      <c r="C836" s="123">
        <v>0</v>
      </c>
      <c r="D836" s="84" t="s">
        <v>3151</v>
      </c>
      <c r="E836" s="84" t="b">
        <v>0</v>
      </c>
      <c r="F836" s="84" t="b">
        <v>0</v>
      </c>
      <c r="G836" s="84" t="b">
        <v>0</v>
      </c>
    </row>
    <row r="837" spans="1:7" ht="15">
      <c r="A837" s="84" t="s">
        <v>3394</v>
      </c>
      <c r="B837" s="84">
        <v>2</v>
      </c>
      <c r="C837" s="123">
        <v>0</v>
      </c>
      <c r="D837" s="84" t="s">
        <v>3151</v>
      </c>
      <c r="E837" s="84" t="b">
        <v>0</v>
      </c>
      <c r="F837" s="84" t="b">
        <v>0</v>
      </c>
      <c r="G837" s="84" t="b">
        <v>0</v>
      </c>
    </row>
    <row r="838" spans="1:7" ht="15">
      <c r="A838" s="84" t="s">
        <v>4098</v>
      </c>
      <c r="B838" s="84">
        <v>5</v>
      </c>
      <c r="C838" s="123">
        <v>0</v>
      </c>
      <c r="D838" s="84" t="s">
        <v>3152</v>
      </c>
      <c r="E838" s="84" t="b">
        <v>0</v>
      </c>
      <c r="F838" s="84" t="b">
        <v>0</v>
      </c>
      <c r="G838" s="84" t="b">
        <v>0</v>
      </c>
    </row>
    <row r="839" spans="1:7" ht="15">
      <c r="A839" s="84" t="s">
        <v>4099</v>
      </c>
      <c r="B839" s="84">
        <v>5</v>
      </c>
      <c r="C839" s="123">
        <v>0</v>
      </c>
      <c r="D839" s="84" t="s">
        <v>3152</v>
      </c>
      <c r="E839" s="84" t="b">
        <v>0</v>
      </c>
      <c r="F839" s="84" t="b">
        <v>0</v>
      </c>
      <c r="G839" s="84" t="b">
        <v>0</v>
      </c>
    </row>
    <row r="840" spans="1:7" ht="15">
      <c r="A840" s="84" t="s">
        <v>3378</v>
      </c>
      <c r="B840" s="84">
        <v>5</v>
      </c>
      <c r="C840" s="123">
        <v>0</v>
      </c>
      <c r="D840" s="84" t="s">
        <v>3152</v>
      </c>
      <c r="E840" s="84" t="b">
        <v>0</v>
      </c>
      <c r="F840" s="84" t="b">
        <v>0</v>
      </c>
      <c r="G840" s="84" t="b">
        <v>0</v>
      </c>
    </row>
    <row r="841" spans="1:7" ht="15">
      <c r="A841" s="84" t="s">
        <v>422</v>
      </c>
      <c r="B841" s="84">
        <v>5</v>
      </c>
      <c r="C841" s="123">
        <v>0</v>
      </c>
      <c r="D841" s="84" t="s">
        <v>3152</v>
      </c>
      <c r="E841" s="84" t="b">
        <v>0</v>
      </c>
      <c r="F841" s="84" t="b">
        <v>0</v>
      </c>
      <c r="G841" s="84" t="b">
        <v>0</v>
      </c>
    </row>
    <row r="842" spans="1:7" ht="15">
      <c r="A842" s="84" t="s">
        <v>4066</v>
      </c>
      <c r="B842" s="84">
        <v>5</v>
      </c>
      <c r="C842" s="123">
        <v>0</v>
      </c>
      <c r="D842" s="84" t="s">
        <v>3152</v>
      </c>
      <c r="E842" s="84" t="b">
        <v>0</v>
      </c>
      <c r="F842" s="84" t="b">
        <v>0</v>
      </c>
      <c r="G842" s="84" t="b">
        <v>0</v>
      </c>
    </row>
    <row r="843" spans="1:7" ht="15">
      <c r="A843" s="84" t="s">
        <v>420</v>
      </c>
      <c r="B843" s="84">
        <v>5</v>
      </c>
      <c r="C843" s="123">
        <v>0</v>
      </c>
      <c r="D843" s="84" t="s">
        <v>3152</v>
      </c>
      <c r="E843" s="84" t="b">
        <v>0</v>
      </c>
      <c r="F843" s="84" t="b">
        <v>0</v>
      </c>
      <c r="G843" s="84" t="b">
        <v>0</v>
      </c>
    </row>
    <row r="844" spans="1:7" ht="15">
      <c r="A844" s="84" t="s">
        <v>4100</v>
      </c>
      <c r="B844" s="84">
        <v>5</v>
      </c>
      <c r="C844" s="123">
        <v>0</v>
      </c>
      <c r="D844" s="84" t="s">
        <v>3152</v>
      </c>
      <c r="E844" s="84" t="b">
        <v>0</v>
      </c>
      <c r="F844" s="84" t="b">
        <v>0</v>
      </c>
      <c r="G844" s="84" t="b">
        <v>0</v>
      </c>
    </row>
    <row r="845" spans="1:7" ht="15">
      <c r="A845" s="84" t="s">
        <v>756</v>
      </c>
      <c r="B845" s="84">
        <v>5</v>
      </c>
      <c r="C845" s="123">
        <v>0</v>
      </c>
      <c r="D845" s="84" t="s">
        <v>3152</v>
      </c>
      <c r="E845" s="84" t="b">
        <v>0</v>
      </c>
      <c r="F845" s="84" t="b">
        <v>0</v>
      </c>
      <c r="G845" s="84" t="b">
        <v>0</v>
      </c>
    </row>
    <row r="846" spans="1:7" ht="15">
      <c r="A846" s="84" t="s">
        <v>3264</v>
      </c>
      <c r="B846" s="84">
        <v>5</v>
      </c>
      <c r="C846" s="123">
        <v>0</v>
      </c>
      <c r="D846" s="84" t="s">
        <v>3152</v>
      </c>
      <c r="E846" s="84" t="b">
        <v>0</v>
      </c>
      <c r="F846" s="84" t="b">
        <v>0</v>
      </c>
      <c r="G846" s="84" t="b">
        <v>0</v>
      </c>
    </row>
    <row r="847" spans="1:7" ht="15">
      <c r="A847" s="84" t="s">
        <v>4051</v>
      </c>
      <c r="B847" s="84">
        <v>5</v>
      </c>
      <c r="C847" s="123">
        <v>0</v>
      </c>
      <c r="D847" s="84" t="s">
        <v>3152</v>
      </c>
      <c r="E847" s="84" t="b">
        <v>0</v>
      </c>
      <c r="F847" s="84" t="b">
        <v>0</v>
      </c>
      <c r="G847" s="84" t="b">
        <v>0</v>
      </c>
    </row>
    <row r="848" spans="1:7" ht="15">
      <c r="A848" s="84" t="s">
        <v>393</v>
      </c>
      <c r="B848" s="84">
        <v>4</v>
      </c>
      <c r="C848" s="123">
        <v>0.006683449172969408</v>
      </c>
      <c r="D848" s="84" t="s">
        <v>3152</v>
      </c>
      <c r="E848" s="84" t="b">
        <v>0</v>
      </c>
      <c r="F848" s="84" t="b">
        <v>0</v>
      </c>
      <c r="G848" s="84" t="b">
        <v>0</v>
      </c>
    </row>
    <row r="849" spans="1:7" ht="15">
      <c r="A849" s="84" t="s">
        <v>4123</v>
      </c>
      <c r="B849" s="84">
        <v>4</v>
      </c>
      <c r="C849" s="123">
        <v>0.006683449172969408</v>
      </c>
      <c r="D849" s="84" t="s">
        <v>3152</v>
      </c>
      <c r="E849" s="84" t="b">
        <v>0</v>
      </c>
      <c r="F849" s="84" t="b">
        <v>0</v>
      </c>
      <c r="G849" s="84" t="b">
        <v>0</v>
      </c>
    </row>
    <row r="850" spans="1:7" ht="15">
      <c r="A850" s="84" t="s">
        <v>756</v>
      </c>
      <c r="B850" s="84">
        <v>7</v>
      </c>
      <c r="C850" s="123">
        <v>0</v>
      </c>
      <c r="D850" s="84" t="s">
        <v>3153</v>
      </c>
      <c r="E850" s="84" t="b">
        <v>0</v>
      </c>
      <c r="F850" s="84" t="b">
        <v>0</v>
      </c>
      <c r="G850" s="84" t="b">
        <v>0</v>
      </c>
    </row>
    <row r="851" spans="1:7" ht="15">
      <c r="A851" s="84" t="s">
        <v>4051</v>
      </c>
      <c r="B851" s="84">
        <v>7</v>
      </c>
      <c r="C851" s="123">
        <v>0</v>
      </c>
      <c r="D851" s="84" t="s">
        <v>3153</v>
      </c>
      <c r="E851" s="84" t="b">
        <v>0</v>
      </c>
      <c r="F851" s="84" t="b">
        <v>0</v>
      </c>
      <c r="G851" s="84" t="b">
        <v>0</v>
      </c>
    </row>
    <row r="852" spans="1:7" ht="15">
      <c r="A852" s="84" t="s">
        <v>308</v>
      </c>
      <c r="B852" s="84">
        <v>5</v>
      </c>
      <c r="C852" s="123">
        <v>0.010744708505752796</v>
      </c>
      <c r="D852" s="84" t="s">
        <v>3153</v>
      </c>
      <c r="E852" s="84" t="b">
        <v>0</v>
      </c>
      <c r="F852" s="84" t="b">
        <v>0</v>
      </c>
      <c r="G852" s="84" t="b">
        <v>0</v>
      </c>
    </row>
    <row r="853" spans="1:7" ht="15">
      <c r="A853" s="84" t="s">
        <v>4072</v>
      </c>
      <c r="B853" s="84">
        <v>4</v>
      </c>
      <c r="C853" s="123">
        <v>0.014296355805076143</v>
      </c>
      <c r="D853" s="84" t="s">
        <v>3153</v>
      </c>
      <c r="E853" s="84" t="b">
        <v>0</v>
      </c>
      <c r="F853" s="84" t="b">
        <v>0</v>
      </c>
      <c r="G853" s="84" t="b">
        <v>0</v>
      </c>
    </row>
    <row r="854" spans="1:7" ht="15">
      <c r="A854" s="84" t="s">
        <v>4055</v>
      </c>
      <c r="B854" s="84">
        <v>4</v>
      </c>
      <c r="C854" s="123">
        <v>0.014296355805076143</v>
      </c>
      <c r="D854" s="84" t="s">
        <v>3153</v>
      </c>
      <c r="E854" s="84" t="b">
        <v>0</v>
      </c>
      <c r="F854" s="84" t="b">
        <v>0</v>
      </c>
      <c r="G854" s="84" t="b">
        <v>0</v>
      </c>
    </row>
    <row r="855" spans="1:7" ht="15">
      <c r="A855" s="84" t="s">
        <v>3264</v>
      </c>
      <c r="B855" s="84">
        <v>4</v>
      </c>
      <c r="C855" s="123">
        <v>0.014296355805076143</v>
      </c>
      <c r="D855" s="84" t="s">
        <v>3153</v>
      </c>
      <c r="E855" s="84" t="b">
        <v>0</v>
      </c>
      <c r="F855" s="84" t="b">
        <v>0</v>
      </c>
      <c r="G855" s="84" t="b">
        <v>0</v>
      </c>
    </row>
    <row r="856" spans="1:7" ht="15">
      <c r="A856" s="84" t="s">
        <v>4073</v>
      </c>
      <c r="B856" s="84">
        <v>4</v>
      </c>
      <c r="C856" s="123">
        <v>0.014296355805076143</v>
      </c>
      <c r="D856" s="84" t="s">
        <v>3153</v>
      </c>
      <c r="E856" s="84" t="b">
        <v>0</v>
      </c>
      <c r="F856" s="84" t="b">
        <v>1</v>
      </c>
      <c r="G856" s="84" t="b">
        <v>0</v>
      </c>
    </row>
    <row r="857" spans="1:7" ht="15">
      <c r="A857" s="84" t="s">
        <v>4054</v>
      </c>
      <c r="B857" s="84">
        <v>4</v>
      </c>
      <c r="C857" s="123">
        <v>0.014296355805076143</v>
      </c>
      <c r="D857" s="84" t="s">
        <v>3153</v>
      </c>
      <c r="E857" s="84" t="b">
        <v>0</v>
      </c>
      <c r="F857" s="84" t="b">
        <v>0</v>
      </c>
      <c r="G857" s="84" t="b">
        <v>0</v>
      </c>
    </row>
    <row r="858" spans="1:7" ht="15">
      <c r="A858" s="84" t="s">
        <v>4052</v>
      </c>
      <c r="B858" s="84">
        <v>4</v>
      </c>
      <c r="C858" s="123">
        <v>0.014296355805076143</v>
      </c>
      <c r="D858" s="84" t="s">
        <v>3153</v>
      </c>
      <c r="E858" s="84" t="b">
        <v>0</v>
      </c>
      <c r="F858" s="84" t="b">
        <v>0</v>
      </c>
      <c r="G858" s="84" t="b">
        <v>0</v>
      </c>
    </row>
    <row r="859" spans="1:7" ht="15">
      <c r="A859" s="84" t="s">
        <v>422</v>
      </c>
      <c r="B859" s="84">
        <v>4</v>
      </c>
      <c r="C859" s="123">
        <v>0.014296355805076143</v>
      </c>
      <c r="D859" s="84" t="s">
        <v>3153</v>
      </c>
      <c r="E859" s="84" t="b">
        <v>0</v>
      </c>
      <c r="F859" s="84" t="b">
        <v>0</v>
      </c>
      <c r="G859" s="84" t="b">
        <v>0</v>
      </c>
    </row>
    <row r="860" spans="1:7" ht="15">
      <c r="A860" s="84" t="s">
        <v>4111</v>
      </c>
      <c r="B860" s="84">
        <v>3</v>
      </c>
      <c r="C860" s="123">
        <v>0.016234269939467402</v>
      </c>
      <c r="D860" s="84" t="s">
        <v>3153</v>
      </c>
      <c r="E860" s="84" t="b">
        <v>0</v>
      </c>
      <c r="F860" s="84" t="b">
        <v>0</v>
      </c>
      <c r="G860" s="84" t="b">
        <v>0</v>
      </c>
    </row>
    <row r="861" spans="1:7" ht="15">
      <c r="A861" s="84" t="s">
        <v>423</v>
      </c>
      <c r="B861" s="84">
        <v>3</v>
      </c>
      <c r="C861" s="123">
        <v>0.016234269939467402</v>
      </c>
      <c r="D861" s="84" t="s">
        <v>3153</v>
      </c>
      <c r="E861" s="84" t="b">
        <v>0</v>
      </c>
      <c r="F861" s="84" t="b">
        <v>0</v>
      </c>
      <c r="G861" s="84" t="b">
        <v>0</v>
      </c>
    </row>
    <row r="862" spans="1:7" ht="15">
      <c r="A862" s="84" t="s">
        <v>3345</v>
      </c>
      <c r="B862" s="84">
        <v>3</v>
      </c>
      <c r="C862" s="123">
        <v>0.016234269939467402</v>
      </c>
      <c r="D862" s="84" t="s">
        <v>3153</v>
      </c>
      <c r="E862" s="84" t="b">
        <v>1</v>
      </c>
      <c r="F862" s="84" t="b">
        <v>0</v>
      </c>
      <c r="G862" s="84" t="b">
        <v>0</v>
      </c>
    </row>
    <row r="863" spans="1:7" ht="15">
      <c r="A863" s="84" t="s">
        <v>3342</v>
      </c>
      <c r="B863" s="84">
        <v>3</v>
      </c>
      <c r="C863" s="123">
        <v>0.016234269939467402</v>
      </c>
      <c r="D863" s="84" t="s">
        <v>3153</v>
      </c>
      <c r="E863" s="84" t="b">
        <v>0</v>
      </c>
      <c r="F863" s="84" t="b">
        <v>0</v>
      </c>
      <c r="G863" s="84" t="b">
        <v>0</v>
      </c>
    </row>
    <row r="864" spans="1:7" ht="15">
      <c r="A864" s="84" t="s">
        <v>3343</v>
      </c>
      <c r="B864" s="84">
        <v>3</v>
      </c>
      <c r="C864" s="123">
        <v>0.016234269939467402</v>
      </c>
      <c r="D864" s="84" t="s">
        <v>3153</v>
      </c>
      <c r="E864" s="84" t="b">
        <v>0</v>
      </c>
      <c r="F864" s="84" t="b">
        <v>0</v>
      </c>
      <c r="G864" s="84" t="b">
        <v>0</v>
      </c>
    </row>
    <row r="865" spans="1:7" ht="15">
      <c r="A865" s="84" t="s">
        <v>4215</v>
      </c>
      <c r="B865" s="84">
        <v>3</v>
      </c>
      <c r="C865" s="123">
        <v>0.016234269939467402</v>
      </c>
      <c r="D865" s="84" t="s">
        <v>3153</v>
      </c>
      <c r="E865" s="84" t="b">
        <v>0</v>
      </c>
      <c r="F865" s="84" t="b">
        <v>0</v>
      </c>
      <c r="G865" s="84" t="b">
        <v>0</v>
      </c>
    </row>
    <row r="866" spans="1:7" ht="15">
      <c r="A866" s="84" t="s">
        <v>3344</v>
      </c>
      <c r="B866" s="84">
        <v>3</v>
      </c>
      <c r="C866" s="123">
        <v>0.016234269939467402</v>
      </c>
      <c r="D866" s="84" t="s">
        <v>3153</v>
      </c>
      <c r="E866" s="84" t="b">
        <v>0</v>
      </c>
      <c r="F866" s="84" t="b">
        <v>1</v>
      </c>
      <c r="G866" s="84" t="b">
        <v>0</v>
      </c>
    </row>
    <row r="867" spans="1:7" ht="15">
      <c r="A867" s="84" t="s">
        <v>3324</v>
      </c>
      <c r="B867" s="84">
        <v>3</v>
      </c>
      <c r="C867" s="123">
        <v>0.020068666377598746</v>
      </c>
      <c r="D867" s="84" t="s">
        <v>3154</v>
      </c>
      <c r="E867" s="84" t="b">
        <v>0</v>
      </c>
      <c r="F867" s="84" t="b">
        <v>0</v>
      </c>
      <c r="G867" s="84" t="b">
        <v>0</v>
      </c>
    </row>
    <row r="868" spans="1:7" ht="15">
      <c r="A868" s="84" t="s">
        <v>774</v>
      </c>
      <c r="B868" s="84">
        <v>2</v>
      </c>
      <c r="C868" s="123">
        <v>0</v>
      </c>
      <c r="D868" s="84" t="s">
        <v>3154</v>
      </c>
      <c r="E868" s="84" t="b">
        <v>0</v>
      </c>
      <c r="F868" s="84" t="b">
        <v>0</v>
      </c>
      <c r="G868" s="84" t="b">
        <v>0</v>
      </c>
    </row>
    <row r="869" spans="1:7" ht="15">
      <c r="A869" s="84" t="s">
        <v>424</v>
      </c>
      <c r="B869" s="84">
        <v>2</v>
      </c>
      <c r="C869" s="123">
        <v>0</v>
      </c>
      <c r="D869" s="84" t="s">
        <v>3154</v>
      </c>
      <c r="E869" s="84" t="b">
        <v>0</v>
      </c>
      <c r="F869" s="84" t="b">
        <v>0</v>
      </c>
      <c r="G869" s="84" t="b">
        <v>0</v>
      </c>
    </row>
    <row r="870" spans="1:7" ht="15">
      <c r="A870" s="84" t="s">
        <v>4416</v>
      </c>
      <c r="B870" s="84">
        <v>2</v>
      </c>
      <c r="C870" s="123">
        <v>0</v>
      </c>
      <c r="D870" s="84" t="s">
        <v>3154</v>
      </c>
      <c r="E870" s="84" t="b">
        <v>0</v>
      </c>
      <c r="F870" s="84" t="b">
        <v>0</v>
      </c>
      <c r="G870" s="84" t="b">
        <v>0</v>
      </c>
    </row>
    <row r="871" spans="1:7" ht="15">
      <c r="A871" s="84" t="s">
        <v>4214</v>
      </c>
      <c r="B871" s="84">
        <v>2</v>
      </c>
      <c r="C871" s="123">
        <v>0</v>
      </c>
      <c r="D871" s="84" t="s">
        <v>3154</v>
      </c>
      <c r="E871" s="84" t="b">
        <v>0</v>
      </c>
      <c r="F871" s="84" t="b">
        <v>0</v>
      </c>
      <c r="G871" s="84" t="b">
        <v>0</v>
      </c>
    </row>
    <row r="872" spans="1:7" ht="15">
      <c r="A872" s="84" t="s">
        <v>4417</v>
      </c>
      <c r="B872" s="84">
        <v>2</v>
      </c>
      <c r="C872" s="123">
        <v>0</v>
      </c>
      <c r="D872" s="84" t="s">
        <v>3154</v>
      </c>
      <c r="E872" s="84" t="b">
        <v>0</v>
      </c>
      <c r="F872" s="84" t="b">
        <v>0</v>
      </c>
      <c r="G872" s="84" t="b">
        <v>0</v>
      </c>
    </row>
    <row r="873" spans="1:7" ht="15">
      <c r="A873" s="84" t="s">
        <v>4418</v>
      </c>
      <c r="B873" s="84">
        <v>2</v>
      </c>
      <c r="C873" s="123">
        <v>0</v>
      </c>
      <c r="D873" s="84" t="s">
        <v>3154</v>
      </c>
      <c r="E873" s="84" t="b">
        <v>0</v>
      </c>
      <c r="F873" s="84" t="b">
        <v>0</v>
      </c>
      <c r="G873" s="84" t="b">
        <v>0</v>
      </c>
    </row>
    <row r="874" spans="1:7" ht="15">
      <c r="A874" s="84" t="s">
        <v>4419</v>
      </c>
      <c r="B874" s="84">
        <v>2</v>
      </c>
      <c r="C874" s="123">
        <v>0</v>
      </c>
      <c r="D874" s="84" t="s">
        <v>3154</v>
      </c>
      <c r="E874" s="84" t="b">
        <v>0</v>
      </c>
      <c r="F874" s="84" t="b">
        <v>0</v>
      </c>
      <c r="G874" s="84" t="b">
        <v>0</v>
      </c>
    </row>
    <row r="875" spans="1:7" ht="15">
      <c r="A875" s="84" t="s">
        <v>4234</v>
      </c>
      <c r="B875" s="84">
        <v>2</v>
      </c>
      <c r="C875" s="123">
        <v>0</v>
      </c>
      <c r="D875" s="84" t="s">
        <v>3154</v>
      </c>
      <c r="E875" s="84" t="b">
        <v>0</v>
      </c>
      <c r="F875" s="84" t="b">
        <v>0</v>
      </c>
      <c r="G875" s="84" t="b">
        <v>0</v>
      </c>
    </row>
    <row r="876" spans="1:7" ht="15">
      <c r="A876" s="84" t="s">
        <v>4060</v>
      </c>
      <c r="B876" s="84">
        <v>2</v>
      </c>
      <c r="C876" s="123">
        <v>0</v>
      </c>
      <c r="D876" s="84" t="s">
        <v>3154</v>
      </c>
      <c r="E876" s="84" t="b">
        <v>0</v>
      </c>
      <c r="F876" s="84" t="b">
        <v>0</v>
      </c>
      <c r="G876" s="84" t="b">
        <v>0</v>
      </c>
    </row>
    <row r="877" spans="1:7" ht="15">
      <c r="A877" s="84" t="s">
        <v>4420</v>
      </c>
      <c r="B877" s="84">
        <v>2</v>
      </c>
      <c r="C877" s="123">
        <v>0</v>
      </c>
      <c r="D877" s="84" t="s">
        <v>3154</v>
      </c>
      <c r="E877" s="84" t="b">
        <v>0</v>
      </c>
      <c r="F877" s="84" t="b">
        <v>0</v>
      </c>
      <c r="G877" s="84" t="b">
        <v>0</v>
      </c>
    </row>
    <row r="878" spans="1:7" ht="15">
      <c r="A878" s="84" t="s">
        <v>4080</v>
      </c>
      <c r="B878" s="84">
        <v>2</v>
      </c>
      <c r="C878" s="123">
        <v>0</v>
      </c>
      <c r="D878" s="84" t="s">
        <v>3154</v>
      </c>
      <c r="E878" s="84" t="b">
        <v>1</v>
      </c>
      <c r="F878" s="84" t="b">
        <v>0</v>
      </c>
      <c r="G878" s="84" t="b">
        <v>0</v>
      </c>
    </row>
    <row r="879" spans="1:7" ht="15">
      <c r="A879" s="84" t="s">
        <v>4144</v>
      </c>
      <c r="B879" s="84">
        <v>2</v>
      </c>
      <c r="C879" s="123">
        <v>0</v>
      </c>
      <c r="D879" s="84" t="s">
        <v>3154</v>
      </c>
      <c r="E879" s="84" t="b">
        <v>0</v>
      </c>
      <c r="F879" s="84" t="b">
        <v>0</v>
      </c>
      <c r="G879" s="84" t="b">
        <v>0</v>
      </c>
    </row>
    <row r="880" spans="1:7" ht="15">
      <c r="A880" s="84" t="s">
        <v>3327</v>
      </c>
      <c r="B880" s="84">
        <v>2</v>
      </c>
      <c r="C880" s="123">
        <v>0.013379110918399165</v>
      </c>
      <c r="D880" s="84" t="s">
        <v>3154</v>
      </c>
      <c r="E880" s="84" t="b">
        <v>0</v>
      </c>
      <c r="F880" s="84" t="b">
        <v>0</v>
      </c>
      <c r="G880" s="84" t="b">
        <v>0</v>
      </c>
    </row>
    <row r="881" spans="1:7" ht="15">
      <c r="A881" s="84" t="s">
        <v>3380</v>
      </c>
      <c r="B881" s="84">
        <v>4</v>
      </c>
      <c r="C881" s="123">
        <v>0</v>
      </c>
      <c r="D881" s="84" t="s">
        <v>3155</v>
      </c>
      <c r="E881" s="84" t="b">
        <v>0</v>
      </c>
      <c r="F881" s="84" t="b">
        <v>0</v>
      </c>
      <c r="G881" s="84" t="b">
        <v>0</v>
      </c>
    </row>
    <row r="882" spans="1:7" ht="15">
      <c r="A882" s="84" t="s">
        <v>3324</v>
      </c>
      <c r="B882" s="84">
        <v>4</v>
      </c>
      <c r="C882" s="123">
        <v>0</v>
      </c>
      <c r="D882" s="84" t="s">
        <v>3155</v>
      </c>
      <c r="E882" s="84" t="b">
        <v>0</v>
      </c>
      <c r="F882" s="84" t="b">
        <v>0</v>
      </c>
      <c r="G882" s="84" t="b">
        <v>0</v>
      </c>
    </row>
    <row r="883" spans="1:7" ht="15">
      <c r="A883" s="84" t="s">
        <v>4239</v>
      </c>
      <c r="B883" s="84">
        <v>3</v>
      </c>
      <c r="C883" s="123">
        <v>0</v>
      </c>
      <c r="D883" s="84" t="s">
        <v>3155</v>
      </c>
      <c r="E883" s="84" t="b">
        <v>0</v>
      </c>
      <c r="F883" s="84" t="b">
        <v>0</v>
      </c>
      <c r="G883" s="84" t="b">
        <v>0</v>
      </c>
    </row>
    <row r="884" spans="1:7" ht="15">
      <c r="A884" s="84" t="s">
        <v>4240</v>
      </c>
      <c r="B884" s="84">
        <v>3</v>
      </c>
      <c r="C884" s="123">
        <v>0</v>
      </c>
      <c r="D884" s="84" t="s">
        <v>3155</v>
      </c>
      <c r="E884" s="84" t="b">
        <v>0</v>
      </c>
      <c r="F884" s="84" t="b">
        <v>0</v>
      </c>
      <c r="G884" s="84" t="b">
        <v>0</v>
      </c>
    </row>
    <row r="885" spans="1:7" ht="15">
      <c r="A885" s="84" t="s">
        <v>4438</v>
      </c>
      <c r="B885" s="84">
        <v>2</v>
      </c>
      <c r="C885" s="123">
        <v>0</v>
      </c>
      <c r="D885" s="84" t="s">
        <v>3155</v>
      </c>
      <c r="E885" s="84" t="b">
        <v>0</v>
      </c>
      <c r="F885" s="84" t="b">
        <v>0</v>
      </c>
      <c r="G885" s="84" t="b">
        <v>0</v>
      </c>
    </row>
    <row r="886" spans="1:7" ht="15">
      <c r="A886" s="84" t="s">
        <v>4439</v>
      </c>
      <c r="B886" s="84">
        <v>2</v>
      </c>
      <c r="C886" s="123">
        <v>0</v>
      </c>
      <c r="D886" s="84" t="s">
        <v>3155</v>
      </c>
      <c r="E886" s="84" t="b">
        <v>0</v>
      </c>
      <c r="F886" s="84" t="b">
        <v>0</v>
      </c>
      <c r="G886" s="84" t="b">
        <v>0</v>
      </c>
    </row>
    <row r="887" spans="1:7" ht="15">
      <c r="A887" s="84" t="s">
        <v>4440</v>
      </c>
      <c r="B887" s="84">
        <v>2</v>
      </c>
      <c r="C887" s="123">
        <v>0</v>
      </c>
      <c r="D887" s="84" t="s">
        <v>3155</v>
      </c>
      <c r="E887" s="84" t="b">
        <v>0</v>
      </c>
      <c r="F887" s="84" t="b">
        <v>0</v>
      </c>
      <c r="G887" s="84" t="b">
        <v>0</v>
      </c>
    </row>
    <row r="888" spans="1:7" ht="15">
      <c r="A888" s="84" t="s">
        <v>4070</v>
      </c>
      <c r="B888" s="84">
        <v>2</v>
      </c>
      <c r="C888" s="123">
        <v>0</v>
      </c>
      <c r="D888" s="84" t="s">
        <v>3155</v>
      </c>
      <c r="E888" s="84" t="b">
        <v>0</v>
      </c>
      <c r="F888" s="84" t="b">
        <v>0</v>
      </c>
      <c r="G888" s="84" t="b">
        <v>0</v>
      </c>
    </row>
    <row r="889" spans="1:7" ht="15">
      <c r="A889" s="84" t="s">
        <v>3327</v>
      </c>
      <c r="B889" s="84">
        <v>2</v>
      </c>
      <c r="C889" s="123">
        <v>0</v>
      </c>
      <c r="D889" s="84" t="s">
        <v>3155</v>
      </c>
      <c r="E889" s="84" t="b">
        <v>0</v>
      </c>
      <c r="F889" s="84" t="b">
        <v>0</v>
      </c>
      <c r="G889" s="84" t="b">
        <v>0</v>
      </c>
    </row>
    <row r="890" spans="1:7" ht="15">
      <c r="A890" s="84" t="s">
        <v>4441</v>
      </c>
      <c r="B890" s="84">
        <v>2</v>
      </c>
      <c r="C890" s="123">
        <v>0</v>
      </c>
      <c r="D890" s="84" t="s">
        <v>3155</v>
      </c>
      <c r="E890" s="84" t="b">
        <v>0</v>
      </c>
      <c r="F890" s="84" t="b">
        <v>0</v>
      </c>
      <c r="G890" s="84" t="b">
        <v>0</v>
      </c>
    </row>
    <row r="891" spans="1:7" ht="15">
      <c r="A891" s="84" t="s">
        <v>4060</v>
      </c>
      <c r="B891" s="84">
        <v>2</v>
      </c>
      <c r="C891" s="123">
        <v>0</v>
      </c>
      <c r="D891" s="84" t="s">
        <v>3155</v>
      </c>
      <c r="E891" s="84" t="b">
        <v>0</v>
      </c>
      <c r="F891" s="84" t="b">
        <v>0</v>
      </c>
      <c r="G891" s="84" t="b">
        <v>0</v>
      </c>
    </row>
    <row r="892" spans="1:7" ht="15">
      <c r="A892" s="84" t="s">
        <v>756</v>
      </c>
      <c r="B892" s="84">
        <v>2</v>
      </c>
      <c r="C892" s="123">
        <v>0</v>
      </c>
      <c r="D892" s="84" t="s">
        <v>3155</v>
      </c>
      <c r="E892" s="84" t="b">
        <v>0</v>
      </c>
      <c r="F892" s="84" t="b">
        <v>0</v>
      </c>
      <c r="G892" s="84" t="b">
        <v>0</v>
      </c>
    </row>
    <row r="893" spans="1:7" ht="15">
      <c r="A893" s="84" t="s">
        <v>4093</v>
      </c>
      <c r="B893" s="84">
        <v>2</v>
      </c>
      <c r="C893" s="123">
        <v>0</v>
      </c>
      <c r="D893" s="84" t="s">
        <v>3155</v>
      </c>
      <c r="E893" s="84" t="b">
        <v>0</v>
      </c>
      <c r="F893" s="84" t="b">
        <v>0</v>
      </c>
      <c r="G893" s="84" t="b">
        <v>0</v>
      </c>
    </row>
    <row r="894" spans="1:7" ht="15">
      <c r="A894" s="84" t="s">
        <v>4170</v>
      </c>
      <c r="B894" s="84">
        <v>2</v>
      </c>
      <c r="C894" s="123">
        <v>0</v>
      </c>
      <c r="D894" s="84" t="s">
        <v>3155</v>
      </c>
      <c r="E894" s="84" t="b">
        <v>0</v>
      </c>
      <c r="F894" s="84" t="b">
        <v>0</v>
      </c>
      <c r="G894" s="84" t="b">
        <v>0</v>
      </c>
    </row>
    <row r="895" spans="1:7" ht="15">
      <c r="A895" s="84" t="s">
        <v>4114</v>
      </c>
      <c r="B895" s="84">
        <v>3</v>
      </c>
      <c r="C895" s="123">
        <v>0</v>
      </c>
      <c r="D895" s="84" t="s">
        <v>3156</v>
      </c>
      <c r="E895" s="84" t="b">
        <v>0</v>
      </c>
      <c r="F895" s="84" t="b">
        <v>0</v>
      </c>
      <c r="G895" s="84" t="b">
        <v>0</v>
      </c>
    </row>
    <row r="896" spans="1:7" ht="15">
      <c r="A896" s="84" t="s">
        <v>4153</v>
      </c>
      <c r="B896" s="84">
        <v>3</v>
      </c>
      <c r="C896" s="123">
        <v>0</v>
      </c>
      <c r="D896" s="84" t="s">
        <v>3156</v>
      </c>
      <c r="E896" s="84" t="b">
        <v>0</v>
      </c>
      <c r="F896" s="84" t="b">
        <v>0</v>
      </c>
      <c r="G896" s="84" t="b">
        <v>0</v>
      </c>
    </row>
    <row r="897" spans="1:7" ht="15">
      <c r="A897" s="84" t="s">
        <v>4119</v>
      </c>
      <c r="B897" s="84">
        <v>3</v>
      </c>
      <c r="C897" s="123">
        <v>0</v>
      </c>
      <c r="D897" s="84" t="s">
        <v>3156</v>
      </c>
      <c r="E897" s="84" t="b">
        <v>0</v>
      </c>
      <c r="F897" s="84" t="b">
        <v>0</v>
      </c>
      <c r="G897" s="84" t="b">
        <v>0</v>
      </c>
    </row>
    <row r="898" spans="1:7" ht="15">
      <c r="A898" s="84" t="s">
        <v>3343</v>
      </c>
      <c r="B898" s="84">
        <v>3</v>
      </c>
      <c r="C898" s="123">
        <v>0</v>
      </c>
      <c r="D898" s="84" t="s">
        <v>3156</v>
      </c>
      <c r="E898" s="84" t="b">
        <v>0</v>
      </c>
      <c r="F898" s="84" t="b">
        <v>0</v>
      </c>
      <c r="G898" s="84" t="b">
        <v>0</v>
      </c>
    </row>
    <row r="899" spans="1:7" ht="15">
      <c r="A899" s="84" t="s">
        <v>4096</v>
      </c>
      <c r="B899" s="84">
        <v>3</v>
      </c>
      <c r="C899" s="123">
        <v>0</v>
      </c>
      <c r="D899" s="84" t="s">
        <v>3156</v>
      </c>
      <c r="E899" s="84" t="b">
        <v>0</v>
      </c>
      <c r="F899" s="84" t="b">
        <v>0</v>
      </c>
      <c r="G899" s="84" t="b">
        <v>0</v>
      </c>
    </row>
    <row r="900" spans="1:7" ht="15">
      <c r="A900" s="84" t="s">
        <v>4154</v>
      </c>
      <c r="B900" s="84">
        <v>3</v>
      </c>
      <c r="C900" s="123">
        <v>0</v>
      </c>
      <c r="D900" s="84" t="s">
        <v>3156</v>
      </c>
      <c r="E900" s="84" t="b">
        <v>0</v>
      </c>
      <c r="F900" s="84" t="b">
        <v>0</v>
      </c>
      <c r="G900" s="84" t="b">
        <v>0</v>
      </c>
    </row>
    <row r="901" spans="1:7" ht="15">
      <c r="A901" s="84" t="s">
        <v>4155</v>
      </c>
      <c r="B901" s="84">
        <v>3</v>
      </c>
      <c r="C901" s="123">
        <v>0</v>
      </c>
      <c r="D901" s="84" t="s">
        <v>3156</v>
      </c>
      <c r="E901" s="84" t="b">
        <v>0</v>
      </c>
      <c r="F901" s="84" t="b">
        <v>0</v>
      </c>
      <c r="G901" s="84" t="b">
        <v>0</v>
      </c>
    </row>
    <row r="902" spans="1:7" ht="15">
      <c r="A902" s="84" t="s">
        <v>3263</v>
      </c>
      <c r="B902" s="84">
        <v>3</v>
      </c>
      <c r="C902" s="123">
        <v>0</v>
      </c>
      <c r="D902" s="84" t="s">
        <v>3156</v>
      </c>
      <c r="E902" s="84" t="b">
        <v>0</v>
      </c>
      <c r="F902" s="84" t="b">
        <v>0</v>
      </c>
      <c r="G902" s="84" t="b">
        <v>0</v>
      </c>
    </row>
    <row r="903" spans="1:7" ht="15">
      <c r="A903" s="84" t="s">
        <v>4156</v>
      </c>
      <c r="B903" s="84">
        <v>3</v>
      </c>
      <c r="C903" s="123">
        <v>0</v>
      </c>
      <c r="D903" s="84" t="s">
        <v>3156</v>
      </c>
      <c r="E903" s="84" t="b">
        <v>0</v>
      </c>
      <c r="F903" s="84" t="b">
        <v>0</v>
      </c>
      <c r="G903" s="84" t="b">
        <v>0</v>
      </c>
    </row>
    <row r="904" spans="1:7" ht="15">
      <c r="A904" s="84" t="s">
        <v>4157</v>
      </c>
      <c r="B904" s="84">
        <v>3</v>
      </c>
      <c r="C904" s="123">
        <v>0</v>
      </c>
      <c r="D904" s="84" t="s">
        <v>3156</v>
      </c>
      <c r="E904" s="84" t="b">
        <v>0</v>
      </c>
      <c r="F904" s="84" t="b">
        <v>0</v>
      </c>
      <c r="G904" s="84" t="b">
        <v>0</v>
      </c>
    </row>
    <row r="905" spans="1:7" ht="15">
      <c r="A905" s="84" t="s">
        <v>4065</v>
      </c>
      <c r="B905" s="84">
        <v>3</v>
      </c>
      <c r="C905" s="123">
        <v>0</v>
      </c>
      <c r="D905" s="84" t="s">
        <v>3156</v>
      </c>
      <c r="E905" s="84" t="b">
        <v>0</v>
      </c>
      <c r="F905" s="84" t="b">
        <v>0</v>
      </c>
      <c r="G905" s="84" t="b">
        <v>0</v>
      </c>
    </row>
    <row r="906" spans="1:7" ht="15">
      <c r="A906" s="84" t="s">
        <v>4158</v>
      </c>
      <c r="B906" s="84">
        <v>3</v>
      </c>
      <c r="C906" s="123">
        <v>0</v>
      </c>
      <c r="D906" s="84" t="s">
        <v>3156</v>
      </c>
      <c r="E906" s="84" t="b">
        <v>0</v>
      </c>
      <c r="F906" s="84" t="b">
        <v>0</v>
      </c>
      <c r="G906" s="84" t="b">
        <v>0</v>
      </c>
    </row>
    <row r="907" spans="1:7" ht="15">
      <c r="A907" s="84" t="s">
        <v>4120</v>
      </c>
      <c r="B907" s="84">
        <v>3</v>
      </c>
      <c r="C907" s="123">
        <v>0</v>
      </c>
      <c r="D907" s="84" t="s">
        <v>3156</v>
      </c>
      <c r="E907" s="84" t="b">
        <v>0</v>
      </c>
      <c r="F907" s="84" t="b">
        <v>0</v>
      </c>
      <c r="G907" s="84" t="b">
        <v>0</v>
      </c>
    </row>
    <row r="908" spans="1:7" ht="15">
      <c r="A908" s="84" t="s">
        <v>4159</v>
      </c>
      <c r="B908" s="84">
        <v>3</v>
      </c>
      <c r="C908" s="123">
        <v>0</v>
      </c>
      <c r="D908" s="84" t="s">
        <v>3156</v>
      </c>
      <c r="E908" s="84" t="b">
        <v>1</v>
      </c>
      <c r="F908" s="84" t="b">
        <v>0</v>
      </c>
      <c r="G908" s="84" t="b">
        <v>0</v>
      </c>
    </row>
    <row r="909" spans="1:7" ht="15">
      <c r="A909" s="84" t="s">
        <v>402</v>
      </c>
      <c r="B909" s="84">
        <v>2</v>
      </c>
      <c r="C909" s="123">
        <v>0.006288973537702901</v>
      </c>
      <c r="D909" s="84" t="s">
        <v>3156</v>
      </c>
      <c r="E909" s="84" t="b">
        <v>0</v>
      </c>
      <c r="F909" s="84" t="b">
        <v>0</v>
      </c>
      <c r="G909" s="84" t="b">
        <v>0</v>
      </c>
    </row>
    <row r="910" spans="1:7" ht="15">
      <c r="A910" s="84" t="s">
        <v>4249</v>
      </c>
      <c r="B910" s="84">
        <v>2</v>
      </c>
      <c r="C910" s="123">
        <v>0.006288973537702901</v>
      </c>
      <c r="D910" s="84" t="s">
        <v>3156</v>
      </c>
      <c r="E910" s="84" t="b">
        <v>0</v>
      </c>
      <c r="F910" s="84" t="b">
        <v>0</v>
      </c>
      <c r="G910" s="84" t="b">
        <v>0</v>
      </c>
    </row>
    <row r="911" spans="1:7" ht="15">
      <c r="A911" s="84" t="s">
        <v>375</v>
      </c>
      <c r="B911" s="84">
        <v>3</v>
      </c>
      <c r="C911" s="123">
        <v>0</v>
      </c>
      <c r="D911" s="84" t="s">
        <v>3157</v>
      </c>
      <c r="E911" s="84" t="b">
        <v>0</v>
      </c>
      <c r="F911" s="84" t="b">
        <v>0</v>
      </c>
      <c r="G911" s="84" t="b">
        <v>0</v>
      </c>
    </row>
    <row r="912" spans="1:7" ht="15">
      <c r="A912" s="84" t="s">
        <v>4053</v>
      </c>
      <c r="B912" s="84">
        <v>3</v>
      </c>
      <c r="C912" s="123">
        <v>0</v>
      </c>
      <c r="D912" s="84" t="s">
        <v>3157</v>
      </c>
      <c r="E912" s="84" t="b">
        <v>0</v>
      </c>
      <c r="F912" s="84" t="b">
        <v>0</v>
      </c>
      <c r="G912" s="84" t="b">
        <v>0</v>
      </c>
    </row>
    <row r="913" spans="1:7" ht="15">
      <c r="A913" s="84" t="s">
        <v>4096</v>
      </c>
      <c r="B913" s="84">
        <v>2</v>
      </c>
      <c r="C913" s="123">
        <v>0</v>
      </c>
      <c r="D913" s="84" t="s">
        <v>3157</v>
      </c>
      <c r="E913" s="84" t="b">
        <v>0</v>
      </c>
      <c r="F913" s="84" t="b">
        <v>0</v>
      </c>
      <c r="G913" s="84" t="b">
        <v>0</v>
      </c>
    </row>
    <row r="914" spans="1:7" ht="15">
      <c r="A914" s="84" t="s">
        <v>4175</v>
      </c>
      <c r="B914" s="84">
        <v>2</v>
      </c>
      <c r="C914" s="123">
        <v>0</v>
      </c>
      <c r="D914" s="84" t="s">
        <v>3157</v>
      </c>
      <c r="E914" s="84" t="b">
        <v>1</v>
      </c>
      <c r="F914" s="84" t="b">
        <v>0</v>
      </c>
      <c r="G914" s="84" t="b">
        <v>0</v>
      </c>
    </row>
    <row r="915" spans="1:7" ht="15">
      <c r="A915" s="84" t="s">
        <v>4101</v>
      </c>
      <c r="B915" s="84">
        <v>2</v>
      </c>
      <c r="C915" s="123">
        <v>0</v>
      </c>
      <c r="D915" s="84" t="s">
        <v>3157</v>
      </c>
      <c r="E915" s="84" t="b">
        <v>0</v>
      </c>
      <c r="F915" s="84" t="b">
        <v>0</v>
      </c>
      <c r="G915" s="84" t="b">
        <v>0</v>
      </c>
    </row>
    <row r="916" spans="1:7" ht="15">
      <c r="A916" s="84" t="s">
        <v>4270</v>
      </c>
      <c r="B916" s="84">
        <v>2</v>
      </c>
      <c r="C916" s="123">
        <v>0</v>
      </c>
      <c r="D916" s="84" t="s">
        <v>3157</v>
      </c>
      <c r="E916" s="84" t="b">
        <v>0</v>
      </c>
      <c r="F916" s="84" t="b">
        <v>0</v>
      </c>
      <c r="G916" s="84" t="b">
        <v>0</v>
      </c>
    </row>
    <row r="917" spans="1:7" ht="15">
      <c r="A917" s="84" t="s">
        <v>4271</v>
      </c>
      <c r="B917" s="84">
        <v>2</v>
      </c>
      <c r="C917" s="123">
        <v>0</v>
      </c>
      <c r="D917" s="84" t="s">
        <v>3157</v>
      </c>
      <c r="E917" s="84" t="b">
        <v>0</v>
      </c>
      <c r="F917" s="84" t="b">
        <v>0</v>
      </c>
      <c r="G917" s="84" t="b">
        <v>0</v>
      </c>
    </row>
    <row r="918" spans="1:7" ht="15">
      <c r="A918" s="84" t="s">
        <v>449</v>
      </c>
      <c r="B918" s="84">
        <v>2</v>
      </c>
      <c r="C918" s="123">
        <v>0</v>
      </c>
      <c r="D918" s="84" t="s">
        <v>3157</v>
      </c>
      <c r="E918" s="84" t="b">
        <v>0</v>
      </c>
      <c r="F918" s="84" t="b">
        <v>0</v>
      </c>
      <c r="G918" s="84" t="b">
        <v>0</v>
      </c>
    </row>
    <row r="919" spans="1:7" ht="15">
      <c r="A919" s="84" t="s">
        <v>4272</v>
      </c>
      <c r="B919" s="84">
        <v>2</v>
      </c>
      <c r="C919" s="123">
        <v>0</v>
      </c>
      <c r="D919" s="84" t="s">
        <v>3157</v>
      </c>
      <c r="E919" s="84" t="b">
        <v>0</v>
      </c>
      <c r="F919" s="84" t="b">
        <v>0</v>
      </c>
      <c r="G919" s="84" t="b">
        <v>0</v>
      </c>
    </row>
    <row r="920" spans="1:7" ht="15">
      <c r="A920" s="84" t="s">
        <v>4273</v>
      </c>
      <c r="B920" s="84">
        <v>2</v>
      </c>
      <c r="C920" s="123">
        <v>0</v>
      </c>
      <c r="D920" s="84" t="s">
        <v>3157</v>
      </c>
      <c r="E920" s="84" t="b">
        <v>1</v>
      </c>
      <c r="F920" s="84" t="b">
        <v>0</v>
      </c>
      <c r="G920" s="84" t="b">
        <v>0</v>
      </c>
    </row>
    <row r="921" spans="1:7" ht="15">
      <c r="A921" s="84" t="s">
        <v>4126</v>
      </c>
      <c r="B921" s="84">
        <v>2</v>
      </c>
      <c r="C921" s="123">
        <v>0</v>
      </c>
      <c r="D921" s="84" t="s">
        <v>3157</v>
      </c>
      <c r="E921" s="84" t="b">
        <v>0</v>
      </c>
      <c r="F921" s="84" t="b">
        <v>0</v>
      </c>
      <c r="G921" s="84" t="b">
        <v>0</v>
      </c>
    </row>
    <row r="922" spans="1:7" ht="15">
      <c r="A922" s="84" t="s">
        <v>3324</v>
      </c>
      <c r="B922" s="84">
        <v>9</v>
      </c>
      <c r="C922" s="123">
        <v>0</v>
      </c>
      <c r="D922" s="84" t="s">
        <v>3158</v>
      </c>
      <c r="E922" s="84" t="b">
        <v>0</v>
      </c>
      <c r="F922" s="84" t="b">
        <v>0</v>
      </c>
      <c r="G922" s="84" t="b">
        <v>0</v>
      </c>
    </row>
    <row r="923" spans="1:7" ht="15">
      <c r="A923" s="84" t="s">
        <v>3330</v>
      </c>
      <c r="B923" s="84">
        <v>6</v>
      </c>
      <c r="C923" s="123">
        <v>0</v>
      </c>
      <c r="D923" s="84" t="s">
        <v>3158</v>
      </c>
      <c r="E923" s="84" t="b">
        <v>0</v>
      </c>
      <c r="F923" s="84" t="b">
        <v>0</v>
      </c>
      <c r="G923" s="84" t="b">
        <v>0</v>
      </c>
    </row>
    <row r="924" spans="1:7" ht="15">
      <c r="A924" s="84" t="s">
        <v>756</v>
      </c>
      <c r="B924" s="84">
        <v>3</v>
      </c>
      <c r="C924" s="123">
        <v>0</v>
      </c>
      <c r="D924" s="84" t="s">
        <v>3158</v>
      </c>
      <c r="E924" s="84" t="b">
        <v>0</v>
      </c>
      <c r="F924" s="84" t="b">
        <v>0</v>
      </c>
      <c r="G924" s="84" t="b">
        <v>0</v>
      </c>
    </row>
    <row r="925" spans="1:7" ht="15">
      <c r="A925" s="84" t="s">
        <v>3327</v>
      </c>
      <c r="B925" s="84">
        <v>3</v>
      </c>
      <c r="C925" s="123">
        <v>0</v>
      </c>
      <c r="D925" s="84" t="s">
        <v>3158</v>
      </c>
      <c r="E925" s="84" t="b">
        <v>0</v>
      </c>
      <c r="F925" s="84" t="b">
        <v>0</v>
      </c>
      <c r="G925" s="84" t="b">
        <v>0</v>
      </c>
    </row>
    <row r="926" spans="1:7" ht="15">
      <c r="A926" s="84" t="s">
        <v>3349</v>
      </c>
      <c r="B926" s="84">
        <v>3</v>
      </c>
      <c r="C926" s="123">
        <v>0</v>
      </c>
      <c r="D926" s="84" t="s">
        <v>3158</v>
      </c>
      <c r="E926" s="84" t="b">
        <v>0</v>
      </c>
      <c r="F926" s="84" t="b">
        <v>0</v>
      </c>
      <c r="G926" s="84" t="b">
        <v>0</v>
      </c>
    </row>
    <row r="927" spans="1:7" ht="15">
      <c r="A927" s="84" t="s">
        <v>4226</v>
      </c>
      <c r="B927" s="84">
        <v>3</v>
      </c>
      <c r="C927" s="123">
        <v>0</v>
      </c>
      <c r="D927" s="84" t="s">
        <v>3158</v>
      </c>
      <c r="E927" s="84" t="b">
        <v>0</v>
      </c>
      <c r="F927" s="84" t="b">
        <v>0</v>
      </c>
      <c r="G927" s="84" t="b">
        <v>0</v>
      </c>
    </row>
    <row r="928" spans="1:7" ht="15">
      <c r="A928" s="84" t="s">
        <v>4139</v>
      </c>
      <c r="B928" s="84">
        <v>3</v>
      </c>
      <c r="C928" s="123">
        <v>0</v>
      </c>
      <c r="D928" s="84" t="s">
        <v>3158</v>
      </c>
      <c r="E928" s="84" t="b">
        <v>0</v>
      </c>
      <c r="F928" s="84" t="b">
        <v>0</v>
      </c>
      <c r="G928" s="84" t="b">
        <v>0</v>
      </c>
    </row>
    <row r="929" spans="1:7" ht="15">
      <c r="A929" s="84" t="s">
        <v>4227</v>
      </c>
      <c r="B929" s="84">
        <v>3</v>
      </c>
      <c r="C929" s="123">
        <v>0</v>
      </c>
      <c r="D929" s="84" t="s">
        <v>3158</v>
      </c>
      <c r="E929" s="84" t="b">
        <v>0</v>
      </c>
      <c r="F929" s="84" t="b">
        <v>0</v>
      </c>
      <c r="G929" s="84" t="b">
        <v>0</v>
      </c>
    </row>
    <row r="930" spans="1:7" ht="15">
      <c r="A930" s="84" t="s">
        <v>4228</v>
      </c>
      <c r="B930" s="84">
        <v>3</v>
      </c>
      <c r="C930" s="123">
        <v>0</v>
      </c>
      <c r="D930" s="84" t="s">
        <v>3158</v>
      </c>
      <c r="E930" s="84" t="b">
        <v>0</v>
      </c>
      <c r="F930" s="84" t="b">
        <v>0</v>
      </c>
      <c r="G930" s="84" t="b">
        <v>0</v>
      </c>
    </row>
    <row r="931" spans="1:7" ht="15">
      <c r="A931" s="84" t="s">
        <v>4054</v>
      </c>
      <c r="B931" s="84">
        <v>3</v>
      </c>
      <c r="C931" s="123">
        <v>0</v>
      </c>
      <c r="D931" s="84" t="s">
        <v>3158</v>
      </c>
      <c r="E931" s="84" t="b">
        <v>0</v>
      </c>
      <c r="F931" s="84" t="b">
        <v>0</v>
      </c>
      <c r="G931" s="84" t="b">
        <v>0</v>
      </c>
    </row>
    <row r="932" spans="1:7" ht="15">
      <c r="A932" s="84" t="s">
        <v>4052</v>
      </c>
      <c r="B932" s="84">
        <v>3</v>
      </c>
      <c r="C932" s="123">
        <v>0</v>
      </c>
      <c r="D932" s="84" t="s">
        <v>3158</v>
      </c>
      <c r="E932" s="84" t="b">
        <v>0</v>
      </c>
      <c r="F932" s="84" t="b">
        <v>0</v>
      </c>
      <c r="G932" s="84" t="b">
        <v>0</v>
      </c>
    </row>
    <row r="933" spans="1:7" ht="15">
      <c r="A933" s="84" t="s">
        <v>4055</v>
      </c>
      <c r="B933" s="84">
        <v>3</v>
      </c>
      <c r="C933" s="123">
        <v>0</v>
      </c>
      <c r="D933" s="84" t="s">
        <v>3158</v>
      </c>
      <c r="E933" s="84" t="b">
        <v>0</v>
      </c>
      <c r="F933" s="84" t="b">
        <v>0</v>
      </c>
      <c r="G933" s="84" t="b">
        <v>0</v>
      </c>
    </row>
    <row r="934" spans="1:7" ht="15">
      <c r="A934" s="84" t="s">
        <v>3264</v>
      </c>
      <c r="B934" s="84">
        <v>3</v>
      </c>
      <c r="C934" s="123">
        <v>0</v>
      </c>
      <c r="D934" s="84" t="s">
        <v>3158</v>
      </c>
      <c r="E934" s="84" t="b">
        <v>0</v>
      </c>
      <c r="F934" s="84" t="b">
        <v>0</v>
      </c>
      <c r="G934" s="84" t="b">
        <v>0</v>
      </c>
    </row>
    <row r="935" spans="1:7" ht="15">
      <c r="A935" s="84" t="s">
        <v>4229</v>
      </c>
      <c r="B935" s="84">
        <v>3</v>
      </c>
      <c r="C935" s="123">
        <v>0</v>
      </c>
      <c r="D935" s="84" t="s">
        <v>3158</v>
      </c>
      <c r="E935" s="84" t="b">
        <v>0</v>
      </c>
      <c r="F935" s="84" t="b">
        <v>0</v>
      </c>
      <c r="G935" s="84" t="b">
        <v>0</v>
      </c>
    </row>
    <row r="936" spans="1:7" ht="15">
      <c r="A936" s="84" t="s">
        <v>4230</v>
      </c>
      <c r="B936" s="84">
        <v>3</v>
      </c>
      <c r="C936" s="123">
        <v>0</v>
      </c>
      <c r="D936" s="84" t="s">
        <v>3158</v>
      </c>
      <c r="E936" s="84" t="b">
        <v>0</v>
      </c>
      <c r="F936" s="84" t="b">
        <v>0</v>
      </c>
      <c r="G936" s="84" t="b">
        <v>0</v>
      </c>
    </row>
    <row r="937" spans="1:7" ht="15">
      <c r="A937" s="84" t="s">
        <v>268</v>
      </c>
      <c r="B937" s="84">
        <v>2</v>
      </c>
      <c r="C937" s="123">
        <v>0.005869708635189375</v>
      </c>
      <c r="D937" s="84" t="s">
        <v>3158</v>
      </c>
      <c r="E937" s="84" t="b">
        <v>0</v>
      </c>
      <c r="F937" s="84" t="b">
        <v>0</v>
      </c>
      <c r="G937" s="84" t="b">
        <v>0</v>
      </c>
    </row>
    <row r="938" spans="1:7" ht="15">
      <c r="A938" s="84" t="s">
        <v>4050</v>
      </c>
      <c r="B938" s="84">
        <v>4</v>
      </c>
      <c r="C938" s="123">
        <v>0</v>
      </c>
      <c r="D938" s="84" t="s">
        <v>3159</v>
      </c>
      <c r="E938" s="84" t="b">
        <v>0</v>
      </c>
      <c r="F938" s="84" t="b">
        <v>0</v>
      </c>
      <c r="G938" s="84" t="b">
        <v>0</v>
      </c>
    </row>
    <row r="939" spans="1:7" ht="15">
      <c r="A939" s="84" t="s">
        <v>4113</v>
      </c>
      <c r="B939" s="84">
        <v>3</v>
      </c>
      <c r="C939" s="123">
        <v>0.006693146604016068</v>
      </c>
      <c r="D939" s="84" t="s">
        <v>3159</v>
      </c>
      <c r="E939" s="84" t="b">
        <v>0</v>
      </c>
      <c r="F939" s="84" t="b">
        <v>0</v>
      </c>
      <c r="G939" s="84" t="b">
        <v>0</v>
      </c>
    </row>
    <row r="940" spans="1:7" ht="15">
      <c r="A940" s="84" t="s">
        <v>756</v>
      </c>
      <c r="B940" s="84">
        <v>3</v>
      </c>
      <c r="C940" s="123">
        <v>0.006693146604016068</v>
      </c>
      <c r="D940" s="84" t="s">
        <v>3159</v>
      </c>
      <c r="E940" s="84" t="b">
        <v>0</v>
      </c>
      <c r="F940" s="84" t="b">
        <v>0</v>
      </c>
      <c r="G940" s="84" t="b">
        <v>0</v>
      </c>
    </row>
    <row r="941" spans="1:7" ht="15">
      <c r="A941" s="84" t="s">
        <v>4236</v>
      </c>
      <c r="B941" s="84">
        <v>3</v>
      </c>
      <c r="C941" s="123">
        <v>0.006693146604016068</v>
      </c>
      <c r="D941" s="84" t="s">
        <v>3159</v>
      </c>
      <c r="E941" s="84" t="b">
        <v>0</v>
      </c>
      <c r="F941" s="84" t="b">
        <v>0</v>
      </c>
      <c r="G941" s="84" t="b">
        <v>0</v>
      </c>
    </row>
    <row r="942" spans="1:7" ht="15">
      <c r="A942" s="84" t="s">
        <v>4428</v>
      </c>
      <c r="B942" s="84">
        <v>2</v>
      </c>
      <c r="C942" s="123">
        <v>0.010751071273713613</v>
      </c>
      <c r="D942" s="84" t="s">
        <v>3159</v>
      </c>
      <c r="E942" s="84" t="b">
        <v>0</v>
      </c>
      <c r="F942" s="84" t="b">
        <v>0</v>
      </c>
      <c r="G942" s="84" t="b">
        <v>0</v>
      </c>
    </row>
    <row r="943" spans="1:7" ht="15">
      <c r="A943" s="84" t="s">
        <v>4106</v>
      </c>
      <c r="B943" s="84">
        <v>2</v>
      </c>
      <c r="C943" s="123">
        <v>0.010751071273713613</v>
      </c>
      <c r="D943" s="84" t="s">
        <v>3159</v>
      </c>
      <c r="E943" s="84" t="b">
        <v>0</v>
      </c>
      <c r="F943" s="84" t="b">
        <v>0</v>
      </c>
      <c r="G943" s="84" t="b">
        <v>0</v>
      </c>
    </row>
    <row r="944" spans="1:7" ht="15">
      <c r="A944" s="84" t="s">
        <v>4429</v>
      </c>
      <c r="B944" s="84">
        <v>2</v>
      </c>
      <c r="C944" s="123">
        <v>0.010751071273713613</v>
      </c>
      <c r="D944" s="84" t="s">
        <v>3159</v>
      </c>
      <c r="E944" s="84" t="b">
        <v>0</v>
      </c>
      <c r="F944" s="84" t="b">
        <v>0</v>
      </c>
      <c r="G944" s="84" t="b">
        <v>0</v>
      </c>
    </row>
    <row r="945" spans="1:7" ht="15">
      <c r="A945" s="84" t="s">
        <v>4430</v>
      </c>
      <c r="B945" s="84">
        <v>2</v>
      </c>
      <c r="C945" s="123">
        <v>0.010751071273713613</v>
      </c>
      <c r="D945" s="84" t="s">
        <v>3159</v>
      </c>
      <c r="E945" s="84" t="b">
        <v>0</v>
      </c>
      <c r="F945" s="84" t="b">
        <v>0</v>
      </c>
      <c r="G945" s="84" t="b">
        <v>0</v>
      </c>
    </row>
    <row r="946" spans="1:7" ht="15">
      <c r="A946" s="84" t="s">
        <v>4431</v>
      </c>
      <c r="B946" s="84">
        <v>2</v>
      </c>
      <c r="C946" s="123">
        <v>0.010751071273713613</v>
      </c>
      <c r="D946" s="84" t="s">
        <v>3159</v>
      </c>
      <c r="E946" s="84" t="b">
        <v>0</v>
      </c>
      <c r="F946" s="84" t="b">
        <v>0</v>
      </c>
      <c r="G946" s="84" t="b">
        <v>0</v>
      </c>
    </row>
    <row r="947" spans="1:7" ht="15">
      <c r="A947" s="84" t="s">
        <v>3328</v>
      </c>
      <c r="B947" s="84">
        <v>2</v>
      </c>
      <c r="C947" s="123">
        <v>0.010751071273713613</v>
      </c>
      <c r="D947" s="84" t="s">
        <v>3159</v>
      </c>
      <c r="E947" s="84" t="b">
        <v>0</v>
      </c>
      <c r="F947" s="84" t="b">
        <v>0</v>
      </c>
      <c r="G947" s="84" t="b">
        <v>0</v>
      </c>
    </row>
    <row r="948" spans="1:7" ht="15">
      <c r="A948" s="84" t="s">
        <v>4432</v>
      </c>
      <c r="B948" s="84">
        <v>2</v>
      </c>
      <c r="C948" s="123">
        <v>0.010751071273713613</v>
      </c>
      <c r="D948" s="84" t="s">
        <v>3159</v>
      </c>
      <c r="E948" s="84" t="b">
        <v>0</v>
      </c>
      <c r="F948" s="84" t="b">
        <v>0</v>
      </c>
      <c r="G948" s="84" t="b">
        <v>0</v>
      </c>
    </row>
    <row r="949" spans="1:7" ht="15">
      <c r="A949" s="84" t="s">
        <v>4433</v>
      </c>
      <c r="B949" s="84">
        <v>2</v>
      </c>
      <c r="C949" s="123">
        <v>0.010751071273713613</v>
      </c>
      <c r="D949" s="84" t="s">
        <v>3159</v>
      </c>
      <c r="E949" s="84" t="b">
        <v>0</v>
      </c>
      <c r="F949" s="84" t="b">
        <v>0</v>
      </c>
      <c r="G949" s="84" t="b">
        <v>0</v>
      </c>
    </row>
    <row r="950" spans="1:7" ht="15">
      <c r="A950" s="84" t="s">
        <v>4434</v>
      </c>
      <c r="B950" s="84">
        <v>2</v>
      </c>
      <c r="C950" s="123">
        <v>0.010751071273713613</v>
      </c>
      <c r="D950" s="84" t="s">
        <v>3159</v>
      </c>
      <c r="E950" s="84" t="b">
        <v>0</v>
      </c>
      <c r="F950" s="84" t="b">
        <v>0</v>
      </c>
      <c r="G950" s="84" t="b">
        <v>0</v>
      </c>
    </row>
    <row r="951" spans="1:7" ht="15">
      <c r="A951" s="84" t="s">
        <v>4112</v>
      </c>
      <c r="B951" s="84">
        <v>2</v>
      </c>
      <c r="C951" s="123">
        <v>0.010751071273713613</v>
      </c>
      <c r="D951" s="84" t="s">
        <v>3159</v>
      </c>
      <c r="E951" s="84" t="b">
        <v>0</v>
      </c>
      <c r="F951" s="84" t="b">
        <v>0</v>
      </c>
      <c r="G951" s="84" t="b">
        <v>0</v>
      </c>
    </row>
    <row r="952" spans="1:7" ht="15">
      <c r="A952" s="84" t="s">
        <v>4233</v>
      </c>
      <c r="B952" s="84">
        <v>2</v>
      </c>
      <c r="C952" s="123">
        <v>0.010751071273713613</v>
      </c>
      <c r="D952" s="84" t="s">
        <v>3159</v>
      </c>
      <c r="E952" s="84" t="b">
        <v>0</v>
      </c>
      <c r="F952" s="84" t="b">
        <v>0</v>
      </c>
      <c r="G952" s="84" t="b">
        <v>0</v>
      </c>
    </row>
    <row r="953" spans="1:7" ht="15">
      <c r="A953" s="84" t="s">
        <v>4151</v>
      </c>
      <c r="B953" s="84">
        <v>2</v>
      </c>
      <c r="C953" s="123">
        <v>0.010751071273713613</v>
      </c>
      <c r="D953" s="84" t="s">
        <v>3159</v>
      </c>
      <c r="E953" s="84" t="b">
        <v>0</v>
      </c>
      <c r="F953" s="84" t="b">
        <v>0</v>
      </c>
      <c r="G953" s="84" t="b">
        <v>0</v>
      </c>
    </row>
    <row r="954" spans="1:7" ht="15">
      <c r="A954" s="84" t="s">
        <v>4145</v>
      </c>
      <c r="B954" s="84">
        <v>2</v>
      </c>
      <c r="C954" s="123">
        <v>0.010751071273713613</v>
      </c>
      <c r="D954" s="84" t="s">
        <v>3159</v>
      </c>
      <c r="E954" s="84" t="b">
        <v>0</v>
      </c>
      <c r="F954" s="84" t="b">
        <v>0</v>
      </c>
      <c r="G954" s="84" t="b">
        <v>0</v>
      </c>
    </row>
    <row r="955" spans="1:7" ht="15">
      <c r="A955" s="84" t="s">
        <v>4075</v>
      </c>
      <c r="B955" s="84">
        <v>2</v>
      </c>
      <c r="C955" s="123">
        <v>0.010751071273713613</v>
      </c>
      <c r="D955" s="84" t="s">
        <v>3159</v>
      </c>
      <c r="E955" s="84" t="b">
        <v>1</v>
      </c>
      <c r="F955" s="84" t="b">
        <v>0</v>
      </c>
      <c r="G955" s="84" t="b">
        <v>0</v>
      </c>
    </row>
    <row r="956" spans="1:7" ht="15">
      <c r="A956" s="84" t="s">
        <v>4435</v>
      </c>
      <c r="B956" s="84">
        <v>2</v>
      </c>
      <c r="C956" s="123">
        <v>0.010751071273713613</v>
      </c>
      <c r="D956" s="84" t="s">
        <v>3159</v>
      </c>
      <c r="E956" s="84" t="b">
        <v>0</v>
      </c>
      <c r="F956" s="84" t="b">
        <v>0</v>
      </c>
      <c r="G956" s="84" t="b">
        <v>0</v>
      </c>
    </row>
    <row r="957" spans="1:7" ht="15">
      <c r="A957" s="84" t="s">
        <v>4436</v>
      </c>
      <c r="B957" s="84">
        <v>2</v>
      </c>
      <c r="C957" s="123">
        <v>0.010751071273713613</v>
      </c>
      <c r="D957" s="84" t="s">
        <v>3159</v>
      </c>
      <c r="E957" s="84" t="b">
        <v>1</v>
      </c>
      <c r="F957" s="84" t="b">
        <v>0</v>
      </c>
      <c r="G957" s="84" t="b">
        <v>0</v>
      </c>
    </row>
    <row r="958" spans="1:7" ht="15">
      <c r="A958" s="84" t="s">
        <v>4437</v>
      </c>
      <c r="B958" s="84">
        <v>2</v>
      </c>
      <c r="C958" s="123">
        <v>0.010751071273713613</v>
      </c>
      <c r="D958" s="84" t="s">
        <v>3159</v>
      </c>
      <c r="E958" s="84" t="b">
        <v>0</v>
      </c>
      <c r="F958" s="84" t="b">
        <v>0</v>
      </c>
      <c r="G958" s="84" t="b">
        <v>0</v>
      </c>
    </row>
    <row r="959" spans="1:7" ht="15">
      <c r="A959" s="84" t="s">
        <v>3357</v>
      </c>
      <c r="B959" s="84">
        <v>2</v>
      </c>
      <c r="C959" s="123">
        <v>0.010751071273713613</v>
      </c>
      <c r="D959" s="84" t="s">
        <v>3159</v>
      </c>
      <c r="E959" s="84" t="b">
        <v>0</v>
      </c>
      <c r="F959" s="84" t="b">
        <v>0</v>
      </c>
      <c r="G959" s="84" t="b">
        <v>0</v>
      </c>
    </row>
    <row r="960" spans="1:7" ht="15">
      <c r="A960" s="84" t="s">
        <v>3263</v>
      </c>
      <c r="B960" s="84">
        <v>2</v>
      </c>
      <c r="C960" s="123">
        <v>0.010751071273713613</v>
      </c>
      <c r="D960" s="84" t="s">
        <v>3159</v>
      </c>
      <c r="E960" s="84" t="b">
        <v>0</v>
      </c>
      <c r="F960" s="84" t="b">
        <v>0</v>
      </c>
      <c r="G960" s="84" t="b">
        <v>0</v>
      </c>
    </row>
    <row r="961" spans="1:7" ht="15">
      <c r="A961" s="84" t="s">
        <v>3265</v>
      </c>
      <c r="B961" s="84">
        <v>2</v>
      </c>
      <c r="C961" s="123">
        <v>0.010751071273713613</v>
      </c>
      <c r="D961" s="84" t="s">
        <v>3159</v>
      </c>
      <c r="E961" s="84" t="b">
        <v>0</v>
      </c>
      <c r="F961" s="84" t="b">
        <v>0</v>
      </c>
      <c r="G961" s="84" t="b">
        <v>0</v>
      </c>
    </row>
    <row r="962" spans="1:7" ht="15">
      <c r="A962" s="84" t="s">
        <v>4062</v>
      </c>
      <c r="B962" s="84">
        <v>4</v>
      </c>
      <c r="C962" s="123">
        <v>0</v>
      </c>
      <c r="D962" s="84" t="s">
        <v>3160</v>
      </c>
      <c r="E962" s="84" t="b">
        <v>0</v>
      </c>
      <c r="F962" s="84" t="b">
        <v>0</v>
      </c>
      <c r="G962" s="84" t="b">
        <v>0</v>
      </c>
    </row>
    <row r="963" spans="1:7" ht="15">
      <c r="A963" s="84" t="s">
        <v>4095</v>
      </c>
      <c r="B963" s="84">
        <v>3</v>
      </c>
      <c r="C963" s="123">
        <v>0</v>
      </c>
      <c r="D963" s="84" t="s">
        <v>3160</v>
      </c>
      <c r="E963" s="84" t="b">
        <v>0</v>
      </c>
      <c r="F963" s="84" t="b">
        <v>0</v>
      </c>
      <c r="G963" s="84" t="b">
        <v>0</v>
      </c>
    </row>
    <row r="964" spans="1:7" ht="15">
      <c r="A964" s="84" t="s">
        <v>4148</v>
      </c>
      <c r="B964" s="84">
        <v>3</v>
      </c>
      <c r="C964" s="123">
        <v>0.009604977766673522</v>
      </c>
      <c r="D964" s="84" t="s">
        <v>3160</v>
      </c>
      <c r="E964" s="84" t="b">
        <v>0</v>
      </c>
      <c r="F964" s="84" t="b">
        <v>0</v>
      </c>
      <c r="G964" s="84" t="b">
        <v>0</v>
      </c>
    </row>
    <row r="965" spans="1:7" ht="15">
      <c r="A965" s="84" t="s">
        <v>4149</v>
      </c>
      <c r="B965" s="84">
        <v>3</v>
      </c>
      <c r="C965" s="123">
        <v>0.009604977766673522</v>
      </c>
      <c r="D965" s="84" t="s">
        <v>3160</v>
      </c>
      <c r="E965" s="84" t="b">
        <v>1</v>
      </c>
      <c r="F965" s="84" t="b">
        <v>0</v>
      </c>
      <c r="G965" s="84" t="b">
        <v>0</v>
      </c>
    </row>
    <row r="966" spans="1:7" ht="15">
      <c r="A966" s="84" t="s">
        <v>4050</v>
      </c>
      <c r="B966" s="84">
        <v>2</v>
      </c>
      <c r="C966" s="123">
        <v>0.006403318511115681</v>
      </c>
      <c r="D966" s="84" t="s">
        <v>3160</v>
      </c>
      <c r="E966" s="84" t="b">
        <v>0</v>
      </c>
      <c r="F966" s="84" t="b">
        <v>0</v>
      </c>
      <c r="G966" s="84" t="b">
        <v>0</v>
      </c>
    </row>
    <row r="967" spans="1:7" ht="15">
      <c r="A967" s="84" t="s">
        <v>3328</v>
      </c>
      <c r="B967" s="84">
        <v>2</v>
      </c>
      <c r="C967" s="123">
        <v>0.006403318511115681</v>
      </c>
      <c r="D967" s="84" t="s">
        <v>3160</v>
      </c>
      <c r="E967" s="84" t="b">
        <v>0</v>
      </c>
      <c r="F967" s="84" t="b">
        <v>0</v>
      </c>
      <c r="G967" s="84" t="b">
        <v>0</v>
      </c>
    </row>
    <row r="968" spans="1:7" ht="15">
      <c r="A968" s="84" t="s">
        <v>3263</v>
      </c>
      <c r="B968" s="84">
        <v>2</v>
      </c>
      <c r="C968" s="123">
        <v>0.006403318511115681</v>
      </c>
      <c r="D968" s="84" t="s">
        <v>3160</v>
      </c>
      <c r="E968" s="84" t="b">
        <v>0</v>
      </c>
      <c r="F968" s="84" t="b">
        <v>0</v>
      </c>
      <c r="G968" s="84" t="b">
        <v>0</v>
      </c>
    </row>
    <row r="969" spans="1:7" ht="15">
      <c r="A969" s="84" t="s">
        <v>4247</v>
      </c>
      <c r="B969" s="84">
        <v>2</v>
      </c>
      <c r="C969" s="123">
        <v>0.006403318511115681</v>
      </c>
      <c r="D969" s="84" t="s">
        <v>3160</v>
      </c>
      <c r="E969" s="84" t="b">
        <v>0</v>
      </c>
      <c r="F969" s="84" t="b">
        <v>0</v>
      </c>
      <c r="G969" s="84" t="b">
        <v>0</v>
      </c>
    </row>
    <row r="970" spans="1:7" ht="15">
      <c r="A970" s="84" t="s">
        <v>3330</v>
      </c>
      <c r="B970" s="84">
        <v>2</v>
      </c>
      <c r="C970" s="123">
        <v>0.006403318511115681</v>
      </c>
      <c r="D970" s="84" t="s">
        <v>3160</v>
      </c>
      <c r="E970" s="84" t="b">
        <v>0</v>
      </c>
      <c r="F970" s="84" t="b">
        <v>0</v>
      </c>
      <c r="G970" s="84" t="b">
        <v>0</v>
      </c>
    </row>
    <row r="971" spans="1:7" ht="15">
      <c r="A971" s="84" t="s">
        <v>451</v>
      </c>
      <c r="B971" s="84">
        <v>2</v>
      </c>
      <c r="C971" s="123">
        <v>0.006403318511115681</v>
      </c>
      <c r="D971" s="84" t="s">
        <v>3160</v>
      </c>
      <c r="E971" s="84" t="b">
        <v>0</v>
      </c>
      <c r="F971" s="84" t="b">
        <v>0</v>
      </c>
      <c r="G971" s="84" t="b">
        <v>0</v>
      </c>
    </row>
    <row r="972" spans="1:7" ht="15">
      <c r="A972" s="84" t="s">
        <v>4150</v>
      </c>
      <c r="B972" s="84">
        <v>2</v>
      </c>
      <c r="C972" s="123">
        <v>0.006403318511115681</v>
      </c>
      <c r="D972" s="84" t="s">
        <v>3160</v>
      </c>
      <c r="E972" s="84" t="b">
        <v>0</v>
      </c>
      <c r="F972" s="84" t="b">
        <v>0</v>
      </c>
      <c r="G972" s="84" t="b">
        <v>0</v>
      </c>
    </row>
    <row r="973" spans="1:7" ht="15">
      <c r="A973" s="84" t="s">
        <v>3343</v>
      </c>
      <c r="B973" s="84">
        <v>2</v>
      </c>
      <c r="C973" s="123">
        <v>0.006403318511115681</v>
      </c>
      <c r="D973" s="84" t="s">
        <v>3160</v>
      </c>
      <c r="E973" s="84" t="b">
        <v>0</v>
      </c>
      <c r="F973" s="84" t="b">
        <v>0</v>
      </c>
      <c r="G973" s="84" t="b">
        <v>0</v>
      </c>
    </row>
    <row r="974" spans="1:7" ht="15">
      <c r="A974" s="84" t="s">
        <v>4116</v>
      </c>
      <c r="B974" s="84">
        <v>2</v>
      </c>
      <c r="C974" s="123">
        <v>0.006403318511115681</v>
      </c>
      <c r="D974" s="84" t="s">
        <v>3160</v>
      </c>
      <c r="E974" s="84" t="b">
        <v>0</v>
      </c>
      <c r="F974" s="84" t="b">
        <v>0</v>
      </c>
      <c r="G974" s="84" t="b">
        <v>0</v>
      </c>
    </row>
    <row r="975" spans="1:7" ht="15">
      <c r="A975" s="84" t="s">
        <v>3266</v>
      </c>
      <c r="B975" s="84">
        <v>2</v>
      </c>
      <c r="C975" s="123">
        <v>0.017349863807987725</v>
      </c>
      <c r="D975" s="84" t="s">
        <v>3160</v>
      </c>
      <c r="E975" s="84" t="b">
        <v>0</v>
      </c>
      <c r="F975" s="84" t="b">
        <v>0</v>
      </c>
      <c r="G975" s="84" t="b">
        <v>0</v>
      </c>
    </row>
    <row r="976" spans="1:7" ht="15">
      <c r="A976" s="84" t="s">
        <v>4063</v>
      </c>
      <c r="B976" s="84">
        <v>2</v>
      </c>
      <c r="C976" s="123">
        <v>0.017349863807987725</v>
      </c>
      <c r="D976" s="84" t="s">
        <v>3160</v>
      </c>
      <c r="E976" s="84" t="b">
        <v>0</v>
      </c>
      <c r="F976" s="84" t="b">
        <v>0</v>
      </c>
      <c r="G976" s="84" t="b">
        <v>0</v>
      </c>
    </row>
    <row r="977" spans="1:7" ht="15">
      <c r="A977" s="84" t="s">
        <v>3262</v>
      </c>
      <c r="B977" s="84">
        <v>2</v>
      </c>
      <c r="C977" s="123">
        <v>0.006403318511115681</v>
      </c>
      <c r="D977" s="84" t="s">
        <v>3160</v>
      </c>
      <c r="E977" s="84" t="b">
        <v>0</v>
      </c>
      <c r="F977" s="84" t="b">
        <v>0</v>
      </c>
      <c r="G977" s="84" t="b">
        <v>0</v>
      </c>
    </row>
    <row r="978" spans="1:7" ht="15">
      <c r="A978" s="84" t="s">
        <v>756</v>
      </c>
      <c r="B978" s="84">
        <v>2</v>
      </c>
      <c r="C978" s="123">
        <v>0.006403318511115681</v>
      </c>
      <c r="D978" s="84" t="s">
        <v>3160</v>
      </c>
      <c r="E978" s="84" t="b">
        <v>0</v>
      </c>
      <c r="F978" s="84" t="b">
        <v>0</v>
      </c>
      <c r="G978" s="84" t="b">
        <v>0</v>
      </c>
    </row>
    <row r="979" spans="1:7" ht="15">
      <c r="A979" s="84" t="s">
        <v>4057</v>
      </c>
      <c r="B979" s="84">
        <v>2</v>
      </c>
      <c r="C979" s="123">
        <v>0</v>
      </c>
      <c r="D979" s="84" t="s">
        <v>3161</v>
      </c>
      <c r="E979" s="84" t="b">
        <v>0</v>
      </c>
      <c r="F979" s="84" t="b">
        <v>0</v>
      </c>
      <c r="G979" s="84" t="b">
        <v>0</v>
      </c>
    </row>
    <row r="980" spans="1:7" ht="15">
      <c r="A980" s="84" t="s">
        <v>450</v>
      </c>
      <c r="B980" s="84">
        <v>2</v>
      </c>
      <c r="C980" s="123">
        <v>0</v>
      </c>
      <c r="D980" s="84" t="s">
        <v>3161</v>
      </c>
      <c r="E980" s="84" t="b">
        <v>0</v>
      </c>
      <c r="F980" s="84" t="b">
        <v>0</v>
      </c>
      <c r="G980" s="84" t="b">
        <v>0</v>
      </c>
    </row>
    <row r="981" spans="1:7" ht="15">
      <c r="A981" s="84" t="s">
        <v>756</v>
      </c>
      <c r="B981" s="84">
        <v>2</v>
      </c>
      <c r="C981" s="123">
        <v>0</v>
      </c>
      <c r="D981" s="84" t="s">
        <v>3162</v>
      </c>
      <c r="E981" s="84" t="b">
        <v>0</v>
      </c>
      <c r="F981" s="84" t="b">
        <v>0</v>
      </c>
      <c r="G981" s="84" t="b">
        <v>0</v>
      </c>
    </row>
    <row r="982" spans="1:7" ht="15">
      <c r="A982" s="84" t="s">
        <v>4256</v>
      </c>
      <c r="B982" s="84">
        <v>2</v>
      </c>
      <c r="C982" s="123">
        <v>0</v>
      </c>
      <c r="D982" s="84" t="s">
        <v>3162</v>
      </c>
      <c r="E982" s="84" t="b">
        <v>0</v>
      </c>
      <c r="F982" s="84" t="b">
        <v>0</v>
      </c>
      <c r="G982" s="84" t="b">
        <v>0</v>
      </c>
    </row>
    <row r="983" spans="1:7" ht="15">
      <c r="A983" s="84" t="s">
        <v>4165</v>
      </c>
      <c r="B983" s="84">
        <v>2</v>
      </c>
      <c r="C983" s="123">
        <v>0</v>
      </c>
      <c r="D983" s="84" t="s">
        <v>3162</v>
      </c>
      <c r="E983" s="84" t="b">
        <v>0</v>
      </c>
      <c r="F983" s="84" t="b">
        <v>0</v>
      </c>
      <c r="G983" s="84" t="b">
        <v>0</v>
      </c>
    </row>
    <row r="984" spans="1:7" ht="15">
      <c r="A984" s="84" t="s">
        <v>4257</v>
      </c>
      <c r="B984" s="84">
        <v>2</v>
      </c>
      <c r="C984" s="123">
        <v>0</v>
      </c>
      <c r="D984" s="84" t="s">
        <v>3162</v>
      </c>
      <c r="E984" s="84" t="b">
        <v>0</v>
      </c>
      <c r="F984" s="84" t="b">
        <v>0</v>
      </c>
      <c r="G984" s="84" t="b">
        <v>0</v>
      </c>
    </row>
    <row r="985" spans="1:7" ht="15">
      <c r="A985" s="84" t="s">
        <v>4166</v>
      </c>
      <c r="B985" s="84">
        <v>2</v>
      </c>
      <c r="C985" s="123">
        <v>0</v>
      </c>
      <c r="D985" s="84" t="s">
        <v>3162</v>
      </c>
      <c r="E985" s="84" t="b">
        <v>0</v>
      </c>
      <c r="F985" s="84" t="b">
        <v>0</v>
      </c>
      <c r="G985" s="84" t="b">
        <v>0</v>
      </c>
    </row>
    <row r="986" spans="1:7" ht="15">
      <c r="A986" s="84" t="s">
        <v>4258</v>
      </c>
      <c r="B986" s="84">
        <v>2</v>
      </c>
      <c r="C986" s="123">
        <v>0</v>
      </c>
      <c r="D986" s="84" t="s">
        <v>3162</v>
      </c>
      <c r="E986" s="84" t="b">
        <v>0</v>
      </c>
      <c r="F986" s="84" t="b">
        <v>0</v>
      </c>
      <c r="G986" s="84" t="b">
        <v>0</v>
      </c>
    </row>
    <row r="987" spans="1:7" ht="15">
      <c r="A987" s="84" t="s">
        <v>4124</v>
      </c>
      <c r="B987" s="84">
        <v>2</v>
      </c>
      <c r="C987" s="123">
        <v>0</v>
      </c>
      <c r="D987" s="84" t="s">
        <v>3162</v>
      </c>
      <c r="E987" s="84" t="b">
        <v>0</v>
      </c>
      <c r="F987" s="84" t="b">
        <v>0</v>
      </c>
      <c r="G987" s="84" t="b">
        <v>0</v>
      </c>
    </row>
    <row r="988" spans="1:7" ht="15">
      <c r="A988" s="84" t="s">
        <v>4167</v>
      </c>
      <c r="B988" s="84">
        <v>2</v>
      </c>
      <c r="C988" s="123">
        <v>0</v>
      </c>
      <c r="D988" s="84" t="s">
        <v>3162</v>
      </c>
      <c r="E988" s="84" t="b">
        <v>0</v>
      </c>
      <c r="F988" s="84" t="b">
        <v>0</v>
      </c>
      <c r="G988" s="84" t="b">
        <v>0</v>
      </c>
    </row>
    <row r="989" spans="1:7" ht="15">
      <c r="A989" s="84" t="s">
        <v>4259</v>
      </c>
      <c r="B989" s="84">
        <v>2</v>
      </c>
      <c r="C989" s="123">
        <v>0</v>
      </c>
      <c r="D989" s="84" t="s">
        <v>3162</v>
      </c>
      <c r="E989" s="84" t="b">
        <v>0</v>
      </c>
      <c r="F989" s="84" t="b">
        <v>0</v>
      </c>
      <c r="G989" s="84" t="b">
        <v>0</v>
      </c>
    </row>
    <row r="990" spans="1:7" ht="15">
      <c r="A990" s="84" t="s">
        <v>4260</v>
      </c>
      <c r="B990" s="84">
        <v>2</v>
      </c>
      <c r="C990" s="123">
        <v>0</v>
      </c>
      <c r="D990" s="84" t="s">
        <v>3162</v>
      </c>
      <c r="E990" s="84" t="b">
        <v>0</v>
      </c>
      <c r="F990" s="84" t="b">
        <v>0</v>
      </c>
      <c r="G990" s="84" t="b">
        <v>0</v>
      </c>
    </row>
    <row r="991" spans="1:7" ht="15">
      <c r="A991" s="84" t="s">
        <v>4261</v>
      </c>
      <c r="B991" s="84">
        <v>2</v>
      </c>
      <c r="C991" s="123">
        <v>0</v>
      </c>
      <c r="D991" s="84" t="s">
        <v>3162</v>
      </c>
      <c r="E991" s="84" t="b">
        <v>0</v>
      </c>
      <c r="F991" s="84" t="b">
        <v>0</v>
      </c>
      <c r="G991" s="84" t="b">
        <v>0</v>
      </c>
    </row>
    <row r="992" spans="1:7" ht="15">
      <c r="A992" s="84" t="s">
        <v>4262</v>
      </c>
      <c r="B992" s="84">
        <v>2</v>
      </c>
      <c r="C992" s="123">
        <v>0</v>
      </c>
      <c r="D992" s="84" t="s">
        <v>3162</v>
      </c>
      <c r="E992" s="84" t="b">
        <v>0</v>
      </c>
      <c r="F992" s="84" t="b">
        <v>0</v>
      </c>
      <c r="G992" s="84" t="b">
        <v>0</v>
      </c>
    </row>
    <row r="993" spans="1:7" ht="15">
      <c r="A993" s="84" t="s">
        <v>4263</v>
      </c>
      <c r="B993" s="84">
        <v>2</v>
      </c>
      <c r="C993" s="123">
        <v>0</v>
      </c>
      <c r="D993" s="84" t="s">
        <v>3162</v>
      </c>
      <c r="E993" s="84" t="b">
        <v>0</v>
      </c>
      <c r="F993" s="84" t="b">
        <v>0</v>
      </c>
      <c r="G993" s="84" t="b">
        <v>0</v>
      </c>
    </row>
    <row r="994" spans="1:7" ht="15">
      <c r="A994" s="84" t="s">
        <v>4264</v>
      </c>
      <c r="B994" s="84">
        <v>2</v>
      </c>
      <c r="C994" s="123">
        <v>0</v>
      </c>
      <c r="D994" s="84" t="s">
        <v>3162</v>
      </c>
      <c r="E994" s="84" t="b">
        <v>0</v>
      </c>
      <c r="F994" s="84" t="b">
        <v>0</v>
      </c>
      <c r="G994" s="84" t="b">
        <v>0</v>
      </c>
    </row>
    <row r="995" spans="1:7" ht="15">
      <c r="A995" s="84" t="s">
        <v>4265</v>
      </c>
      <c r="B995" s="84">
        <v>2</v>
      </c>
      <c r="C995" s="123">
        <v>0</v>
      </c>
      <c r="D995" s="84" t="s">
        <v>3162</v>
      </c>
      <c r="E995" s="84" t="b">
        <v>0</v>
      </c>
      <c r="F995" s="84" t="b">
        <v>0</v>
      </c>
      <c r="G995" s="84" t="b">
        <v>0</v>
      </c>
    </row>
    <row r="996" spans="1:7" ht="15">
      <c r="A996" s="84" t="s">
        <v>4059</v>
      </c>
      <c r="B996" s="84">
        <v>12</v>
      </c>
      <c r="C996" s="123">
        <v>0</v>
      </c>
      <c r="D996" s="84" t="s">
        <v>3163</v>
      </c>
      <c r="E996" s="84" t="b">
        <v>0</v>
      </c>
      <c r="F996" s="84" t="b">
        <v>0</v>
      </c>
      <c r="G996" s="84" t="b">
        <v>0</v>
      </c>
    </row>
    <row r="997" spans="1:7" ht="15">
      <c r="A997" s="84" t="s">
        <v>4068</v>
      </c>
      <c r="B997" s="84">
        <v>6</v>
      </c>
      <c r="C997" s="123">
        <v>0</v>
      </c>
      <c r="D997" s="84" t="s">
        <v>3163</v>
      </c>
      <c r="E997" s="84" t="b">
        <v>0</v>
      </c>
      <c r="F997" s="84" t="b">
        <v>0</v>
      </c>
      <c r="G997" s="84" t="b">
        <v>0</v>
      </c>
    </row>
    <row r="998" spans="1:7" ht="15">
      <c r="A998" s="84" t="s">
        <v>4180</v>
      </c>
      <c r="B998" s="84">
        <v>3</v>
      </c>
      <c r="C998" s="123">
        <v>0</v>
      </c>
      <c r="D998" s="84" t="s">
        <v>3163</v>
      </c>
      <c r="E998" s="84" t="b">
        <v>0</v>
      </c>
      <c r="F998" s="84" t="b">
        <v>0</v>
      </c>
      <c r="G998" s="84" t="b">
        <v>0</v>
      </c>
    </row>
    <row r="999" spans="1:7" ht="15">
      <c r="A999" s="84" t="s">
        <v>4181</v>
      </c>
      <c r="B999" s="84">
        <v>3</v>
      </c>
      <c r="C999" s="123">
        <v>0</v>
      </c>
      <c r="D999" s="84" t="s">
        <v>3163</v>
      </c>
      <c r="E999" s="84" t="b">
        <v>0</v>
      </c>
      <c r="F999" s="84" t="b">
        <v>0</v>
      </c>
      <c r="G999" s="84" t="b">
        <v>0</v>
      </c>
    </row>
    <row r="1000" spans="1:7" ht="15">
      <c r="A1000" s="84" t="s">
        <v>4182</v>
      </c>
      <c r="B1000" s="84">
        <v>3</v>
      </c>
      <c r="C1000" s="123">
        <v>0</v>
      </c>
      <c r="D1000" s="84" t="s">
        <v>3163</v>
      </c>
      <c r="E1000" s="84" t="b">
        <v>0</v>
      </c>
      <c r="F1000" s="84" t="b">
        <v>0</v>
      </c>
      <c r="G1000" s="84" t="b">
        <v>0</v>
      </c>
    </row>
    <row r="1001" spans="1:7" ht="15">
      <c r="A1001" s="84" t="s">
        <v>4183</v>
      </c>
      <c r="B1001" s="84">
        <v>3</v>
      </c>
      <c r="C1001" s="123">
        <v>0</v>
      </c>
      <c r="D1001" s="84" t="s">
        <v>3163</v>
      </c>
      <c r="E1001" s="84" t="b">
        <v>0</v>
      </c>
      <c r="F1001" s="84" t="b">
        <v>0</v>
      </c>
      <c r="G1001" s="84" t="b">
        <v>0</v>
      </c>
    </row>
    <row r="1002" spans="1:7" ht="15">
      <c r="A1002" s="84" t="s">
        <v>4184</v>
      </c>
      <c r="B1002" s="84">
        <v>3</v>
      </c>
      <c r="C1002" s="123">
        <v>0</v>
      </c>
      <c r="D1002" s="84" t="s">
        <v>3163</v>
      </c>
      <c r="E1002" s="84" t="b">
        <v>0</v>
      </c>
      <c r="F1002" s="84" t="b">
        <v>0</v>
      </c>
      <c r="G1002" s="84" t="b">
        <v>0</v>
      </c>
    </row>
    <row r="1003" spans="1:7" ht="15">
      <c r="A1003" s="84" t="s">
        <v>4185</v>
      </c>
      <c r="B1003" s="84">
        <v>3</v>
      </c>
      <c r="C1003" s="123">
        <v>0</v>
      </c>
      <c r="D1003" s="84" t="s">
        <v>3163</v>
      </c>
      <c r="E1003" s="84" t="b">
        <v>0</v>
      </c>
      <c r="F1003" s="84" t="b">
        <v>0</v>
      </c>
      <c r="G1003" s="84" t="b">
        <v>0</v>
      </c>
    </row>
    <row r="1004" spans="1:7" ht="15">
      <c r="A1004" s="84" t="s">
        <v>4186</v>
      </c>
      <c r="B1004" s="84">
        <v>3</v>
      </c>
      <c r="C1004" s="123">
        <v>0</v>
      </c>
      <c r="D1004" s="84" t="s">
        <v>3163</v>
      </c>
      <c r="E1004" s="84" t="b">
        <v>0</v>
      </c>
      <c r="F1004" s="84" t="b">
        <v>0</v>
      </c>
      <c r="G1004" s="84" t="b">
        <v>0</v>
      </c>
    </row>
    <row r="1005" spans="1:7" ht="15">
      <c r="A1005" s="84" t="s">
        <v>4187</v>
      </c>
      <c r="B1005" s="84">
        <v>3</v>
      </c>
      <c r="C1005" s="123">
        <v>0</v>
      </c>
      <c r="D1005" s="84" t="s">
        <v>3163</v>
      </c>
      <c r="E1005" s="84" t="b">
        <v>0</v>
      </c>
      <c r="F1005" s="84" t="b">
        <v>0</v>
      </c>
      <c r="G1005" s="84" t="b">
        <v>0</v>
      </c>
    </row>
    <row r="1006" spans="1:7" ht="15">
      <c r="A1006" s="84" t="s">
        <v>4188</v>
      </c>
      <c r="B1006" s="84">
        <v>3</v>
      </c>
      <c r="C1006" s="123">
        <v>0</v>
      </c>
      <c r="D1006" s="84" t="s">
        <v>3163</v>
      </c>
      <c r="E1006" s="84" t="b">
        <v>0</v>
      </c>
      <c r="F1006" s="84" t="b">
        <v>0</v>
      </c>
      <c r="G1006" s="84" t="b">
        <v>0</v>
      </c>
    </row>
    <row r="1007" spans="1:7" ht="15">
      <c r="A1007" s="84" t="s">
        <v>4189</v>
      </c>
      <c r="B1007" s="84">
        <v>3</v>
      </c>
      <c r="C1007" s="123">
        <v>0</v>
      </c>
      <c r="D1007" s="84" t="s">
        <v>3163</v>
      </c>
      <c r="E1007" s="84" t="b">
        <v>0</v>
      </c>
      <c r="F1007" s="84" t="b">
        <v>0</v>
      </c>
      <c r="G1007" s="84" t="b">
        <v>0</v>
      </c>
    </row>
    <row r="1008" spans="1:7" ht="15">
      <c r="A1008" s="84" t="s">
        <v>4190</v>
      </c>
      <c r="B1008" s="84">
        <v>3</v>
      </c>
      <c r="C1008" s="123">
        <v>0</v>
      </c>
      <c r="D1008" s="84" t="s">
        <v>3163</v>
      </c>
      <c r="E1008" s="84" t="b">
        <v>0</v>
      </c>
      <c r="F1008" s="84" t="b">
        <v>0</v>
      </c>
      <c r="G1008" s="84" t="b">
        <v>0</v>
      </c>
    </row>
    <row r="1009" spans="1:7" ht="15">
      <c r="A1009" s="84" t="s">
        <v>372</v>
      </c>
      <c r="B1009" s="84">
        <v>2</v>
      </c>
      <c r="C1009" s="123">
        <v>0.0057734839034649585</v>
      </c>
      <c r="D1009" s="84" t="s">
        <v>3163</v>
      </c>
      <c r="E1009" s="84" t="b">
        <v>0</v>
      </c>
      <c r="F1009" s="84" t="b">
        <v>0</v>
      </c>
      <c r="G1009" s="84" t="b">
        <v>0</v>
      </c>
    </row>
    <row r="1010" spans="1:7" ht="15">
      <c r="A1010" s="84" t="s">
        <v>3418</v>
      </c>
      <c r="B1010" s="84">
        <v>2</v>
      </c>
      <c r="C1010" s="123">
        <v>0</v>
      </c>
      <c r="D1010" s="84" t="s">
        <v>3164</v>
      </c>
      <c r="E1010" s="84" t="b">
        <v>0</v>
      </c>
      <c r="F1010" s="84" t="b">
        <v>0</v>
      </c>
      <c r="G1010" s="84" t="b">
        <v>0</v>
      </c>
    </row>
    <row r="1011" spans="1:7" ht="15">
      <c r="A1011" s="84" t="s">
        <v>4293</v>
      </c>
      <c r="B1011" s="84">
        <v>2</v>
      </c>
      <c r="C1011" s="123">
        <v>0</v>
      </c>
      <c r="D1011" s="84" t="s">
        <v>3165</v>
      </c>
      <c r="E1011" s="84" t="b">
        <v>0</v>
      </c>
      <c r="F1011" s="84" t="b">
        <v>0</v>
      </c>
      <c r="G1011" s="84" t="b">
        <v>0</v>
      </c>
    </row>
    <row r="1012" spans="1:7" ht="15">
      <c r="A1012" s="84" t="s">
        <v>3263</v>
      </c>
      <c r="B1012" s="84">
        <v>2</v>
      </c>
      <c r="C1012" s="123">
        <v>0</v>
      </c>
      <c r="D1012" s="84" t="s">
        <v>3165</v>
      </c>
      <c r="E1012" s="84" t="b">
        <v>0</v>
      </c>
      <c r="F1012" s="84" t="b">
        <v>0</v>
      </c>
      <c r="G1012" s="84" t="b">
        <v>0</v>
      </c>
    </row>
    <row r="1013" spans="1:7" ht="15">
      <c r="A1013" s="84" t="s">
        <v>756</v>
      </c>
      <c r="B1013" s="84">
        <v>2</v>
      </c>
      <c r="C1013" s="123">
        <v>0</v>
      </c>
      <c r="D1013" s="84" t="s">
        <v>3165</v>
      </c>
      <c r="E1013" s="84" t="b">
        <v>0</v>
      </c>
      <c r="F1013" s="84" t="b">
        <v>0</v>
      </c>
      <c r="G1013" s="84" t="b">
        <v>0</v>
      </c>
    </row>
    <row r="1014" spans="1:7" ht="15">
      <c r="A1014" s="84" t="s">
        <v>4294</v>
      </c>
      <c r="B1014" s="84">
        <v>2</v>
      </c>
      <c r="C1014" s="123">
        <v>0</v>
      </c>
      <c r="D1014" s="84" t="s">
        <v>3165</v>
      </c>
      <c r="E1014" s="84" t="b">
        <v>0</v>
      </c>
      <c r="F1014" s="84" t="b">
        <v>0</v>
      </c>
      <c r="G1014" s="84" t="b">
        <v>0</v>
      </c>
    </row>
    <row r="1015" spans="1:7" ht="15">
      <c r="A1015" s="84" t="s">
        <v>4192</v>
      </c>
      <c r="B1015" s="84">
        <v>2</v>
      </c>
      <c r="C1015" s="123">
        <v>0</v>
      </c>
      <c r="D1015" s="84" t="s">
        <v>3165</v>
      </c>
      <c r="E1015" s="84" t="b">
        <v>0</v>
      </c>
      <c r="F1015" s="84" t="b">
        <v>0</v>
      </c>
      <c r="G1015" s="84" t="b">
        <v>0</v>
      </c>
    </row>
    <row r="1016" spans="1:7" ht="15">
      <c r="A1016" s="84" t="s">
        <v>4295</v>
      </c>
      <c r="B1016" s="84">
        <v>2</v>
      </c>
      <c r="C1016" s="123">
        <v>0</v>
      </c>
      <c r="D1016" s="84" t="s">
        <v>3165</v>
      </c>
      <c r="E1016" s="84" t="b">
        <v>0</v>
      </c>
      <c r="F1016" s="84" t="b">
        <v>0</v>
      </c>
      <c r="G1016" s="84" t="b">
        <v>0</v>
      </c>
    </row>
    <row r="1017" spans="1:7" ht="15">
      <c r="A1017" s="84" t="s">
        <v>4296</v>
      </c>
      <c r="B1017" s="84">
        <v>2</v>
      </c>
      <c r="C1017" s="123">
        <v>0</v>
      </c>
      <c r="D1017" s="84" t="s">
        <v>3165</v>
      </c>
      <c r="E1017" s="84" t="b">
        <v>0</v>
      </c>
      <c r="F1017" s="84" t="b">
        <v>0</v>
      </c>
      <c r="G1017" s="84" t="b">
        <v>0</v>
      </c>
    </row>
    <row r="1018" spans="1:7" ht="15">
      <c r="A1018" s="84" t="s">
        <v>3330</v>
      </c>
      <c r="B1018" s="84">
        <v>2</v>
      </c>
      <c r="C1018" s="123">
        <v>0</v>
      </c>
      <c r="D1018" s="84" t="s">
        <v>3165</v>
      </c>
      <c r="E1018" s="84" t="b">
        <v>0</v>
      </c>
      <c r="F1018" s="84" t="b">
        <v>0</v>
      </c>
      <c r="G1018" s="84" t="b">
        <v>0</v>
      </c>
    </row>
    <row r="1019" spans="1:7" ht="15">
      <c r="A1019" s="84" t="s">
        <v>4193</v>
      </c>
      <c r="B1019" s="84">
        <v>2</v>
      </c>
      <c r="C1019" s="123">
        <v>0</v>
      </c>
      <c r="D1019" s="84" t="s">
        <v>3165</v>
      </c>
      <c r="E1019" s="84" t="b">
        <v>0</v>
      </c>
      <c r="F1019" s="84" t="b">
        <v>0</v>
      </c>
      <c r="G1019" s="84" t="b">
        <v>0</v>
      </c>
    </row>
    <row r="1020" spans="1:7" ht="15">
      <c r="A1020" s="84" t="s">
        <v>4297</v>
      </c>
      <c r="B1020" s="84">
        <v>2</v>
      </c>
      <c r="C1020" s="123">
        <v>0</v>
      </c>
      <c r="D1020" s="84" t="s">
        <v>3165</v>
      </c>
      <c r="E1020" s="84" t="b">
        <v>0</v>
      </c>
      <c r="F1020" s="84" t="b">
        <v>0</v>
      </c>
      <c r="G1020" s="84" t="b">
        <v>0</v>
      </c>
    </row>
    <row r="1021" spans="1:7" ht="15">
      <c r="A1021" s="84" t="s">
        <v>4298</v>
      </c>
      <c r="B1021" s="84">
        <v>2</v>
      </c>
      <c r="C1021" s="123">
        <v>0</v>
      </c>
      <c r="D1021" s="84" t="s">
        <v>3165</v>
      </c>
      <c r="E1021" s="84" t="b">
        <v>0</v>
      </c>
      <c r="F1021" s="84" t="b">
        <v>0</v>
      </c>
      <c r="G1021" s="84" t="b">
        <v>0</v>
      </c>
    </row>
    <row r="1022" spans="1:7" ht="15">
      <c r="A1022" s="84" t="s">
        <v>4299</v>
      </c>
      <c r="B1022" s="84">
        <v>2</v>
      </c>
      <c r="C1022" s="123">
        <v>0</v>
      </c>
      <c r="D1022" s="84" t="s">
        <v>3165</v>
      </c>
      <c r="E1022" s="84" t="b">
        <v>0</v>
      </c>
      <c r="F1022" s="84" t="b">
        <v>0</v>
      </c>
      <c r="G1022" s="84" t="b">
        <v>0</v>
      </c>
    </row>
    <row r="1023" spans="1:7" ht="15">
      <c r="A1023" s="84" t="s">
        <v>4300</v>
      </c>
      <c r="B1023" s="84">
        <v>2</v>
      </c>
      <c r="C1023" s="123">
        <v>0</v>
      </c>
      <c r="D1023" s="84" t="s">
        <v>3165</v>
      </c>
      <c r="E1023" s="84" t="b">
        <v>0</v>
      </c>
      <c r="F1023" s="84" t="b">
        <v>0</v>
      </c>
      <c r="G1023" s="84" t="b">
        <v>0</v>
      </c>
    </row>
    <row r="1024" spans="1:7" ht="15">
      <c r="A1024" s="84" t="s">
        <v>4194</v>
      </c>
      <c r="B1024" s="84">
        <v>2</v>
      </c>
      <c r="C1024" s="123">
        <v>0</v>
      </c>
      <c r="D1024" s="84" t="s">
        <v>3165</v>
      </c>
      <c r="E1024" s="84" t="b">
        <v>0</v>
      </c>
      <c r="F1024" s="84" t="b">
        <v>0</v>
      </c>
      <c r="G1024" s="84" t="b">
        <v>0</v>
      </c>
    </row>
    <row r="1025" spans="1:7" ht="15">
      <c r="A1025" s="84" t="s">
        <v>4133</v>
      </c>
      <c r="B1025" s="84">
        <v>2</v>
      </c>
      <c r="C1025" s="123">
        <v>0</v>
      </c>
      <c r="D1025" s="84" t="s">
        <v>3165</v>
      </c>
      <c r="E1025" s="84" t="b">
        <v>0</v>
      </c>
      <c r="F1025" s="84" t="b">
        <v>0</v>
      </c>
      <c r="G1025" s="84" t="b">
        <v>0</v>
      </c>
    </row>
    <row r="1026" spans="1:7" ht="15">
      <c r="A1026" s="84" t="s">
        <v>4301</v>
      </c>
      <c r="B1026" s="84">
        <v>2</v>
      </c>
      <c r="C1026" s="123">
        <v>0.013683181621090055</v>
      </c>
      <c r="D1026" s="84" t="s">
        <v>3165</v>
      </c>
      <c r="E1026" s="84" t="b">
        <v>0</v>
      </c>
      <c r="F1026" s="84" t="b">
        <v>0</v>
      </c>
      <c r="G1026" s="84" t="b">
        <v>0</v>
      </c>
    </row>
    <row r="1027" spans="1:7" ht="15">
      <c r="A1027" s="84" t="s">
        <v>4135</v>
      </c>
      <c r="B1027" s="84">
        <v>4</v>
      </c>
      <c r="C1027" s="123">
        <v>0</v>
      </c>
      <c r="D1027" s="84" t="s">
        <v>3166</v>
      </c>
      <c r="E1027" s="84" t="b">
        <v>0</v>
      </c>
      <c r="F1027" s="84" t="b">
        <v>0</v>
      </c>
      <c r="G1027" s="84" t="b">
        <v>0</v>
      </c>
    </row>
    <row r="1028" spans="1:7" ht="15">
      <c r="A1028" s="84" t="s">
        <v>4195</v>
      </c>
      <c r="B1028" s="84">
        <v>2</v>
      </c>
      <c r="C1028" s="123">
        <v>0</v>
      </c>
      <c r="D1028" s="84" t="s">
        <v>3166</v>
      </c>
      <c r="E1028" s="84" t="b">
        <v>0</v>
      </c>
      <c r="F1028" s="84" t="b">
        <v>1</v>
      </c>
      <c r="G1028" s="84" t="b">
        <v>0</v>
      </c>
    </row>
    <row r="1029" spans="1:7" ht="15">
      <c r="A1029" s="84" t="s">
        <v>4305</v>
      </c>
      <c r="B1029" s="84">
        <v>2</v>
      </c>
      <c r="C1029" s="123">
        <v>0</v>
      </c>
      <c r="D1029" s="84" t="s">
        <v>3166</v>
      </c>
      <c r="E1029" s="84" t="b">
        <v>0</v>
      </c>
      <c r="F1029" s="84" t="b">
        <v>0</v>
      </c>
      <c r="G1029" s="84" t="b">
        <v>0</v>
      </c>
    </row>
    <row r="1030" spans="1:7" ht="15">
      <c r="A1030" s="84" t="s">
        <v>4196</v>
      </c>
      <c r="B1030" s="84">
        <v>2</v>
      </c>
      <c r="C1030" s="123">
        <v>0</v>
      </c>
      <c r="D1030" s="84" t="s">
        <v>3166</v>
      </c>
      <c r="E1030" s="84" t="b">
        <v>0</v>
      </c>
      <c r="F1030" s="84" t="b">
        <v>0</v>
      </c>
      <c r="G1030" s="84" t="b">
        <v>0</v>
      </c>
    </row>
    <row r="1031" spans="1:7" ht="15">
      <c r="A1031" s="84" t="s">
        <v>4306</v>
      </c>
      <c r="B1031" s="84">
        <v>2</v>
      </c>
      <c r="C1031" s="123">
        <v>0</v>
      </c>
      <c r="D1031" s="84" t="s">
        <v>3166</v>
      </c>
      <c r="E1031" s="84" t="b">
        <v>0</v>
      </c>
      <c r="F1031" s="84" t="b">
        <v>0</v>
      </c>
      <c r="G1031" s="84" t="b">
        <v>0</v>
      </c>
    </row>
    <row r="1032" spans="1:7" ht="15">
      <c r="A1032" s="84" t="s">
        <v>756</v>
      </c>
      <c r="B1032" s="84">
        <v>2</v>
      </c>
      <c r="C1032" s="123">
        <v>0</v>
      </c>
      <c r="D1032" s="84" t="s">
        <v>3166</v>
      </c>
      <c r="E1032" s="84" t="b">
        <v>0</v>
      </c>
      <c r="F1032" s="84" t="b">
        <v>0</v>
      </c>
      <c r="G1032" s="84" t="b">
        <v>0</v>
      </c>
    </row>
    <row r="1033" spans="1:7" ht="15">
      <c r="A1033" s="84" t="s">
        <v>4307</v>
      </c>
      <c r="B1033" s="84">
        <v>2</v>
      </c>
      <c r="C1033" s="123">
        <v>0</v>
      </c>
      <c r="D1033" s="84" t="s">
        <v>3166</v>
      </c>
      <c r="E1033" s="84" t="b">
        <v>0</v>
      </c>
      <c r="F1033" s="84" t="b">
        <v>0</v>
      </c>
      <c r="G1033" s="84" t="b">
        <v>0</v>
      </c>
    </row>
    <row r="1034" spans="1:7" ht="15">
      <c r="A1034" s="84" t="s">
        <v>4308</v>
      </c>
      <c r="B1034" s="84">
        <v>2</v>
      </c>
      <c r="C1034" s="123">
        <v>0</v>
      </c>
      <c r="D1034" s="84" t="s">
        <v>3166</v>
      </c>
      <c r="E1034" s="84" t="b">
        <v>0</v>
      </c>
      <c r="F1034" s="84" t="b">
        <v>0</v>
      </c>
      <c r="G1034" s="84" t="b">
        <v>0</v>
      </c>
    </row>
    <row r="1035" spans="1:7" ht="15">
      <c r="A1035" s="84" t="s">
        <v>3324</v>
      </c>
      <c r="B1035" s="84">
        <v>6</v>
      </c>
      <c r="C1035" s="123">
        <v>0.024082399653118498</v>
      </c>
      <c r="D1035" s="84" t="s">
        <v>3167</v>
      </c>
      <c r="E1035" s="84" t="b">
        <v>0</v>
      </c>
      <c r="F1035" s="84" t="b">
        <v>0</v>
      </c>
      <c r="G1035" s="84" t="b">
        <v>0</v>
      </c>
    </row>
    <row r="1036" spans="1:7" ht="15">
      <c r="A1036" s="84" t="s">
        <v>3262</v>
      </c>
      <c r="B1036" s="84">
        <v>4</v>
      </c>
      <c r="C1036" s="123">
        <v>0</v>
      </c>
      <c r="D1036" s="84" t="s">
        <v>3167</v>
      </c>
      <c r="E1036" s="84" t="b">
        <v>0</v>
      </c>
      <c r="F1036" s="84" t="b">
        <v>0</v>
      </c>
      <c r="G1036" s="84" t="b">
        <v>0</v>
      </c>
    </row>
    <row r="1037" spans="1:7" ht="15">
      <c r="A1037" s="84" t="s">
        <v>756</v>
      </c>
      <c r="B1037" s="84">
        <v>4</v>
      </c>
      <c r="C1037" s="123">
        <v>0</v>
      </c>
      <c r="D1037" s="84" t="s">
        <v>3167</v>
      </c>
      <c r="E1037" s="84" t="b">
        <v>0</v>
      </c>
      <c r="F1037" s="84" t="b">
        <v>0</v>
      </c>
      <c r="G1037" s="84" t="b">
        <v>0</v>
      </c>
    </row>
    <row r="1038" spans="1:7" ht="15">
      <c r="A1038" s="84" t="s">
        <v>420</v>
      </c>
      <c r="B1038" s="84">
        <v>4</v>
      </c>
      <c r="C1038" s="123">
        <v>0</v>
      </c>
      <c r="D1038" s="84" t="s">
        <v>3167</v>
      </c>
      <c r="E1038" s="84" t="b">
        <v>0</v>
      </c>
      <c r="F1038" s="84" t="b">
        <v>0</v>
      </c>
      <c r="G1038" s="84" t="b">
        <v>0</v>
      </c>
    </row>
    <row r="1039" spans="1:7" ht="15">
      <c r="A1039" s="84" t="s">
        <v>4079</v>
      </c>
      <c r="B1039" s="84">
        <v>3</v>
      </c>
      <c r="C1039" s="123">
        <v>0.004997549464331998</v>
      </c>
      <c r="D1039" s="84" t="s">
        <v>3167</v>
      </c>
      <c r="E1039" s="84" t="b">
        <v>0</v>
      </c>
      <c r="F1039" s="84" t="b">
        <v>0</v>
      </c>
      <c r="G1039" s="84" t="b">
        <v>0</v>
      </c>
    </row>
    <row r="1040" spans="1:7" ht="15">
      <c r="A1040" s="84" t="s">
        <v>4136</v>
      </c>
      <c r="B1040" s="84">
        <v>3</v>
      </c>
      <c r="C1040" s="123">
        <v>0.004997549464331998</v>
      </c>
      <c r="D1040" s="84" t="s">
        <v>3167</v>
      </c>
      <c r="E1040" s="84" t="b">
        <v>0</v>
      </c>
      <c r="F1040" s="84" t="b">
        <v>1</v>
      </c>
      <c r="G1040" s="84" t="b">
        <v>0</v>
      </c>
    </row>
    <row r="1041" spans="1:7" ht="15">
      <c r="A1041" s="84" t="s">
        <v>3263</v>
      </c>
      <c r="B1041" s="84">
        <v>3</v>
      </c>
      <c r="C1041" s="123">
        <v>0.004997549464331998</v>
      </c>
      <c r="D1041" s="84" t="s">
        <v>3167</v>
      </c>
      <c r="E1041" s="84" t="b">
        <v>0</v>
      </c>
      <c r="F1041" s="84" t="b">
        <v>0</v>
      </c>
      <c r="G1041" s="84" t="b">
        <v>0</v>
      </c>
    </row>
    <row r="1042" spans="1:7" ht="15">
      <c r="A1042" s="84" t="s">
        <v>3327</v>
      </c>
      <c r="B1042" s="84">
        <v>3</v>
      </c>
      <c r="C1042" s="123">
        <v>0.012041199826559249</v>
      </c>
      <c r="D1042" s="84" t="s">
        <v>3167</v>
      </c>
      <c r="E1042" s="84" t="b">
        <v>0</v>
      </c>
      <c r="F1042" s="84" t="b">
        <v>0</v>
      </c>
      <c r="G1042" s="84" t="b">
        <v>0</v>
      </c>
    </row>
    <row r="1043" spans="1:7" ht="15">
      <c r="A1043" s="84" t="s">
        <v>4200</v>
      </c>
      <c r="B1043" s="84">
        <v>2</v>
      </c>
      <c r="C1043" s="123">
        <v>0.0080274665510395</v>
      </c>
      <c r="D1043" s="84" t="s">
        <v>3167</v>
      </c>
      <c r="E1043" s="84" t="b">
        <v>0</v>
      </c>
      <c r="F1043" s="84" t="b">
        <v>0</v>
      </c>
      <c r="G1043" s="84" t="b">
        <v>0</v>
      </c>
    </row>
    <row r="1044" spans="1:7" ht="15">
      <c r="A1044" s="84" t="s">
        <v>3380</v>
      </c>
      <c r="B1044" s="84">
        <v>2</v>
      </c>
      <c r="C1044" s="123">
        <v>0.016054933102079</v>
      </c>
      <c r="D1044" s="84" t="s">
        <v>3167</v>
      </c>
      <c r="E1044" s="84" t="b">
        <v>0</v>
      </c>
      <c r="F1044" s="84" t="b">
        <v>0</v>
      </c>
      <c r="G1044" s="84" t="b">
        <v>0</v>
      </c>
    </row>
    <row r="1045" spans="1:7" ht="15">
      <c r="A1045" s="84" t="s">
        <v>3264</v>
      </c>
      <c r="B1045" s="84">
        <v>2</v>
      </c>
      <c r="C1045" s="123">
        <v>0.016054933102079</v>
      </c>
      <c r="D1045" s="84" t="s">
        <v>3167</v>
      </c>
      <c r="E1045" s="84" t="b">
        <v>0</v>
      </c>
      <c r="F1045" s="84" t="b">
        <v>0</v>
      </c>
      <c r="G1045" s="84" t="b">
        <v>0</v>
      </c>
    </row>
    <row r="1046" spans="1:7" ht="15">
      <c r="A1046" s="84" t="s">
        <v>4317</v>
      </c>
      <c r="B1046" s="84">
        <v>2</v>
      </c>
      <c r="C1046" s="123">
        <v>0.016054933102079</v>
      </c>
      <c r="D1046" s="84" t="s">
        <v>3167</v>
      </c>
      <c r="E1046" s="84" t="b">
        <v>0</v>
      </c>
      <c r="F1046" s="84" t="b">
        <v>0</v>
      </c>
      <c r="G1046" s="84" t="b">
        <v>0</v>
      </c>
    </row>
    <row r="1047" spans="1:7" ht="15">
      <c r="A1047" s="84" t="s">
        <v>3330</v>
      </c>
      <c r="B1047" s="84">
        <v>2</v>
      </c>
      <c r="C1047" s="123">
        <v>0.016054933102079</v>
      </c>
      <c r="D1047" s="84" t="s">
        <v>3167</v>
      </c>
      <c r="E1047" s="84" t="b">
        <v>0</v>
      </c>
      <c r="F1047" s="84" t="b">
        <v>0</v>
      </c>
      <c r="G1047" s="84" t="b">
        <v>0</v>
      </c>
    </row>
    <row r="1048" spans="1:7" ht="15">
      <c r="A1048" s="84" t="s">
        <v>3422</v>
      </c>
      <c r="B1048" s="84">
        <v>2</v>
      </c>
      <c r="C1048" s="123">
        <v>0</v>
      </c>
      <c r="D1048" s="84" t="s">
        <v>3168</v>
      </c>
      <c r="E1048" s="84" t="b">
        <v>0</v>
      </c>
      <c r="F1048" s="84" t="b">
        <v>0</v>
      </c>
      <c r="G1048" s="84" t="b">
        <v>0</v>
      </c>
    </row>
    <row r="1049" spans="1:7" ht="15">
      <c r="A1049" s="84" t="s">
        <v>3264</v>
      </c>
      <c r="B1049" s="84">
        <v>2</v>
      </c>
      <c r="C1049" s="123">
        <v>0</v>
      </c>
      <c r="D1049" s="84" t="s">
        <v>3169</v>
      </c>
      <c r="E1049" s="84" t="b">
        <v>0</v>
      </c>
      <c r="F1049" s="84" t="b">
        <v>0</v>
      </c>
      <c r="G1049" s="84" t="b">
        <v>0</v>
      </c>
    </row>
    <row r="1050" spans="1:7" ht="15">
      <c r="A1050" s="84" t="s">
        <v>756</v>
      </c>
      <c r="B1050" s="84">
        <v>3</v>
      </c>
      <c r="C1050" s="123">
        <v>0</v>
      </c>
      <c r="D1050" s="84" t="s">
        <v>3171</v>
      </c>
      <c r="E1050" s="84" t="b">
        <v>0</v>
      </c>
      <c r="F1050" s="84" t="b">
        <v>0</v>
      </c>
      <c r="G1050" s="84" t="b">
        <v>0</v>
      </c>
    </row>
    <row r="1051" spans="1:7" ht="15">
      <c r="A1051" s="84" t="s">
        <v>4053</v>
      </c>
      <c r="B1051" s="84">
        <v>3</v>
      </c>
      <c r="C1051" s="123">
        <v>0</v>
      </c>
      <c r="D1051" s="84" t="s">
        <v>3171</v>
      </c>
      <c r="E1051" s="84" t="b">
        <v>0</v>
      </c>
      <c r="F1051" s="84" t="b">
        <v>0</v>
      </c>
      <c r="G1051" s="84" t="b">
        <v>0</v>
      </c>
    </row>
    <row r="1052" spans="1:7" ht="15">
      <c r="A1052" s="84" t="s">
        <v>4055</v>
      </c>
      <c r="B1052" s="84">
        <v>2</v>
      </c>
      <c r="C1052" s="123">
        <v>0.011005703690980077</v>
      </c>
      <c r="D1052" s="84" t="s">
        <v>3171</v>
      </c>
      <c r="E1052" s="84" t="b">
        <v>0</v>
      </c>
      <c r="F1052" s="84" t="b">
        <v>0</v>
      </c>
      <c r="G1052" s="84" t="b">
        <v>0</v>
      </c>
    </row>
    <row r="1053" spans="1:7" ht="15">
      <c r="A1053" s="84" t="s">
        <v>3264</v>
      </c>
      <c r="B1053" s="84">
        <v>2</v>
      </c>
      <c r="C1053" s="123">
        <v>0.011005703690980077</v>
      </c>
      <c r="D1053" s="84" t="s">
        <v>3171</v>
      </c>
      <c r="E1053" s="84" t="b">
        <v>0</v>
      </c>
      <c r="F1053" s="84" t="b">
        <v>0</v>
      </c>
      <c r="G1053" s="84" t="b">
        <v>0</v>
      </c>
    </row>
    <row r="1054" spans="1:7" ht="15">
      <c r="A1054" s="84" t="s">
        <v>4339</v>
      </c>
      <c r="B1054" s="84">
        <v>2</v>
      </c>
      <c r="C1054" s="123">
        <v>0.011005703690980077</v>
      </c>
      <c r="D1054" s="84" t="s">
        <v>3171</v>
      </c>
      <c r="E1054" s="84" t="b">
        <v>0</v>
      </c>
      <c r="F1054" s="84" t="b">
        <v>0</v>
      </c>
      <c r="G1054" s="84" t="b">
        <v>0</v>
      </c>
    </row>
    <row r="1055" spans="1:7" ht="15">
      <c r="A1055" s="84" t="s">
        <v>4095</v>
      </c>
      <c r="B1055" s="84">
        <v>2</v>
      </c>
      <c r="C1055" s="123">
        <v>0.011005703690980077</v>
      </c>
      <c r="D1055" s="84" t="s">
        <v>3171</v>
      </c>
      <c r="E1055" s="84" t="b">
        <v>0</v>
      </c>
      <c r="F1055" s="84" t="b">
        <v>0</v>
      </c>
      <c r="G1055" s="84" t="b">
        <v>0</v>
      </c>
    </row>
    <row r="1056" spans="1:7" ht="15">
      <c r="A1056" s="84" t="s">
        <v>4161</v>
      </c>
      <c r="B1056" s="84">
        <v>2</v>
      </c>
      <c r="C1056" s="123">
        <v>0.011005703690980077</v>
      </c>
      <c r="D1056" s="84" t="s">
        <v>3171</v>
      </c>
      <c r="E1056" s="84" t="b">
        <v>1</v>
      </c>
      <c r="F1056" s="84" t="b">
        <v>0</v>
      </c>
      <c r="G1056" s="84" t="b">
        <v>0</v>
      </c>
    </row>
    <row r="1057" spans="1:7" ht="15">
      <c r="A1057" s="84" t="s">
        <v>3345</v>
      </c>
      <c r="B1057" s="84">
        <v>2</v>
      </c>
      <c r="C1057" s="123">
        <v>0.011005703690980077</v>
      </c>
      <c r="D1057" s="84" t="s">
        <v>3171</v>
      </c>
      <c r="E1057" s="84" t="b">
        <v>1</v>
      </c>
      <c r="F1057" s="84" t="b">
        <v>0</v>
      </c>
      <c r="G1057" s="84" t="b">
        <v>0</v>
      </c>
    </row>
    <row r="1058" spans="1:7" ht="15">
      <c r="A1058" s="84" t="s">
        <v>4137</v>
      </c>
      <c r="B1058" s="84">
        <v>2</v>
      </c>
      <c r="C1058" s="123">
        <v>0.011005703690980077</v>
      </c>
      <c r="D1058" s="84" t="s">
        <v>3171</v>
      </c>
      <c r="E1058" s="84" t="b">
        <v>0</v>
      </c>
      <c r="F1058" s="84" t="b">
        <v>0</v>
      </c>
      <c r="G1058" s="84" t="b">
        <v>0</v>
      </c>
    </row>
    <row r="1059" spans="1:7" ht="15">
      <c r="A1059" s="84" t="s">
        <v>4054</v>
      </c>
      <c r="B1059" s="84">
        <v>2</v>
      </c>
      <c r="C1059" s="123">
        <v>0.011005703690980077</v>
      </c>
      <c r="D1059" s="84" t="s">
        <v>3171</v>
      </c>
      <c r="E1059" s="84" t="b">
        <v>0</v>
      </c>
      <c r="F1059" s="84" t="b">
        <v>0</v>
      </c>
      <c r="G1059" s="84" t="b">
        <v>0</v>
      </c>
    </row>
    <row r="1060" spans="1:7" ht="15">
      <c r="A1060" s="84" t="s">
        <v>4052</v>
      </c>
      <c r="B1060" s="84">
        <v>2</v>
      </c>
      <c r="C1060" s="123">
        <v>0.011005703690980077</v>
      </c>
      <c r="D1060" s="84" t="s">
        <v>3171</v>
      </c>
      <c r="E1060" s="84" t="b">
        <v>0</v>
      </c>
      <c r="F1060" s="84" t="b">
        <v>0</v>
      </c>
      <c r="G1060" s="84" t="b">
        <v>0</v>
      </c>
    </row>
    <row r="1061" spans="1:7" ht="15">
      <c r="A1061" s="84" t="s">
        <v>4138</v>
      </c>
      <c r="B1061" s="84">
        <v>4</v>
      </c>
      <c r="C1061" s="123">
        <v>0</v>
      </c>
      <c r="D1061" s="84" t="s">
        <v>3172</v>
      </c>
      <c r="E1061" s="84" t="b">
        <v>0</v>
      </c>
      <c r="F1061" s="84" t="b">
        <v>1</v>
      </c>
      <c r="G1061" s="84" t="b">
        <v>0</v>
      </c>
    </row>
    <row r="1062" spans="1:7" ht="15">
      <c r="A1062" s="84" t="s">
        <v>3354</v>
      </c>
      <c r="B1062" s="84">
        <v>4</v>
      </c>
      <c r="C1062" s="123">
        <v>0</v>
      </c>
      <c r="D1062" s="84" t="s">
        <v>3172</v>
      </c>
      <c r="E1062" s="84" t="b">
        <v>0</v>
      </c>
      <c r="F1062" s="84" t="b">
        <v>0</v>
      </c>
      <c r="G1062" s="84" t="b">
        <v>0</v>
      </c>
    </row>
    <row r="1063" spans="1:7" ht="15">
      <c r="A1063" s="84" t="s">
        <v>3266</v>
      </c>
      <c r="B1063" s="84">
        <v>3</v>
      </c>
      <c r="C1063" s="123">
        <v>0.005279101546829574</v>
      </c>
      <c r="D1063" s="84" t="s">
        <v>3172</v>
      </c>
      <c r="E1063" s="84" t="b">
        <v>0</v>
      </c>
      <c r="F1063" s="84" t="b">
        <v>0</v>
      </c>
      <c r="G1063" s="84" t="b">
        <v>0</v>
      </c>
    </row>
    <row r="1064" spans="1:7" ht="15">
      <c r="A1064" s="84" t="s">
        <v>756</v>
      </c>
      <c r="B1064" s="84">
        <v>3</v>
      </c>
      <c r="C1064" s="123">
        <v>0.005279101546829574</v>
      </c>
      <c r="D1064" s="84" t="s">
        <v>3172</v>
      </c>
      <c r="E1064" s="84" t="b">
        <v>0</v>
      </c>
      <c r="F1064" s="84" t="b">
        <v>0</v>
      </c>
      <c r="G1064" s="84" t="b">
        <v>0</v>
      </c>
    </row>
    <row r="1065" spans="1:7" ht="15">
      <c r="A1065" s="84" t="s">
        <v>325</v>
      </c>
      <c r="B1065" s="84">
        <v>2</v>
      </c>
      <c r="C1065" s="123">
        <v>0.008479718187717781</v>
      </c>
      <c r="D1065" s="84" t="s">
        <v>3172</v>
      </c>
      <c r="E1065" s="84" t="b">
        <v>0</v>
      </c>
      <c r="F1065" s="84" t="b">
        <v>0</v>
      </c>
      <c r="G1065" s="84" t="b">
        <v>0</v>
      </c>
    </row>
    <row r="1066" spans="1:7" ht="15">
      <c r="A1066" s="84" t="s">
        <v>4146</v>
      </c>
      <c r="B1066" s="84">
        <v>2</v>
      </c>
      <c r="C1066" s="123">
        <v>0.008479718187717781</v>
      </c>
      <c r="D1066" s="84" t="s">
        <v>3172</v>
      </c>
      <c r="E1066" s="84" t="b">
        <v>0</v>
      </c>
      <c r="F1066" s="84" t="b">
        <v>0</v>
      </c>
      <c r="G1066" s="84" t="b">
        <v>0</v>
      </c>
    </row>
    <row r="1067" spans="1:7" ht="15">
      <c r="A1067" s="84" t="s">
        <v>4348</v>
      </c>
      <c r="B1067" s="84">
        <v>2</v>
      </c>
      <c r="C1067" s="123">
        <v>0.008479718187717781</v>
      </c>
      <c r="D1067" s="84" t="s">
        <v>3172</v>
      </c>
      <c r="E1067" s="84" t="b">
        <v>1</v>
      </c>
      <c r="F1067" s="84" t="b">
        <v>0</v>
      </c>
      <c r="G1067" s="84" t="b">
        <v>0</v>
      </c>
    </row>
    <row r="1068" spans="1:7" ht="15">
      <c r="A1068" s="84" t="s">
        <v>4349</v>
      </c>
      <c r="B1068" s="84">
        <v>2</v>
      </c>
      <c r="C1068" s="123">
        <v>0.008479718187717781</v>
      </c>
      <c r="D1068" s="84" t="s">
        <v>3172</v>
      </c>
      <c r="E1068" s="84" t="b">
        <v>0</v>
      </c>
      <c r="F1068" s="84" t="b">
        <v>0</v>
      </c>
      <c r="G1068" s="84" t="b">
        <v>0</v>
      </c>
    </row>
    <row r="1069" spans="1:7" ht="15">
      <c r="A1069" s="84" t="s">
        <v>4106</v>
      </c>
      <c r="B1069" s="84">
        <v>2</v>
      </c>
      <c r="C1069" s="123">
        <v>0.008479718187717781</v>
      </c>
      <c r="D1069" s="84" t="s">
        <v>3172</v>
      </c>
      <c r="E1069" s="84" t="b">
        <v>0</v>
      </c>
      <c r="F1069" s="84" t="b">
        <v>0</v>
      </c>
      <c r="G1069" s="84" t="b">
        <v>0</v>
      </c>
    </row>
    <row r="1070" spans="1:7" ht="15">
      <c r="A1070" s="84" t="s">
        <v>4211</v>
      </c>
      <c r="B1070" s="84">
        <v>2</v>
      </c>
      <c r="C1070" s="123">
        <v>0.008479718187717781</v>
      </c>
      <c r="D1070" s="84" t="s">
        <v>3172</v>
      </c>
      <c r="E1070" s="84" t="b">
        <v>0</v>
      </c>
      <c r="F1070" s="84" t="b">
        <v>0</v>
      </c>
      <c r="G1070" s="84" t="b">
        <v>0</v>
      </c>
    </row>
    <row r="1071" spans="1:7" ht="15">
      <c r="A1071" s="84" t="s">
        <v>4350</v>
      </c>
      <c r="B1071" s="84">
        <v>2</v>
      </c>
      <c r="C1071" s="123">
        <v>0.008479718187717781</v>
      </c>
      <c r="D1071" s="84" t="s">
        <v>3172</v>
      </c>
      <c r="E1071" s="84" t="b">
        <v>1</v>
      </c>
      <c r="F1071" s="84" t="b">
        <v>0</v>
      </c>
      <c r="G1071" s="84" t="b">
        <v>0</v>
      </c>
    </row>
    <row r="1072" spans="1:7" ht="15">
      <c r="A1072" s="84" t="s">
        <v>4199</v>
      </c>
      <c r="B1072" s="84">
        <v>2</v>
      </c>
      <c r="C1072" s="123">
        <v>0.008479718187717781</v>
      </c>
      <c r="D1072" s="84" t="s">
        <v>3172</v>
      </c>
      <c r="E1072" s="84" t="b">
        <v>0</v>
      </c>
      <c r="F1072" s="84" t="b">
        <v>0</v>
      </c>
      <c r="G1072" s="84" t="b">
        <v>0</v>
      </c>
    </row>
    <row r="1073" spans="1:7" ht="15">
      <c r="A1073" s="84" t="s">
        <v>3357</v>
      </c>
      <c r="B1073" s="84">
        <v>2</v>
      </c>
      <c r="C1073" s="123">
        <v>0.008479718187717781</v>
      </c>
      <c r="D1073" s="84" t="s">
        <v>3172</v>
      </c>
      <c r="E1073" s="84" t="b">
        <v>0</v>
      </c>
      <c r="F1073" s="84" t="b">
        <v>0</v>
      </c>
      <c r="G1073" s="84" t="b">
        <v>0</v>
      </c>
    </row>
    <row r="1074" spans="1:7" ht="15">
      <c r="A1074" s="84" t="s">
        <v>4351</v>
      </c>
      <c r="B1074" s="84">
        <v>2</v>
      </c>
      <c r="C1074" s="123">
        <v>0.008479718187717781</v>
      </c>
      <c r="D1074" s="84" t="s">
        <v>3172</v>
      </c>
      <c r="E1074" s="84" t="b">
        <v>0</v>
      </c>
      <c r="F1074" s="84" t="b">
        <v>0</v>
      </c>
      <c r="G1074" s="84" t="b">
        <v>0</v>
      </c>
    </row>
    <row r="1075" spans="1:7" ht="15">
      <c r="A1075" s="84" t="s">
        <v>4115</v>
      </c>
      <c r="B1075" s="84">
        <v>2</v>
      </c>
      <c r="C1075" s="123">
        <v>0.008479718187717781</v>
      </c>
      <c r="D1075" s="84" t="s">
        <v>3172</v>
      </c>
      <c r="E1075" s="84" t="b">
        <v>1</v>
      </c>
      <c r="F1075" s="84" t="b">
        <v>0</v>
      </c>
      <c r="G1075" s="84" t="b">
        <v>0</v>
      </c>
    </row>
    <row r="1076" spans="1:7" ht="15">
      <c r="A1076" s="84" t="s">
        <v>4352</v>
      </c>
      <c r="B1076" s="84">
        <v>2</v>
      </c>
      <c r="C1076" s="123">
        <v>0.008479718187717781</v>
      </c>
      <c r="D1076" s="84" t="s">
        <v>3172</v>
      </c>
      <c r="E1076" s="84" t="b">
        <v>0</v>
      </c>
      <c r="F1076" s="84" t="b">
        <v>0</v>
      </c>
      <c r="G1076" s="84" t="b">
        <v>0</v>
      </c>
    </row>
    <row r="1077" spans="1:7" ht="15">
      <c r="A1077" s="84" t="s">
        <v>4118</v>
      </c>
      <c r="B1077" s="84">
        <v>2</v>
      </c>
      <c r="C1077" s="123">
        <v>0.008479718187717781</v>
      </c>
      <c r="D1077" s="84" t="s">
        <v>3172</v>
      </c>
      <c r="E1077" s="84" t="b">
        <v>0</v>
      </c>
      <c r="F1077" s="84" t="b">
        <v>1</v>
      </c>
      <c r="G1077" s="84" t="b">
        <v>0</v>
      </c>
    </row>
    <row r="1078" spans="1:7" ht="15">
      <c r="A1078" s="84" t="s">
        <v>4353</v>
      </c>
      <c r="B1078" s="84">
        <v>2</v>
      </c>
      <c r="C1078" s="123">
        <v>0.008479718187717781</v>
      </c>
      <c r="D1078" s="84" t="s">
        <v>3172</v>
      </c>
      <c r="E1078" s="84" t="b">
        <v>0</v>
      </c>
      <c r="F1078" s="84" t="b">
        <v>0</v>
      </c>
      <c r="G1078" s="84" t="b">
        <v>0</v>
      </c>
    </row>
    <row r="1079" spans="1:7" ht="15">
      <c r="A1079" s="84" t="s">
        <v>4354</v>
      </c>
      <c r="B1079" s="84">
        <v>2</v>
      </c>
      <c r="C1079" s="123">
        <v>0.008479718187717781</v>
      </c>
      <c r="D1079" s="84" t="s">
        <v>3172</v>
      </c>
      <c r="E1079" s="84" t="b">
        <v>0</v>
      </c>
      <c r="F1079" s="84" t="b">
        <v>0</v>
      </c>
      <c r="G1079" s="84" t="b">
        <v>0</v>
      </c>
    </row>
    <row r="1080" spans="1:7" ht="15">
      <c r="A1080" s="84" t="s">
        <v>4147</v>
      </c>
      <c r="B1080" s="84">
        <v>2</v>
      </c>
      <c r="C1080" s="123">
        <v>0.008479718187717781</v>
      </c>
      <c r="D1080" s="84" t="s">
        <v>3172</v>
      </c>
      <c r="E1080" s="84" t="b">
        <v>0</v>
      </c>
      <c r="F1080" s="84" t="b">
        <v>0</v>
      </c>
      <c r="G1080" s="84" t="b">
        <v>0</v>
      </c>
    </row>
    <row r="1081" spans="1:7" ht="15">
      <c r="A1081" s="84" t="s">
        <v>4355</v>
      </c>
      <c r="B1081" s="84">
        <v>2</v>
      </c>
      <c r="C1081" s="123">
        <v>0.008479718187717781</v>
      </c>
      <c r="D1081" s="84" t="s">
        <v>3172</v>
      </c>
      <c r="E1081" s="84" t="b">
        <v>1</v>
      </c>
      <c r="F1081" s="84" t="b">
        <v>0</v>
      </c>
      <c r="G1081" s="84" t="b">
        <v>0</v>
      </c>
    </row>
    <row r="1082" spans="1:7" ht="15">
      <c r="A1082" s="84" t="s">
        <v>4356</v>
      </c>
      <c r="B1082" s="84">
        <v>2</v>
      </c>
      <c r="C1082" s="123">
        <v>0.008479718187717781</v>
      </c>
      <c r="D1082" s="84" t="s">
        <v>3172</v>
      </c>
      <c r="E1082" s="84" t="b">
        <v>1</v>
      </c>
      <c r="F1082" s="84" t="b">
        <v>0</v>
      </c>
      <c r="G1082" s="84" t="b">
        <v>0</v>
      </c>
    </row>
    <row r="1083" spans="1:7" ht="15">
      <c r="A1083" s="84" t="s">
        <v>4357</v>
      </c>
      <c r="B1083" s="84">
        <v>2</v>
      </c>
      <c r="C1083" s="123">
        <v>0.008479718187717781</v>
      </c>
      <c r="D1083" s="84" t="s">
        <v>3172</v>
      </c>
      <c r="E1083" s="84" t="b">
        <v>0</v>
      </c>
      <c r="F1083" s="84" t="b">
        <v>0</v>
      </c>
      <c r="G1083" s="84" t="b">
        <v>0</v>
      </c>
    </row>
    <row r="1084" spans="1:7" ht="15">
      <c r="A1084" s="84" t="s">
        <v>4358</v>
      </c>
      <c r="B1084" s="84">
        <v>2</v>
      </c>
      <c r="C1084" s="123">
        <v>0.008479718187717781</v>
      </c>
      <c r="D1084" s="84" t="s">
        <v>3172</v>
      </c>
      <c r="E1084" s="84" t="b">
        <v>0</v>
      </c>
      <c r="F1084" s="84" t="b">
        <v>0</v>
      </c>
      <c r="G1084" s="84" t="b">
        <v>0</v>
      </c>
    </row>
    <row r="1085" spans="1:7" ht="15">
      <c r="A1085" s="84" t="s">
        <v>4212</v>
      </c>
      <c r="B1085" s="84">
        <v>2</v>
      </c>
      <c r="C1085" s="123">
        <v>0.008479718187717781</v>
      </c>
      <c r="D1085" s="84" t="s">
        <v>3172</v>
      </c>
      <c r="E1085" s="84" t="b">
        <v>0</v>
      </c>
      <c r="F1085" s="84" t="b">
        <v>0</v>
      </c>
      <c r="G1085" s="84" t="b">
        <v>0</v>
      </c>
    </row>
    <row r="1086" spans="1:7" ht="15">
      <c r="A1086" s="84" t="s">
        <v>3292</v>
      </c>
      <c r="B1086" s="84">
        <v>2</v>
      </c>
      <c r="C1086" s="123">
        <v>0.008479718187717781</v>
      </c>
      <c r="D1086" s="84" t="s">
        <v>3172</v>
      </c>
      <c r="E1086" s="84" t="b">
        <v>0</v>
      </c>
      <c r="F1086" s="84" t="b">
        <v>0</v>
      </c>
      <c r="G1086" s="84" t="b">
        <v>0</v>
      </c>
    </row>
    <row r="1087" spans="1:7" ht="15">
      <c r="A1087" s="84" t="s">
        <v>4141</v>
      </c>
      <c r="B1087" s="84">
        <v>4</v>
      </c>
      <c r="C1087" s="123">
        <v>0</v>
      </c>
      <c r="D1087" s="84" t="s">
        <v>3173</v>
      </c>
      <c r="E1087" s="84" t="b">
        <v>0</v>
      </c>
      <c r="F1087" s="84" t="b">
        <v>0</v>
      </c>
      <c r="G1087" s="84" t="b">
        <v>0</v>
      </c>
    </row>
    <row r="1088" spans="1:7" ht="15">
      <c r="A1088" s="84" t="s">
        <v>4367</v>
      </c>
      <c r="B1088" s="84">
        <v>2</v>
      </c>
      <c r="C1088" s="123">
        <v>0</v>
      </c>
      <c r="D1088" s="84" t="s">
        <v>3173</v>
      </c>
      <c r="E1088" s="84" t="b">
        <v>0</v>
      </c>
      <c r="F1088" s="84" t="b">
        <v>0</v>
      </c>
      <c r="G1088" s="84" t="b">
        <v>0</v>
      </c>
    </row>
    <row r="1089" spans="1:7" ht="15">
      <c r="A1089" s="84" t="s">
        <v>4368</v>
      </c>
      <c r="B1089" s="84">
        <v>2</v>
      </c>
      <c r="C1089" s="123">
        <v>0</v>
      </c>
      <c r="D1089" s="84" t="s">
        <v>3173</v>
      </c>
      <c r="E1089" s="84" t="b">
        <v>0</v>
      </c>
      <c r="F1089" s="84" t="b">
        <v>0</v>
      </c>
      <c r="G1089" s="84" t="b">
        <v>0</v>
      </c>
    </row>
    <row r="1090" spans="1:7" ht="15">
      <c r="A1090" s="84" t="s">
        <v>4065</v>
      </c>
      <c r="B1090" s="84">
        <v>2</v>
      </c>
      <c r="C1090" s="123">
        <v>0</v>
      </c>
      <c r="D1090" s="84" t="s">
        <v>3173</v>
      </c>
      <c r="E1090" s="84" t="b">
        <v>0</v>
      </c>
      <c r="F1090" s="84" t="b">
        <v>0</v>
      </c>
      <c r="G1090" s="84" t="b">
        <v>0</v>
      </c>
    </row>
    <row r="1091" spans="1:7" ht="15">
      <c r="A1091" s="84" t="s">
        <v>3264</v>
      </c>
      <c r="B1091" s="84">
        <v>2</v>
      </c>
      <c r="C1091" s="123">
        <v>0</v>
      </c>
      <c r="D1091" s="84" t="s">
        <v>3173</v>
      </c>
      <c r="E1091" s="84" t="b">
        <v>0</v>
      </c>
      <c r="F1091" s="84" t="b">
        <v>0</v>
      </c>
      <c r="G1091" s="84" t="b">
        <v>0</v>
      </c>
    </row>
    <row r="1092" spans="1:7" ht="15">
      <c r="A1092" s="84" t="s">
        <v>4369</v>
      </c>
      <c r="B1092" s="84">
        <v>2</v>
      </c>
      <c r="C1092" s="123">
        <v>0</v>
      </c>
      <c r="D1092" s="84" t="s">
        <v>3173</v>
      </c>
      <c r="E1092" s="84" t="b">
        <v>0</v>
      </c>
      <c r="F1092" s="84" t="b">
        <v>0</v>
      </c>
      <c r="G1092" s="84" t="b">
        <v>0</v>
      </c>
    </row>
    <row r="1093" spans="1:7" ht="15">
      <c r="A1093" s="84" t="s">
        <v>756</v>
      </c>
      <c r="B1093" s="84">
        <v>2</v>
      </c>
      <c r="C1093" s="123">
        <v>0</v>
      </c>
      <c r="D1093" s="84" t="s">
        <v>3173</v>
      </c>
      <c r="E1093" s="84" t="b">
        <v>0</v>
      </c>
      <c r="F1093" s="84" t="b">
        <v>0</v>
      </c>
      <c r="G1093" s="84" t="b">
        <v>0</v>
      </c>
    </row>
    <row r="1094" spans="1:7" ht="15">
      <c r="A1094" s="84" t="s">
        <v>3263</v>
      </c>
      <c r="B1094" s="84">
        <v>2</v>
      </c>
      <c r="C1094" s="123">
        <v>0</v>
      </c>
      <c r="D1094" s="84" t="s">
        <v>3176</v>
      </c>
      <c r="E1094" s="84" t="b">
        <v>0</v>
      </c>
      <c r="F1094" s="84" t="b">
        <v>0</v>
      </c>
      <c r="G1094" s="84" t="b">
        <v>0</v>
      </c>
    </row>
    <row r="1095" spans="1:7" ht="15">
      <c r="A1095" s="84" t="s">
        <v>3267</v>
      </c>
      <c r="B1095" s="84">
        <v>2</v>
      </c>
      <c r="C1095" s="123">
        <v>0</v>
      </c>
      <c r="D1095" s="84" t="s">
        <v>3176</v>
      </c>
      <c r="E1095" s="84" t="b">
        <v>0</v>
      </c>
      <c r="F1095" s="84" t="b">
        <v>0</v>
      </c>
      <c r="G1095" s="84" t="b">
        <v>0</v>
      </c>
    </row>
    <row r="1096" spans="1:7" ht="15">
      <c r="A1096" s="84" t="s">
        <v>3427</v>
      </c>
      <c r="B1096" s="84">
        <v>2</v>
      </c>
      <c r="C1096" s="123">
        <v>0</v>
      </c>
      <c r="D1096" s="84" t="s">
        <v>3178</v>
      </c>
      <c r="E1096" s="84" t="b">
        <v>0</v>
      </c>
      <c r="F1096" s="84" t="b">
        <v>0</v>
      </c>
      <c r="G1096" s="84" t="b">
        <v>0</v>
      </c>
    </row>
    <row r="1097" spans="1:7" ht="15">
      <c r="A1097" s="84" t="s">
        <v>3327</v>
      </c>
      <c r="B1097" s="84">
        <v>3</v>
      </c>
      <c r="C1097" s="123">
        <v>0</v>
      </c>
      <c r="D1097" s="84" t="s">
        <v>3179</v>
      </c>
      <c r="E1097" s="84" t="b">
        <v>0</v>
      </c>
      <c r="F1097" s="84" t="b">
        <v>0</v>
      </c>
      <c r="G1097" s="84" t="b">
        <v>0</v>
      </c>
    </row>
    <row r="1098" spans="1:7" ht="15">
      <c r="A1098" s="84" t="s">
        <v>3324</v>
      </c>
      <c r="B1098" s="84">
        <v>3</v>
      </c>
      <c r="C1098" s="123">
        <v>0</v>
      </c>
      <c r="D1098" s="84" t="s">
        <v>3179</v>
      </c>
      <c r="E1098" s="84" t="b">
        <v>0</v>
      </c>
      <c r="F1098" s="84" t="b">
        <v>0</v>
      </c>
      <c r="G1098" s="84" t="b">
        <v>0</v>
      </c>
    </row>
    <row r="1099" spans="1:7" ht="15">
      <c r="A1099" s="84" t="s">
        <v>3380</v>
      </c>
      <c r="B1099" s="84">
        <v>2</v>
      </c>
      <c r="C1099" s="123">
        <v>0</v>
      </c>
      <c r="D1099" s="84" t="s">
        <v>3179</v>
      </c>
      <c r="E1099" s="84" t="b">
        <v>0</v>
      </c>
      <c r="F1099" s="84" t="b">
        <v>0</v>
      </c>
      <c r="G1099" s="84" t="b">
        <v>0</v>
      </c>
    </row>
    <row r="1100" spans="1:7" ht="15">
      <c r="A1100" s="84" t="s">
        <v>3384</v>
      </c>
      <c r="B1100" s="84">
        <v>2</v>
      </c>
      <c r="C1100" s="123">
        <v>0</v>
      </c>
      <c r="D1100" s="84" t="s">
        <v>3180</v>
      </c>
      <c r="E1100" s="84" t="b">
        <v>0</v>
      </c>
      <c r="F1100" s="84" t="b">
        <v>0</v>
      </c>
      <c r="G1100" s="84" t="b">
        <v>0</v>
      </c>
    </row>
    <row r="1101" spans="1:7" ht="15">
      <c r="A1101" s="84" t="s">
        <v>4376</v>
      </c>
      <c r="B1101" s="84">
        <v>2</v>
      </c>
      <c r="C1101" s="123">
        <v>0</v>
      </c>
      <c r="D1101" s="84" t="s">
        <v>3180</v>
      </c>
      <c r="E1101" s="84" t="b">
        <v>1</v>
      </c>
      <c r="F1101" s="84" t="b">
        <v>0</v>
      </c>
      <c r="G1101" s="84" t="b">
        <v>0</v>
      </c>
    </row>
    <row r="1102" spans="1:7" ht="15">
      <c r="A1102" s="84" t="s">
        <v>4067</v>
      </c>
      <c r="B1102" s="84">
        <v>2</v>
      </c>
      <c r="C1102" s="123">
        <v>0</v>
      </c>
      <c r="D1102" s="84" t="s">
        <v>3180</v>
      </c>
      <c r="E1102" s="84" t="b">
        <v>0</v>
      </c>
      <c r="F1102" s="84" t="b">
        <v>0</v>
      </c>
      <c r="G1102" s="84" t="b">
        <v>0</v>
      </c>
    </row>
    <row r="1103" spans="1:7" ht="15">
      <c r="A1103" s="84" t="s">
        <v>3357</v>
      </c>
      <c r="B1103" s="84">
        <v>2</v>
      </c>
      <c r="C1103" s="123">
        <v>0</v>
      </c>
      <c r="D1103" s="84" t="s">
        <v>3180</v>
      </c>
      <c r="E1103" s="84" t="b">
        <v>0</v>
      </c>
      <c r="F1103" s="84" t="b">
        <v>0</v>
      </c>
      <c r="G1103" s="84" t="b">
        <v>0</v>
      </c>
    </row>
    <row r="1104" spans="1:7" ht="15">
      <c r="A1104" s="84" t="s">
        <v>4377</v>
      </c>
      <c r="B1104" s="84">
        <v>2</v>
      </c>
      <c r="C1104" s="123">
        <v>0</v>
      </c>
      <c r="D1104" s="84" t="s">
        <v>3180</v>
      </c>
      <c r="E1104" s="84" t="b">
        <v>0</v>
      </c>
      <c r="F1104" s="84" t="b">
        <v>0</v>
      </c>
      <c r="G1104" s="84" t="b">
        <v>0</v>
      </c>
    </row>
    <row r="1105" spans="1:7" ht="15">
      <c r="A1105" s="84" t="s">
        <v>4378</v>
      </c>
      <c r="B1105" s="84">
        <v>2</v>
      </c>
      <c r="C1105" s="123">
        <v>0</v>
      </c>
      <c r="D1105" s="84" t="s">
        <v>3180</v>
      </c>
      <c r="E1105" s="84" t="b">
        <v>0</v>
      </c>
      <c r="F1105" s="84" t="b">
        <v>0</v>
      </c>
      <c r="G1105" s="84" t="b">
        <v>0</v>
      </c>
    </row>
    <row r="1106" spans="1:7" ht="15">
      <c r="A1106" s="84" t="s">
        <v>4379</v>
      </c>
      <c r="B1106" s="84">
        <v>2</v>
      </c>
      <c r="C1106" s="123">
        <v>0</v>
      </c>
      <c r="D1106" s="84" t="s">
        <v>3180</v>
      </c>
      <c r="E1106" s="84" t="b">
        <v>0</v>
      </c>
      <c r="F1106" s="84" t="b">
        <v>0</v>
      </c>
      <c r="G1106" s="84" t="b">
        <v>0</v>
      </c>
    </row>
    <row r="1107" spans="1:7" ht="15">
      <c r="A1107" s="84" t="s">
        <v>4380</v>
      </c>
      <c r="B1107" s="84">
        <v>2</v>
      </c>
      <c r="C1107" s="123">
        <v>0</v>
      </c>
      <c r="D1107" s="84" t="s">
        <v>3180</v>
      </c>
      <c r="E1107" s="84" t="b">
        <v>0</v>
      </c>
      <c r="F1107" s="84" t="b">
        <v>0</v>
      </c>
      <c r="G1107" s="84" t="b">
        <v>0</v>
      </c>
    </row>
    <row r="1108" spans="1:7" ht="15">
      <c r="A1108" s="84" t="s">
        <v>4381</v>
      </c>
      <c r="B1108" s="84">
        <v>2</v>
      </c>
      <c r="C1108" s="123">
        <v>0</v>
      </c>
      <c r="D1108" s="84" t="s">
        <v>3180</v>
      </c>
      <c r="E1108" s="84" t="b">
        <v>0</v>
      </c>
      <c r="F1108" s="84" t="b">
        <v>0</v>
      </c>
      <c r="G1108" s="84" t="b">
        <v>0</v>
      </c>
    </row>
    <row r="1109" spans="1:7" ht="15">
      <c r="A1109" s="84" t="s">
        <v>4382</v>
      </c>
      <c r="B1109" s="84">
        <v>2</v>
      </c>
      <c r="C1109" s="123">
        <v>0</v>
      </c>
      <c r="D1109" s="84" t="s">
        <v>3180</v>
      </c>
      <c r="E1109" s="84" t="b">
        <v>0</v>
      </c>
      <c r="F1109" s="84" t="b">
        <v>0</v>
      </c>
      <c r="G1109" s="84" t="b">
        <v>0</v>
      </c>
    </row>
    <row r="1110" spans="1:7" ht="15">
      <c r="A1110" s="84" t="s">
        <v>4383</v>
      </c>
      <c r="B1110" s="84">
        <v>2</v>
      </c>
      <c r="C1110" s="123">
        <v>0</v>
      </c>
      <c r="D1110" s="84" t="s">
        <v>3180</v>
      </c>
      <c r="E1110" s="84" t="b">
        <v>0</v>
      </c>
      <c r="F1110" s="84" t="b">
        <v>0</v>
      </c>
      <c r="G1110" s="84" t="b">
        <v>0</v>
      </c>
    </row>
    <row r="1111" spans="1:7" ht="15">
      <c r="A1111" s="84" t="s">
        <v>3353</v>
      </c>
      <c r="B1111" s="84">
        <v>2</v>
      </c>
      <c r="C1111" s="123">
        <v>0</v>
      </c>
      <c r="D1111" s="84" t="s">
        <v>3180</v>
      </c>
      <c r="E1111" s="84" t="b">
        <v>0</v>
      </c>
      <c r="F1111" s="84" t="b">
        <v>0</v>
      </c>
      <c r="G1111" s="84" t="b">
        <v>0</v>
      </c>
    </row>
    <row r="1112" spans="1:7" ht="15">
      <c r="A1112" s="84" t="s">
        <v>4384</v>
      </c>
      <c r="B1112" s="84">
        <v>2</v>
      </c>
      <c r="C1112" s="123">
        <v>0</v>
      </c>
      <c r="D1112" s="84" t="s">
        <v>3180</v>
      </c>
      <c r="E1112" s="84" t="b">
        <v>0</v>
      </c>
      <c r="F1112" s="84" t="b">
        <v>0</v>
      </c>
      <c r="G1112" s="84" t="b">
        <v>0</v>
      </c>
    </row>
    <row r="1113" spans="1:7" ht="15">
      <c r="A1113" s="84" t="s">
        <v>4385</v>
      </c>
      <c r="B1113" s="84">
        <v>2</v>
      </c>
      <c r="C1113" s="123">
        <v>0</v>
      </c>
      <c r="D1113" s="84" t="s">
        <v>3180</v>
      </c>
      <c r="E1113" s="84" t="b">
        <v>0</v>
      </c>
      <c r="F1113" s="84" t="b">
        <v>0</v>
      </c>
      <c r="G1113" s="84" t="b">
        <v>0</v>
      </c>
    </row>
    <row r="1114" spans="1:7" ht="15">
      <c r="A1114" s="84" t="s">
        <v>4061</v>
      </c>
      <c r="B1114" s="84">
        <v>9</v>
      </c>
      <c r="C1114" s="123">
        <v>0</v>
      </c>
      <c r="D1114" s="84" t="s">
        <v>3181</v>
      </c>
      <c r="E1114" s="84" t="b">
        <v>0</v>
      </c>
      <c r="F1114" s="84" t="b">
        <v>0</v>
      </c>
      <c r="G1114" s="84" t="b">
        <v>0</v>
      </c>
    </row>
    <row r="1115" spans="1:7" ht="15">
      <c r="A1115" s="84" t="s">
        <v>3329</v>
      </c>
      <c r="B1115" s="84">
        <v>3</v>
      </c>
      <c r="C1115" s="123">
        <v>0</v>
      </c>
      <c r="D1115" s="84" t="s">
        <v>3181</v>
      </c>
      <c r="E1115" s="84" t="b">
        <v>0</v>
      </c>
      <c r="F1115" s="84" t="b">
        <v>0</v>
      </c>
      <c r="G1115" s="84" t="b">
        <v>0</v>
      </c>
    </row>
    <row r="1116" spans="1:7" ht="15">
      <c r="A1116" s="84" t="s">
        <v>4231</v>
      </c>
      <c r="B1116" s="84">
        <v>3</v>
      </c>
      <c r="C1116" s="123">
        <v>0</v>
      </c>
      <c r="D1116" s="84" t="s">
        <v>3181</v>
      </c>
      <c r="E1116" s="84" t="b">
        <v>0</v>
      </c>
      <c r="F1116" s="84" t="b">
        <v>0</v>
      </c>
      <c r="G1116" s="84" t="b">
        <v>0</v>
      </c>
    </row>
    <row r="1117" spans="1:7" ht="15">
      <c r="A1117" s="84" t="s">
        <v>4232</v>
      </c>
      <c r="B1117" s="84">
        <v>3</v>
      </c>
      <c r="C1117" s="123">
        <v>0.01843040789779477</v>
      </c>
      <c r="D1117" s="84" t="s">
        <v>3181</v>
      </c>
      <c r="E1117" s="84" t="b">
        <v>0</v>
      </c>
      <c r="F1117" s="84" t="b">
        <v>0</v>
      </c>
      <c r="G1117" s="84" t="b">
        <v>0</v>
      </c>
    </row>
    <row r="1118" spans="1:7" ht="15">
      <c r="A1118" s="84" t="s">
        <v>4392</v>
      </c>
      <c r="B1118" s="84">
        <v>2</v>
      </c>
      <c r="C1118" s="123">
        <v>0</v>
      </c>
      <c r="D1118" s="84" t="s">
        <v>3181</v>
      </c>
      <c r="E1118" s="84" t="b">
        <v>0</v>
      </c>
      <c r="F1118" s="84" t="b">
        <v>0</v>
      </c>
      <c r="G1118" s="84" t="b">
        <v>0</v>
      </c>
    </row>
    <row r="1119" spans="1:7" ht="15">
      <c r="A1119" s="84" t="s">
        <v>4133</v>
      </c>
      <c r="B1119" s="84">
        <v>2</v>
      </c>
      <c r="C1119" s="123">
        <v>0</v>
      </c>
      <c r="D1119" s="84" t="s">
        <v>3181</v>
      </c>
      <c r="E1119" s="84" t="b">
        <v>0</v>
      </c>
      <c r="F1119" s="84" t="b">
        <v>0</v>
      </c>
      <c r="G1119" s="84" t="b">
        <v>0</v>
      </c>
    </row>
    <row r="1120" spans="1:7" ht="15">
      <c r="A1120" s="84" t="s">
        <v>4126</v>
      </c>
      <c r="B1120" s="84">
        <v>2</v>
      </c>
      <c r="C1120" s="123">
        <v>0</v>
      </c>
      <c r="D1120" s="84" t="s">
        <v>3181</v>
      </c>
      <c r="E1120" s="84" t="b">
        <v>0</v>
      </c>
      <c r="F1120" s="84" t="b">
        <v>0</v>
      </c>
      <c r="G1120" s="84" t="b">
        <v>0</v>
      </c>
    </row>
    <row r="1121" spans="1:7" ht="15">
      <c r="A1121" s="84" t="s">
        <v>756</v>
      </c>
      <c r="B1121" s="84">
        <v>2</v>
      </c>
      <c r="C1121" s="123">
        <v>0</v>
      </c>
      <c r="D1121" s="84" t="s">
        <v>3181</v>
      </c>
      <c r="E1121" s="84" t="b">
        <v>0</v>
      </c>
      <c r="F1121" s="84" t="b">
        <v>0</v>
      </c>
      <c r="G1121" s="84" t="b">
        <v>0</v>
      </c>
    </row>
    <row r="1122" spans="1:7" ht="15">
      <c r="A1122" s="84" t="s">
        <v>4393</v>
      </c>
      <c r="B1122" s="84">
        <v>2</v>
      </c>
      <c r="C1122" s="123">
        <v>0</v>
      </c>
      <c r="D1122" s="84" t="s">
        <v>3181</v>
      </c>
      <c r="E1122" s="84" t="b">
        <v>0</v>
      </c>
      <c r="F1122" s="84" t="b">
        <v>0</v>
      </c>
      <c r="G1122" s="84" t="b">
        <v>0</v>
      </c>
    </row>
    <row r="1123" spans="1:7" ht="15">
      <c r="A1123" s="84" t="s">
        <v>4394</v>
      </c>
      <c r="B1123" s="84">
        <v>2</v>
      </c>
      <c r="C1123" s="123">
        <v>0</v>
      </c>
      <c r="D1123" s="84" t="s">
        <v>3181</v>
      </c>
      <c r="E1123" s="84" t="b">
        <v>0</v>
      </c>
      <c r="F1123" s="84" t="b">
        <v>0</v>
      </c>
      <c r="G1123" s="84" t="b">
        <v>0</v>
      </c>
    </row>
    <row r="1124" spans="1:7" ht="15">
      <c r="A1124" s="84" t="s">
        <v>4395</v>
      </c>
      <c r="B1124" s="84">
        <v>2</v>
      </c>
      <c r="C1124" s="123">
        <v>0</v>
      </c>
      <c r="D1124" s="84" t="s">
        <v>3181</v>
      </c>
      <c r="E1124" s="84" t="b">
        <v>0</v>
      </c>
      <c r="F1124" s="84" t="b">
        <v>0</v>
      </c>
      <c r="G1124" s="84" t="b">
        <v>0</v>
      </c>
    </row>
    <row r="1125" spans="1:7" ht="15">
      <c r="A1125" s="84" t="s">
        <v>4220</v>
      </c>
      <c r="B1125" s="84">
        <v>2</v>
      </c>
      <c r="C1125" s="123">
        <v>0</v>
      </c>
      <c r="D1125" s="84" t="s">
        <v>3181</v>
      </c>
      <c r="E1125" s="84" t="b">
        <v>0</v>
      </c>
      <c r="F1125" s="84" t="b">
        <v>0</v>
      </c>
      <c r="G1125" s="84" t="b">
        <v>0</v>
      </c>
    </row>
    <row r="1126" spans="1:7" ht="15">
      <c r="A1126" s="84" t="s">
        <v>4396</v>
      </c>
      <c r="B1126" s="84">
        <v>2</v>
      </c>
      <c r="C1126" s="123">
        <v>0.012286938598529844</v>
      </c>
      <c r="D1126" s="84" t="s">
        <v>3181</v>
      </c>
      <c r="E1126" s="84" t="b">
        <v>0</v>
      </c>
      <c r="F1126" s="84" t="b">
        <v>0</v>
      </c>
      <c r="G1126" s="84" t="b">
        <v>0</v>
      </c>
    </row>
    <row r="1127" spans="1:7" ht="15">
      <c r="A1127" s="84" t="s">
        <v>4397</v>
      </c>
      <c r="B1127" s="84">
        <v>2</v>
      </c>
      <c r="C1127" s="123">
        <v>0.012286938598529844</v>
      </c>
      <c r="D1127" s="84" t="s">
        <v>3181</v>
      </c>
      <c r="E1127" s="84" t="b">
        <v>0</v>
      </c>
      <c r="F1127" s="84" t="b">
        <v>0</v>
      </c>
      <c r="G1127" s="84" t="b">
        <v>0</v>
      </c>
    </row>
    <row r="1128" spans="1:7" ht="15">
      <c r="A1128" s="84" t="s">
        <v>756</v>
      </c>
      <c r="B1128" s="84">
        <v>4</v>
      </c>
      <c r="C1128" s="123">
        <v>0</v>
      </c>
      <c r="D1128" s="84" t="s">
        <v>3182</v>
      </c>
      <c r="E1128" s="84" t="b">
        <v>0</v>
      </c>
      <c r="F1128" s="84" t="b">
        <v>0</v>
      </c>
      <c r="G1128" s="84" t="b">
        <v>0</v>
      </c>
    </row>
    <row r="1129" spans="1:7" ht="15">
      <c r="A1129" s="84" t="s">
        <v>3343</v>
      </c>
      <c r="B1129" s="84">
        <v>2</v>
      </c>
      <c r="C1129" s="123">
        <v>0.008247397141478936</v>
      </c>
      <c r="D1129" s="84" t="s">
        <v>3182</v>
      </c>
      <c r="E1129" s="84" t="b">
        <v>0</v>
      </c>
      <c r="F1129" s="84" t="b">
        <v>0</v>
      </c>
      <c r="G1129" s="84" t="b">
        <v>0</v>
      </c>
    </row>
    <row r="1130" spans="1:7" ht="15">
      <c r="A1130" s="84" t="s">
        <v>3269</v>
      </c>
      <c r="B1130" s="84">
        <v>2</v>
      </c>
      <c r="C1130" s="123">
        <v>0.008247397141478936</v>
      </c>
      <c r="D1130" s="84" t="s">
        <v>3182</v>
      </c>
      <c r="E1130" s="84" t="b">
        <v>0</v>
      </c>
      <c r="F1130" s="84" t="b">
        <v>0</v>
      </c>
      <c r="G1130" s="84" t="b">
        <v>0</v>
      </c>
    </row>
    <row r="1131" spans="1:7" ht="15">
      <c r="A1131" s="84" t="s">
        <v>4145</v>
      </c>
      <c r="B1131" s="84">
        <v>2</v>
      </c>
      <c r="C1131" s="123">
        <v>0.016494794282957873</v>
      </c>
      <c r="D1131" s="84" t="s">
        <v>3182</v>
      </c>
      <c r="E1131" s="84" t="b">
        <v>0</v>
      </c>
      <c r="F1131" s="84" t="b">
        <v>0</v>
      </c>
      <c r="G1131" s="84" t="b">
        <v>0</v>
      </c>
    </row>
    <row r="1132" spans="1:7" ht="15">
      <c r="A1132" s="84" t="s">
        <v>3324</v>
      </c>
      <c r="B1132" s="84">
        <v>2</v>
      </c>
      <c r="C1132" s="123">
        <v>0.016494794282957873</v>
      </c>
      <c r="D1132" s="84" t="s">
        <v>3182</v>
      </c>
      <c r="E1132" s="84" t="b">
        <v>0</v>
      </c>
      <c r="F1132" s="84" t="b">
        <v>0</v>
      </c>
      <c r="G1132" s="84" t="b">
        <v>0</v>
      </c>
    </row>
    <row r="1133" spans="1:7" ht="15">
      <c r="A1133" s="84" t="s">
        <v>756</v>
      </c>
      <c r="B1133" s="84">
        <v>2</v>
      </c>
      <c r="C1133" s="123">
        <v>0</v>
      </c>
      <c r="D1133" s="84" t="s">
        <v>3183</v>
      </c>
      <c r="E1133" s="84" t="b">
        <v>0</v>
      </c>
      <c r="F1133" s="84" t="b">
        <v>0</v>
      </c>
      <c r="G1133" s="84" t="b">
        <v>0</v>
      </c>
    </row>
    <row r="1134" spans="1:7" ht="15">
      <c r="A1134" s="84" t="s">
        <v>4176</v>
      </c>
      <c r="B1134" s="84">
        <v>2</v>
      </c>
      <c r="C1134" s="123">
        <v>0</v>
      </c>
      <c r="D1134" s="84" t="s">
        <v>3183</v>
      </c>
      <c r="E1134" s="84" t="b">
        <v>0</v>
      </c>
      <c r="F1134" s="84" t="b">
        <v>0</v>
      </c>
      <c r="G1134" s="84" t="b">
        <v>0</v>
      </c>
    </row>
    <row r="1135" spans="1:7" ht="15">
      <c r="A1135" s="84" t="s">
        <v>4413</v>
      </c>
      <c r="B1135" s="84">
        <v>2</v>
      </c>
      <c r="C1135" s="123">
        <v>0</v>
      </c>
      <c r="D1135" s="84" t="s">
        <v>3183</v>
      </c>
      <c r="E1135" s="84" t="b">
        <v>0</v>
      </c>
      <c r="F1135" s="84" t="b">
        <v>0</v>
      </c>
      <c r="G1135" s="84" t="b">
        <v>0</v>
      </c>
    </row>
    <row r="1136" spans="1:7" ht="15">
      <c r="A1136" s="84" t="s">
        <v>4414</v>
      </c>
      <c r="B1136" s="84">
        <v>2</v>
      </c>
      <c r="C1136" s="123">
        <v>0</v>
      </c>
      <c r="D1136" s="84" t="s">
        <v>3183</v>
      </c>
      <c r="E1136" s="84" t="b">
        <v>0</v>
      </c>
      <c r="F1136" s="84" t="b">
        <v>0</v>
      </c>
      <c r="G1136" s="84" t="b">
        <v>0</v>
      </c>
    </row>
    <row r="1137" spans="1:7" ht="15">
      <c r="A1137" s="84" t="s">
        <v>4097</v>
      </c>
      <c r="B1137" s="84">
        <v>2</v>
      </c>
      <c r="C1137" s="123">
        <v>0</v>
      </c>
      <c r="D1137" s="84" t="s">
        <v>3183</v>
      </c>
      <c r="E1137" s="84" t="b">
        <v>0</v>
      </c>
      <c r="F1137" s="84" t="b">
        <v>0</v>
      </c>
      <c r="G1137" s="84" t="b">
        <v>0</v>
      </c>
    </row>
    <row r="1138" spans="1:7" ht="15">
      <c r="A1138" s="84" t="s">
        <v>4415</v>
      </c>
      <c r="B1138" s="84">
        <v>2</v>
      </c>
      <c r="C1138" s="123">
        <v>0</v>
      </c>
      <c r="D1138" s="84" t="s">
        <v>3183</v>
      </c>
      <c r="E1138" s="84" t="b">
        <v>0</v>
      </c>
      <c r="F1138" s="84" t="b">
        <v>0</v>
      </c>
      <c r="G1138" s="84" t="b">
        <v>0</v>
      </c>
    </row>
    <row r="1139" spans="1:7" ht="15">
      <c r="A1139" s="84" t="s">
        <v>3292</v>
      </c>
      <c r="B1139" s="84">
        <v>3</v>
      </c>
      <c r="C1139" s="123">
        <v>0</v>
      </c>
      <c r="D1139" s="84" t="s">
        <v>3184</v>
      </c>
      <c r="E1139" s="84" t="b">
        <v>0</v>
      </c>
      <c r="F1139" s="84" t="b">
        <v>0</v>
      </c>
      <c r="G1139" s="84" t="b">
        <v>0</v>
      </c>
    </row>
    <row r="1140" spans="1:7" ht="15">
      <c r="A1140" s="84" t="s">
        <v>3266</v>
      </c>
      <c r="B1140" s="84">
        <v>2</v>
      </c>
      <c r="C1140" s="123">
        <v>0</v>
      </c>
      <c r="D1140" s="84" t="s">
        <v>3184</v>
      </c>
      <c r="E1140" s="84" t="b">
        <v>0</v>
      </c>
      <c r="F1140" s="84" t="b">
        <v>0</v>
      </c>
      <c r="G1140" s="84" t="b">
        <v>0</v>
      </c>
    </row>
    <row r="1141" spans="1:7" ht="15">
      <c r="A1141" s="84" t="s">
        <v>4444</v>
      </c>
      <c r="B1141" s="84">
        <v>2</v>
      </c>
      <c r="C1141" s="123">
        <v>0</v>
      </c>
      <c r="D1141" s="84" t="s">
        <v>3184</v>
      </c>
      <c r="E1141" s="84" t="b">
        <v>0</v>
      </c>
      <c r="F1141" s="84" t="b">
        <v>0</v>
      </c>
      <c r="G1141" s="84" t="b">
        <v>0</v>
      </c>
    </row>
    <row r="1142" spans="1:7" ht="15">
      <c r="A1142" s="84" t="s">
        <v>4445</v>
      </c>
      <c r="B1142" s="84">
        <v>2</v>
      </c>
      <c r="C1142" s="123">
        <v>0</v>
      </c>
      <c r="D1142" s="84" t="s">
        <v>3184</v>
      </c>
      <c r="E1142" s="84" t="b">
        <v>0</v>
      </c>
      <c r="F1142" s="84" t="b">
        <v>0</v>
      </c>
      <c r="G1142" s="84" t="b">
        <v>0</v>
      </c>
    </row>
    <row r="1143" spans="1:7" ht="15">
      <c r="A1143" s="84" t="s">
        <v>4053</v>
      </c>
      <c r="B1143" s="84">
        <v>2</v>
      </c>
      <c r="C1143" s="123">
        <v>0</v>
      </c>
      <c r="D1143" s="84" t="s">
        <v>3184</v>
      </c>
      <c r="E1143" s="84" t="b">
        <v>0</v>
      </c>
      <c r="F1143" s="84" t="b">
        <v>0</v>
      </c>
      <c r="G1143" s="84" t="b">
        <v>0</v>
      </c>
    </row>
    <row r="1144" spans="1:7" ht="15">
      <c r="A1144" s="84" t="s">
        <v>4050</v>
      </c>
      <c r="B1144" s="84">
        <v>2</v>
      </c>
      <c r="C1144" s="123">
        <v>0</v>
      </c>
      <c r="D1144" s="84" t="s">
        <v>3184</v>
      </c>
      <c r="E1144" s="84" t="b">
        <v>0</v>
      </c>
      <c r="F1144" s="84" t="b">
        <v>0</v>
      </c>
      <c r="G1144" s="84" t="b">
        <v>0</v>
      </c>
    </row>
    <row r="1145" spans="1:7" ht="15">
      <c r="A1145" s="84" t="s">
        <v>3328</v>
      </c>
      <c r="B1145" s="84">
        <v>2</v>
      </c>
      <c r="C1145" s="123">
        <v>0</v>
      </c>
      <c r="D1145" s="84" t="s">
        <v>3184</v>
      </c>
      <c r="E1145" s="84" t="b">
        <v>0</v>
      </c>
      <c r="F1145" s="84" t="b">
        <v>0</v>
      </c>
      <c r="G1145" s="84" t="b">
        <v>0</v>
      </c>
    </row>
    <row r="1146" spans="1:7" ht="15">
      <c r="A1146" s="84" t="s">
        <v>426</v>
      </c>
      <c r="B1146" s="84">
        <v>2</v>
      </c>
      <c r="C1146" s="123">
        <v>0</v>
      </c>
      <c r="D1146" s="84" t="s">
        <v>3184</v>
      </c>
      <c r="E1146" s="84" t="b">
        <v>0</v>
      </c>
      <c r="F1146" s="84" t="b">
        <v>0</v>
      </c>
      <c r="G1146" s="84" t="b">
        <v>0</v>
      </c>
    </row>
    <row r="1147" spans="1:7" ht="15">
      <c r="A1147" s="84" t="s">
        <v>4446</v>
      </c>
      <c r="B1147" s="84">
        <v>2</v>
      </c>
      <c r="C1147" s="123">
        <v>0</v>
      </c>
      <c r="D1147" s="84" t="s">
        <v>3184</v>
      </c>
      <c r="E1147" s="84" t="b">
        <v>0</v>
      </c>
      <c r="F1147" s="84" t="b">
        <v>0</v>
      </c>
      <c r="G1147" s="84" t="b">
        <v>0</v>
      </c>
    </row>
    <row r="1148" spans="1:7" ht="15">
      <c r="A1148" s="84" t="s">
        <v>3384</v>
      </c>
      <c r="B1148" s="84">
        <v>2</v>
      </c>
      <c r="C1148" s="123">
        <v>0</v>
      </c>
      <c r="D1148" s="84" t="s">
        <v>3184</v>
      </c>
      <c r="E1148" s="84" t="b">
        <v>0</v>
      </c>
      <c r="F1148" s="84" t="b">
        <v>0</v>
      </c>
      <c r="G114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4453</v>
      </c>
      <c r="B1" s="13" t="s">
        <v>4454</v>
      </c>
      <c r="C1" s="13" t="s">
        <v>4447</v>
      </c>
      <c r="D1" s="13" t="s">
        <v>4448</v>
      </c>
      <c r="E1" s="13" t="s">
        <v>4455</v>
      </c>
      <c r="F1" s="13" t="s">
        <v>144</v>
      </c>
      <c r="G1" s="13" t="s">
        <v>4456</v>
      </c>
      <c r="H1" s="13" t="s">
        <v>4457</v>
      </c>
      <c r="I1" s="13" t="s">
        <v>4458</v>
      </c>
      <c r="J1" s="13" t="s">
        <v>4459</v>
      </c>
      <c r="K1" s="13" t="s">
        <v>4460</v>
      </c>
      <c r="L1" s="13" t="s">
        <v>4461</v>
      </c>
    </row>
    <row r="2" spans="1:12" ht="15">
      <c r="A2" s="84" t="s">
        <v>3324</v>
      </c>
      <c r="B2" s="84" t="s">
        <v>3327</v>
      </c>
      <c r="C2" s="84">
        <v>20</v>
      </c>
      <c r="D2" s="123">
        <v>0.006519571968046928</v>
      </c>
      <c r="E2" s="123">
        <v>1.453841869997114</v>
      </c>
      <c r="F2" s="84" t="s">
        <v>4449</v>
      </c>
      <c r="G2" s="84" t="b">
        <v>0</v>
      </c>
      <c r="H2" s="84" t="b">
        <v>0</v>
      </c>
      <c r="I2" s="84" t="b">
        <v>0</v>
      </c>
      <c r="J2" s="84" t="b">
        <v>0</v>
      </c>
      <c r="K2" s="84" t="b">
        <v>0</v>
      </c>
      <c r="L2" s="84" t="b">
        <v>0</v>
      </c>
    </row>
    <row r="3" spans="1:12" ht="15">
      <c r="A3" s="84" t="s">
        <v>3380</v>
      </c>
      <c r="B3" s="84" t="s">
        <v>3324</v>
      </c>
      <c r="C3" s="84">
        <v>17</v>
      </c>
      <c r="D3" s="123">
        <v>0.006751868949102624</v>
      </c>
      <c r="E3" s="123">
        <v>1.506200474788254</v>
      </c>
      <c r="F3" s="84" t="s">
        <v>4449</v>
      </c>
      <c r="G3" s="84" t="b">
        <v>0</v>
      </c>
      <c r="H3" s="84" t="b">
        <v>0</v>
      </c>
      <c r="I3" s="84" t="b">
        <v>0</v>
      </c>
      <c r="J3" s="84" t="b">
        <v>0</v>
      </c>
      <c r="K3" s="84" t="b">
        <v>0</v>
      </c>
      <c r="L3" s="84" t="b">
        <v>0</v>
      </c>
    </row>
    <row r="4" spans="1:12" ht="15">
      <c r="A4" s="84" t="s">
        <v>3324</v>
      </c>
      <c r="B4" s="84" t="s">
        <v>3330</v>
      </c>
      <c r="C4" s="84">
        <v>16</v>
      </c>
      <c r="D4" s="123">
        <v>0.006146119033837769</v>
      </c>
      <c r="E4" s="123">
        <v>1.4904707653592753</v>
      </c>
      <c r="F4" s="84" t="s">
        <v>4449</v>
      </c>
      <c r="G4" s="84" t="b">
        <v>0</v>
      </c>
      <c r="H4" s="84" t="b">
        <v>0</v>
      </c>
      <c r="I4" s="84" t="b">
        <v>0</v>
      </c>
      <c r="J4" s="84" t="b">
        <v>0</v>
      </c>
      <c r="K4" s="84" t="b">
        <v>0</v>
      </c>
      <c r="L4" s="84" t="b">
        <v>0</v>
      </c>
    </row>
    <row r="5" spans="1:12" ht="15">
      <c r="A5" s="84" t="s">
        <v>3262</v>
      </c>
      <c r="B5" s="84" t="s">
        <v>756</v>
      </c>
      <c r="C5" s="84">
        <v>15</v>
      </c>
      <c r="D5" s="123">
        <v>0.005009459846121708</v>
      </c>
      <c r="E5" s="123">
        <v>0.8916931286781569</v>
      </c>
      <c r="F5" s="84" t="s">
        <v>4449</v>
      </c>
      <c r="G5" s="84" t="b">
        <v>0</v>
      </c>
      <c r="H5" s="84" t="b">
        <v>0</v>
      </c>
      <c r="I5" s="84" t="b">
        <v>0</v>
      </c>
      <c r="J5" s="84" t="b">
        <v>0</v>
      </c>
      <c r="K5" s="84" t="b">
        <v>0</v>
      </c>
      <c r="L5" s="84" t="b">
        <v>0</v>
      </c>
    </row>
    <row r="6" spans="1:12" ht="15">
      <c r="A6" s="84" t="s">
        <v>4054</v>
      </c>
      <c r="B6" s="84" t="s">
        <v>4052</v>
      </c>
      <c r="C6" s="84">
        <v>15</v>
      </c>
      <c r="D6" s="123">
        <v>0.005009459846121708</v>
      </c>
      <c r="E6" s="123">
        <v>2.3126797214256998</v>
      </c>
      <c r="F6" s="84" t="s">
        <v>4449</v>
      </c>
      <c r="G6" s="84" t="b">
        <v>0</v>
      </c>
      <c r="H6" s="84" t="b">
        <v>0</v>
      </c>
      <c r="I6" s="84" t="b">
        <v>0</v>
      </c>
      <c r="J6" s="84" t="b">
        <v>0</v>
      </c>
      <c r="K6" s="84" t="b">
        <v>0</v>
      </c>
      <c r="L6" s="84" t="b">
        <v>0</v>
      </c>
    </row>
    <row r="7" spans="1:12" ht="15">
      <c r="A7" s="84" t="s">
        <v>4050</v>
      </c>
      <c r="B7" s="84" t="s">
        <v>3328</v>
      </c>
      <c r="C7" s="84">
        <v>14</v>
      </c>
      <c r="D7" s="123">
        <v>0.004795007288654962</v>
      </c>
      <c r="E7" s="123">
        <v>2.1163850762817313</v>
      </c>
      <c r="F7" s="84" t="s">
        <v>4449</v>
      </c>
      <c r="G7" s="84" t="b">
        <v>0</v>
      </c>
      <c r="H7" s="84" t="b">
        <v>0</v>
      </c>
      <c r="I7" s="84" t="b">
        <v>0</v>
      </c>
      <c r="J7" s="84" t="b">
        <v>0</v>
      </c>
      <c r="K7" s="84" t="b">
        <v>0</v>
      </c>
      <c r="L7" s="84" t="b">
        <v>0</v>
      </c>
    </row>
    <row r="8" spans="1:12" ht="15">
      <c r="A8" s="84" t="s">
        <v>4055</v>
      </c>
      <c r="B8" s="84" t="s">
        <v>3264</v>
      </c>
      <c r="C8" s="84">
        <v>14</v>
      </c>
      <c r="D8" s="123">
        <v>0.004795007288654962</v>
      </c>
      <c r="E8" s="123">
        <v>1.960497203314337</v>
      </c>
      <c r="F8" s="84" t="s">
        <v>4449</v>
      </c>
      <c r="G8" s="84" t="b">
        <v>0</v>
      </c>
      <c r="H8" s="84" t="b">
        <v>0</v>
      </c>
      <c r="I8" s="84" t="b">
        <v>0</v>
      </c>
      <c r="J8" s="84" t="b">
        <v>0</v>
      </c>
      <c r="K8" s="84" t="b">
        <v>0</v>
      </c>
      <c r="L8" s="84" t="b">
        <v>0</v>
      </c>
    </row>
    <row r="9" spans="1:12" ht="15">
      <c r="A9" s="84" t="s">
        <v>3325</v>
      </c>
      <c r="B9" s="84" t="s">
        <v>3332</v>
      </c>
      <c r="C9" s="84">
        <v>13</v>
      </c>
      <c r="D9" s="123">
        <v>0.004571709299041941</v>
      </c>
      <c r="E9" s="123">
        <v>1.9257350970551252</v>
      </c>
      <c r="F9" s="84" t="s">
        <v>4449</v>
      </c>
      <c r="G9" s="84" t="b">
        <v>0</v>
      </c>
      <c r="H9" s="84" t="b">
        <v>0</v>
      </c>
      <c r="I9" s="84" t="b">
        <v>0</v>
      </c>
      <c r="J9" s="84" t="b">
        <v>0</v>
      </c>
      <c r="K9" s="84" t="b">
        <v>0</v>
      </c>
      <c r="L9" s="84" t="b">
        <v>0</v>
      </c>
    </row>
    <row r="10" spans="1:12" ht="15">
      <c r="A10" s="84" t="s">
        <v>3332</v>
      </c>
      <c r="B10" s="84" t="s">
        <v>3333</v>
      </c>
      <c r="C10" s="84">
        <v>13</v>
      </c>
      <c r="D10" s="123">
        <v>0.004571709299041941</v>
      </c>
      <c r="E10" s="123">
        <v>2.402856351774788</v>
      </c>
      <c r="F10" s="84" t="s">
        <v>4449</v>
      </c>
      <c r="G10" s="84" t="b">
        <v>0</v>
      </c>
      <c r="H10" s="84" t="b">
        <v>0</v>
      </c>
      <c r="I10" s="84" t="b">
        <v>0</v>
      </c>
      <c r="J10" s="84" t="b">
        <v>0</v>
      </c>
      <c r="K10" s="84" t="b">
        <v>0</v>
      </c>
      <c r="L10" s="84" t="b">
        <v>0</v>
      </c>
    </row>
    <row r="11" spans="1:12" ht="15">
      <c r="A11" s="84" t="s">
        <v>3333</v>
      </c>
      <c r="B11" s="84" t="s">
        <v>3325</v>
      </c>
      <c r="C11" s="84">
        <v>13</v>
      </c>
      <c r="D11" s="123">
        <v>0.004571709299041941</v>
      </c>
      <c r="E11" s="123">
        <v>1.9370161074648142</v>
      </c>
      <c r="F11" s="84" t="s">
        <v>4449</v>
      </c>
      <c r="G11" s="84" t="b">
        <v>0</v>
      </c>
      <c r="H11" s="84" t="b">
        <v>0</v>
      </c>
      <c r="I11" s="84" t="b">
        <v>0</v>
      </c>
      <c r="J11" s="84" t="b">
        <v>0</v>
      </c>
      <c r="K11" s="84" t="b">
        <v>0</v>
      </c>
      <c r="L11" s="84" t="b">
        <v>0</v>
      </c>
    </row>
    <row r="12" spans="1:12" ht="15">
      <c r="A12" s="84" t="s">
        <v>3325</v>
      </c>
      <c r="B12" s="84" t="s">
        <v>3334</v>
      </c>
      <c r="C12" s="84">
        <v>13</v>
      </c>
      <c r="D12" s="123">
        <v>0.004571709299041941</v>
      </c>
      <c r="E12" s="123">
        <v>1.9257350970551252</v>
      </c>
      <c r="F12" s="84" t="s">
        <v>4449</v>
      </c>
      <c r="G12" s="84" t="b">
        <v>0</v>
      </c>
      <c r="H12" s="84" t="b">
        <v>0</v>
      </c>
      <c r="I12" s="84" t="b">
        <v>0</v>
      </c>
      <c r="J12" s="84" t="b">
        <v>0</v>
      </c>
      <c r="K12" s="84" t="b">
        <v>1</v>
      </c>
      <c r="L12" s="84" t="b">
        <v>0</v>
      </c>
    </row>
    <row r="13" spans="1:12" ht="15">
      <c r="A13" s="84" t="s">
        <v>3334</v>
      </c>
      <c r="B13" s="84" t="s">
        <v>3335</v>
      </c>
      <c r="C13" s="84">
        <v>13</v>
      </c>
      <c r="D13" s="123">
        <v>0.004571709299041941</v>
      </c>
      <c r="E13" s="123">
        <v>2.402856351774788</v>
      </c>
      <c r="F13" s="84" t="s">
        <v>4449</v>
      </c>
      <c r="G13" s="84" t="b">
        <v>0</v>
      </c>
      <c r="H13" s="84" t="b">
        <v>1</v>
      </c>
      <c r="I13" s="84" t="b">
        <v>0</v>
      </c>
      <c r="J13" s="84" t="b">
        <v>0</v>
      </c>
      <c r="K13" s="84" t="b">
        <v>0</v>
      </c>
      <c r="L13" s="84" t="b">
        <v>0</v>
      </c>
    </row>
    <row r="14" spans="1:12" ht="15">
      <c r="A14" s="84" t="s">
        <v>3335</v>
      </c>
      <c r="B14" s="84" t="s">
        <v>3336</v>
      </c>
      <c r="C14" s="84">
        <v>13</v>
      </c>
      <c r="D14" s="123">
        <v>0.004571709299041941</v>
      </c>
      <c r="E14" s="123">
        <v>2.402856351774788</v>
      </c>
      <c r="F14" s="84" t="s">
        <v>4449</v>
      </c>
      <c r="G14" s="84" t="b">
        <v>0</v>
      </c>
      <c r="H14" s="84" t="b">
        <v>0</v>
      </c>
      <c r="I14" s="84" t="b">
        <v>0</v>
      </c>
      <c r="J14" s="84" t="b">
        <v>0</v>
      </c>
      <c r="K14" s="84" t="b">
        <v>0</v>
      </c>
      <c r="L14" s="84" t="b">
        <v>0</v>
      </c>
    </row>
    <row r="15" spans="1:12" ht="15">
      <c r="A15" s="84" t="s">
        <v>3336</v>
      </c>
      <c r="B15" s="84" t="s">
        <v>3337</v>
      </c>
      <c r="C15" s="84">
        <v>13</v>
      </c>
      <c r="D15" s="123">
        <v>0.004571709299041941</v>
      </c>
      <c r="E15" s="123">
        <v>2.402856351774788</v>
      </c>
      <c r="F15" s="84" t="s">
        <v>4449</v>
      </c>
      <c r="G15" s="84" t="b">
        <v>0</v>
      </c>
      <c r="H15" s="84" t="b">
        <v>0</v>
      </c>
      <c r="I15" s="84" t="b">
        <v>0</v>
      </c>
      <c r="J15" s="84" t="b">
        <v>0</v>
      </c>
      <c r="K15" s="84" t="b">
        <v>0</v>
      </c>
      <c r="L15" s="84" t="b">
        <v>0</v>
      </c>
    </row>
    <row r="16" spans="1:12" ht="15">
      <c r="A16" s="84" t="s">
        <v>3337</v>
      </c>
      <c r="B16" s="84" t="s">
        <v>3325</v>
      </c>
      <c r="C16" s="84">
        <v>13</v>
      </c>
      <c r="D16" s="123">
        <v>0.004571709299041941</v>
      </c>
      <c r="E16" s="123">
        <v>1.9370161074648142</v>
      </c>
      <c r="F16" s="84" t="s">
        <v>4449</v>
      </c>
      <c r="G16" s="84" t="b">
        <v>0</v>
      </c>
      <c r="H16" s="84" t="b">
        <v>0</v>
      </c>
      <c r="I16" s="84" t="b">
        <v>0</v>
      </c>
      <c r="J16" s="84" t="b">
        <v>0</v>
      </c>
      <c r="K16" s="84" t="b">
        <v>0</v>
      </c>
      <c r="L16" s="84" t="b">
        <v>0</v>
      </c>
    </row>
    <row r="17" spans="1:12" ht="15">
      <c r="A17" s="84" t="s">
        <v>3325</v>
      </c>
      <c r="B17" s="84" t="s">
        <v>3338</v>
      </c>
      <c r="C17" s="84">
        <v>13</v>
      </c>
      <c r="D17" s="123">
        <v>0.004571709299041941</v>
      </c>
      <c r="E17" s="123">
        <v>1.9257350970551252</v>
      </c>
      <c r="F17" s="84" t="s">
        <v>4449</v>
      </c>
      <c r="G17" s="84" t="b">
        <v>0</v>
      </c>
      <c r="H17" s="84" t="b">
        <v>0</v>
      </c>
      <c r="I17" s="84" t="b">
        <v>0</v>
      </c>
      <c r="J17" s="84" t="b">
        <v>0</v>
      </c>
      <c r="K17" s="84" t="b">
        <v>0</v>
      </c>
      <c r="L17" s="84" t="b">
        <v>0</v>
      </c>
    </row>
    <row r="18" spans="1:12" ht="15">
      <c r="A18" s="84" t="s">
        <v>3338</v>
      </c>
      <c r="B18" s="84" t="s">
        <v>3339</v>
      </c>
      <c r="C18" s="84">
        <v>13</v>
      </c>
      <c r="D18" s="123">
        <v>0.004571709299041941</v>
      </c>
      <c r="E18" s="123">
        <v>2.402856351774788</v>
      </c>
      <c r="F18" s="84" t="s">
        <v>4449</v>
      </c>
      <c r="G18" s="84" t="b">
        <v>0</v>
      </c>
      <c r="H18" s="84" t="b">
        <v>0</v>
      </c>
      <c r="I18" s="84" t="b">
        <v>0</v>
      </c>
      <c r="J18" s="84" t="b">
        <v>0</v>
      </c>
      <c r="K18" s="84" t="b">
        <v>0</v>
      </c>
      <c r="L18" s="84" t="b">
        <v>0</v>
      </c>
    </row>
    <row r="19" spans="1:12" ht="15">
      <c r="A19" s="84" t="s">
        <v>3339</v>
      </c>
      <c r="B19" s="84" t="s">
        <v>3340</v>
      </c>
      <c r="C19" s="84">
        <v>13</v>
      </c>
      <c r="D19" s="123">
        <v>0.004571709299041941</v>
      </c>
      <c r="E19" s="123">
        <v>2.402856351774788</v>
      </c>
      <c r="F19" s="84" t="s">
        <v>4449</v>
      </c>
      <c r="G19" s="84" t="b">
        <v>0</v>
      </c>
      <c r="H19" s="84" t="b">
        <v>0</v>
      </c>
      <c r="I19" s="84" t="b">
        <v>0</v>
      </c>
      <c r="J19" s="84" t="b">
        <v>0</v>
      </c>
      <c r="K19" s="84" t="b">
        <v>0</v>
      </c>
      <c r="L19" s="84" t="b">
        <v>0</v>
      </c>
    </row>
    <row r="20" spans="1:12" ht="15">
      <c r="A20" s="84" t="s">
        <v>3340</v>
      </c>
      <c r="B20" s="84" t="s">
        <v>4056</v>
      </c>
      <c r="C20" s="84">
        <v>13</v>
      </c>
      <c r="D20" s="123">
        <v>0.004571709299041941</v>
      </c>
      <c r="E20" s="123">
        <v>2.402856351774788</v>
      </c>
      <c r="F20" s="84" t="s">
        <v>4449</v>
      </c>
      <c r="G20" s="84" t="b">
        <v>0</v>
      </c>
      <c r="H20" s="84" t="b">
        <v>0</v>
      </c>
      <c r="I20" s="84" t="b">
        <v>0</v>
      </c>
      <c r="J20" s="84" t="b">
        <v>0</v>
      </c>
      <c r="K20" s="84" t="b">
        <v>0</v>
      </c>
      <c r="L20" s="84" t="b">
        <v>0</v>
      </c>
    </row>
    <row r="21" spans="1:12" ht="15">
      <c r="A21" s="84" t="s">
        <v>3327</v>
      </c>
      <c r="B21" s="84" t="s">
        <v>3324</v>
      </c>
      <c r="C21" s="84">
        <v>13</v>
      </c>
      <c r="D21" s="123">
        <v>0.004700457840742725</v>
      </c>
      <c r="E21" s="123">
        <v>1.2731893366453797</v>
      </c>
      <c r="F21" s="84" t="s">
        <v>4449</v>
      </c>
      <c r="G21" s="84" t="b">
        <v>0</v>
      </c>
      <c r="H21" s="84" t="b">
        <v>0</v>
      </c>
      <c r="I21" s="84" t="b">
        <v>0</v>
      </c>
      <c r="J21" s="84" t="b">
        <v>0</v>
      </c>
      <c r="K21" s="84" t="b">
        <v>0</v>
      </c>
      <c r="L21" s="84" t="b">
        <v>0</v>
      </c>
    </row>
    <row r="22" spans="1:12" ht="15">
      <c r="A22" s="84" t="s">
        <v>319</v>
      </c>
      <c r="B22" s="84" t="s">
        <v>3325</v>
      </c>
      <c r="C22" s="84">
        <v>12</v>
      </c>
      <c r="D22" s="123">
        <v>0.004338884160685593</v>
      </c>
      <c r="E22" s="123">
        <v>1.9370161074648142</v>
      </c>
      <c r="F22" s="84" t="s">
        <v>4449</v>
      </c>
      <c r="G22" s="84" t="b">
        <v>0</v>
      </c>
      <c r="H22" s="84" t="b">
        <v>0</v>
      </c>
      <c r="I22" s="84" t="b">
        <v>0</v>
      </c>
      <c r="J22" s="84" t="b">
        <v>0</v>
      </c>
      <c r="K22" s="84" t="b">
        <v>0</v>
      </c>
      <c r="L22" s="84" t="b">
        <v>0</v>
      </c>
    </row>
    <row r="23" spans="1:12" ht="15">
      <c r="A23" s="84" t="s">
        <v>4056</v>
      </c>
      <c r="B23" s="84" t="s">
        <v>4058</v>
      </c>
      <c r="C23" s="84">
        <v>12</v>
      </c>
      <c r="D23" s="123">
        <v>0.004338884160685593</v>
      </c>
      <c r="E23" s="123">
        <v>2.402856351774788</v>
      </c>
      <c r="F23" s="84" t="s">
        <v>4449</v>
      </c>
      <c r="G23" s="84" t="b">
        <v>0</v>
      </c>
      <c r="H23" s="84" t="b">
        <v>0</v>
      </c>
      <c r="I23" s="84" t="b">
        <v>0</v>
      </c>
      <c r="J23" s="84" t="b">
        <v>0</v>
      </c>
      <c r="K23" s="84" t="b">
        <v>0</v>
      </c>
      <c r="L23" s="84" t="b">
        <v>0</v>
      </c>
    </row>
    <row r="24" spans="1:12" ht="15">
      <c r="A24" s="84" t="s">
        <v>3324</v>
      </c>
      <c r="B24" s="84" t="s">
        <v>3380</v>
      </c>
      <c r="C24" s="84">
        <v>11</v>
      </c>
      <c r="D24" s="123">
        <v>0.004529163429236008</v>
      </c>
      <c r="E24" s="123">
        <v>1.3107101285627951</v>
      </c>
      <c r="F24" s="84" t="s">
        <v>4449</v>
      </c>
      <c r="G24" s="84" t="b">
        <v>0</v>
      </c>
      <c r="H24" s="84" t="b">
        <v>0</v>
      </c>
      <c r="I24" s="84" t="b">
        <v>0</v>
      </c>
      <c r="J24" s="84" t="b">
        <v>0</v>
      </c>
      <c r="K24" s="84" t="b">
        <v>0</v>
      </c>
      <c r="L24" s="84" t="b">
        <v>0</v>
      </c>
    </row>
    <row r="25" spans="1:12" ht="15">
      <c r="A25" s="84" t="s">
        <v>420</v>
      </c>
      <c r="B25" s="84" t="s">
        <v>756</v>
      </c>
      <c r="C25" s="84">
        <v>10</v>
      </c>
      <c r="D25" s="123">
        <v>0.0038413243961486062</v>
      </c>
      <c r="E25" s="123">
        <v>0.765289653811583</v>
      </c>
      <c r="F25" s="84" t="s">
        <v>4449</v>
      </c>
      <c r="G25" s="84" t="b">
        <v>0</v>
      </c>
      <c r="H25" s="84" t="b">
        <v>0</v>
      </c>
      <c r="I25" s="84" t="b">
        <v>0</v>
      </c>
      <c r="J25" s="84" t="b">
        <v>0</v>
      </c>
      <c r="K25" s="84" t="b">
        <v>0</v>
      </c>
      <c r="L25" s="84" t="b">
        <v>0</v>
      </c>
    </row>
    <row r="26" spans="1:12" ht="15">
      <c r="A26" s="84" t="s">
        <v>3330</v>
      </c>
      <c r="B26" s="84" t="s">
        <v>3324</v>
      </c>
      <c r="C26" s="84">
        <v>10</v>
      </c>
      <c r="D26" s="123">
        <v>0.0038413243961486062</v>
      </c>
      <c r="E26" s="123">
        <v>1.27575155340998</v>
      </c>
      <c r="F26" s="84" t="s">
        <v>4449</v>
      </c>
      <c r="G26" s="84" t="b">
        <v>0</v>
      </c>
      <c r="H26" s="84" t="b">
        <v>0</v>
      </c>
      <c r="I26" s="84" t="b">
        <v>0</v>
      </c>
      <c r="J26" s="84" t="b">
        <v>0</v>
      </c>
      <c r="K26" s="84" t="b">
        <v>0</v>
      </c>
      <c r="L26" s="84" t="b">
        <v>0</v>
      </c>
    </row>
    <row r="27" spans="1:12" ht="15">
      <c r="A27" s="84" t="s">
        <v>3324</v>
      </c>
      <c r="B27" s="84" t="s">
        <v>3324</v>
      </c>
      <c r="C27" s="84">
        <v>9</v>
      </c>
      <c r="D27" s="123">
        <v>0.0037056791693749155</v>
      </c>
      <c r="E27" s="123">
        <v>0.8124584981138865</v>
      </c>
      <c r="F27" s="84" t="s">
        <v>4449</v>
      </c>
      <c r="G27" s="84" t="b">
        <v>0</v>
      </c>
      <c r="H27" s="84" t="b">
        <v>0</v>
      </c>
      <c r="I27" s="84" t="b">
        <v>0</v>
      </c>
      <c r="J27" s="84" t="b">
        <v>0</v>
      </c>
      <c r="K27" s="84" t="b">
        <v>0</v>
      </c>
      <c r="L27" s="84" t="b">
        <v>0</v>
      </c>
    </row>
    <row r="28" spans="1:12" ht="15">
      <c r="A28" s="84" t="s">
        <v>3378</v>
      </c>
      <c r="B28" s="84" t="s">
        <v>756</v>
      </c>
      <c r="C28" s="84">
        <v>9</v>
      </c>
      <c r="D28" s="123">
        <v>0.0035745188554072715</v>
      </c>
      <c r="E28" s="123">
        <v>1.0619548440731141</v>
      </c>
      <c r="F28" s="84" t="s">
        <v>4449</v>
      </c>
      <c r="G28" s="84" t="b">
        <v>0</v>
      </c>
      <c r="H28" s="84" t="b">
        <v>0</v>
      </c>
      <c r="I28" s="84" t="b">
        <v>0</v>
      </c>
      <c r="J28" s="84" t="b">
        <v>0</v>
      </c>
      <c r="K28" s="84" t="b">
        <v>0</v>
      </c>
      <c r="L28" s="84" t="b">
        <v>0</v>
      </c>
    </row>
    <row r="29" spans="1:12" ht="15">
      <c r="A29" s="84" t="s">
        <v>756</v>
      </c>
      <c r="B29" s="84" t="s">
        <v>420</v>
      </c>
      <c r="C29" s="84">
        <v>9</v>
      </c>
      <c r="D29" s="123">
        <v>0.0035745188554072715</v>
      </c>
      <c r="E29" s="123">
        <v>0.8357595755227373</v>
      </c>
      <c r="F29" s="84" t="s">
        <v>4449</v>
      </c>
      <c r="G29" s="84" t="b">
        <v>0</v>
      </c>
      <c r="H29" s="84" t="b">
        <v>0</v>
      </c>
      <c r="I29" s="84" t="b">
        <v>0</v>
      </c>
      <c r="J29" s="84" t="b">
        <v>0</v>
      </c>
      <c r="K29" s="84" t="b">
        <v>0</v>
      </c>
      <c r="L29" s="84" t="b">
        <v>0</v>
      </c>
    </row>
    <row r="30" spans="1:12" ht="15">
      <c r="A30" s="84" t="s">
        <v>756</v>
      </c>
      <c r="B30" s="84" t="s">
        <v>3264</v>
      </c>
      <c r="C30" s="84">
        <v>8</v>
      </c>
      <c r="D30" s="123">
        <v>0.0032939370394443695</v>
      </c>
      <c r="E30" s="123">
        <v>0.7597834693503238</v>
      </c>
      <c r="F30" s="84" t="s">
        <v>4449</v>
      </c>
      <c r="G30" s="84" t="b">
        <v>0</v>
      </c>
      <c r="H30" s="84" t="b">
        <v>0</v>
      </c>
      <c r="I30" s="84" t="b">
        <v>0</v>
      </c>
      <c r="J30" s="84" t="b">
        <v>0</v>
      </c>
      <c r="K30" s="84" t="b">
        <v>0</v>
      </c>
      <c r="L30" s="84" t="b">
        <v>0</v>
      </c>
    </row>
    <row r="31" spans="1:12" ht="15">
      <c r="A31" s="84" t="s">
        <v>3266</v>
      </c>
      <c r="B31" s="84" t="s">
        <v>3292</v>
      </c>
      <c r="C31" s="84">
        <v>8</v>
      </c>
      <c r="D31" s="123">
        <v>0.0032939370394443695</v>
      </c>
      <c r="E31" s="123">
        <v>1.7431960814487013</v>
      </c>
      <c r="F31" s="84" t="s">
        <v>4449</v>
      </c>
      <c r="G31" s="84" t="b">
        <v>0</v>
      </c>
      <c r="H31" s="84" t="b">
        <v>0</v>
      </c>
      <c r="I31" s="84" t="b">
        <v>0</v>
      </c>
      <c r="J31" s="84" t="b">
        <v>0</v>
      </c>
      <c r="K31" s="84" t="b">
        <v>0</v>
      </c>
      <c r="L31" s="84" t="b">
        <v>0</v>
      </c>
    </row>
    <row r="32" spans="1:12" ht="15">
      <c r="A32" s="84" t="s">
        <v>3342</v>
      </c>
      <c r="B32" s="84" t="s">
        <v>3343</v>
      </c>
      <c r="C32" s="84">
        <v>8</v>
      </c>
      <c r="D32" s="123">
        <v>0.0032939370394443695</v>
      </c>
      <c r="E32" s="123">
        <v>2.141136090120739</v>
      </c>
      <c r="F32" s="84" t="s">
        <v>4449</v>
      </c>
      <c r="G32" s="84" t="b">
        <v>0</v>
      </c>
      <c r="H32" s="84" t="b">
        <v>0</v>
      </c>
      <c r="I32" s="84" t="b">
        <v>0</v>
      </c>
      <c r="J32" s="84" t="b">
        <v>0</v>
      </c>
      <c r="K32" s="84" t="b">
        <v>0</v>
      </c>
      <c r="L32" s="84" t="b">
        <v>0</v>
      </c>
    </row>
    <row r="33" spans="1:12" ht="15">
      <c r="A33" s="84" t="s">
        <v>3263</v>
      </c>
      <c r="B33" s="84" t="s">
        <v>756</v>
      </c>
      <c r="C33" s="84">
        <v>7</v>
      </c>
      <c r="D33" s="123">
        <v>0.00299784836502488</v>
      </c>
      <c r="E33" s="123">
        <v>0.48544895721753994</v>
      </c>
      <c r="F33" s="84" t="s">
        <v>4449</v>
      </c>
      <c r="G33" s="84" t="b">
        <v>0</v>
      </c>
      <c r="H33" s="84" t="b">
        <v>0</v>
      </c>
      <c r="I33" s="84" t="b">
        <v>0</v>
      </c>
      <c r="J33" s="84" t="b">
        <v>0</v>
      </c>
      <c r="K33" s="84" t="b">
        <v>0</v>
      </c>
      <c r="L33" s="84" t="b">
        <v>0</v>
      </c>
    </row>
    <row r="34" spans="1:12" ht="15">
      <c r="A34" s="84" t="s">
        <v>756</v>
      </c>
      <c r="B34" s="84" t="s">
        <v>3262</v>
      </c>
      <c r="C34" s="84">
        <v>7</v>
      </c>
      <c r="D34" s="123">
        <v>0.00299784836502488</v>
      </c>
      <c r="E34" s="123">
        <v>0.6783104265231142</v>
      </c>
      <c r="F34" s="84" t="s">
        <v>4449</v>
      </c>
      <c r="G34" s="84" t="b">
        <v>0</v>
      </c>
      <c r="H34" s="84" t="b">
        <v>0</v>
      </c>
      <c r="I34" s="84" t="b">
        <v>0</v>
      </c>
      <c r="J34" s="84" t="b">
        <v>0</v>
      </c>
      <c r="K34" s="84" t="b">
        <v>0</v>
      </c>
      <c r="L34" s="84" t="b">
        <v>0</v>
      </c>
    </row>
    <row r="35" spans="1:12" ht="15">
      <c r="A35" s="84" t="s">
        <v>3262</v>
      </c>
      <c r="B35" s="84" t="s">
        <v>3265</v>
      </c>
      <c r="C35" s="84">
        <v>7</v>
      </c>
      <c r="D35" s="123">
        <v>0.00299784836502488</v>
      </c>
      <c r="E35" s="123">
        <v>1.7936960200288863</v>
      </c>
      <c r="F35" s="84" t="s">
        <v>4449</v>
      </c>
      <c r="G35" s="84" t="b">
        <v>0</v>
      </c>
      <c r="H35" s="84" t="b">
        <v>0</v>
      </c>
      <c r="I35" s="84" t="b">
        <v>0</v>
      </c>
      <c r="J35" s="84" t="b">
        <v>0</v>
      </c>
      <c r="K35" s="84" t="b">
        <v>0</v>
      </c>
      <c r="L35" s="84" t="b">
        <v>0</v>
      </c>
    </row>
    <row r="36" spans="1:12" ht="15">
      <c r="A36" s="84" t="s">
        <v>3263</v>
      </c>
      <c r="B36" s="84" t="s">
        <v>3376</v>
      </c>
      <c r="C36" s="84">
        <v>7</v>
      </c>
      <c r="D36" s="123">
        <v>0.00299784836502488</v>
      </c>
      <c r="E36" s="123">
        <v>1.8153550806177503</v>
      </c>
      <c r="F36" s="84" t="s">
        <v>4449</v>
      </c>
      <c r="G36" s="84" t="b">
        <v>0</v>
      </c>
      <c r="H36" s="84" t="b">
        <v>0</v>
      </c>
      <c r="I36" s="84" t="b">
        <v>0</v>
      </c>
      <c r="J36" s="84" t="b">
        <v>0</v>
      </c>
      <c r="K36" s="84" t="b">
        <v>0</v>
      </c>
      <c r="L36" s="84" t="b">
        <v>0</v>
      </c>
    </row>
    <row r="37" spans="1:12" ht="15">
      <c r="A37" s="84" t="s">
        <v>3364</v>
      </c>
      <c r="B37" s="84" t="s">
        <v>3370</v>
      </c>
      <c r="C37" s="84">
        <v>7</v>
      </c>
      <c r="D37" s="123">
        <v>0.0031313604810973275</v>
      </c>
      <c r="E37" s="123">
        <v>1.8540418724000503</v>
      </c>
      <c r="F37" s="84" t="s">
        <v>4449</v>
      </c>
      <c r="G37" s="84" t="b">
        <v>0</v>
      </c>
      <c r="H37" s="84" t="b">
        <v>0</v>
      </c>
      <c r="I37" s="84" t="b">
        <v>0</v>
      </c>
      <c r="J37" s="84" t="b">
        <v>0</v>
      </c>
      <c r="K37" s="84" t="b">
        <v>0</v>
      </c>
      <c r="L37" s="84" t="b">
        <v>0</v>
      </c>
    </row>
    <row r="38" spans="1:12" ht="15">
      <c r="A38" s="84" t="s">
        <v>3364</v>
      </c>
      <c r="B38" s="84" t="s">
        <v>3366</v>
      </c>
      <c r="C38" s="84">
        <v>7</v>
      </c>
      <c r="D38" s="123">
        <v>0.0031313604810973275</v>
      </c>
      <c r="E38" s="123">
        <v>1.7960499254223636</v>
      </c>
      <c r="F38" s="84" t="s">
        <v>4449</v>
      </c>
      <c r="G38" s="84" t="b">
        <v>0</v>
      </c>
      <c r="H38" s="84" t="b">
        <v>0</v>
      </c>
      <c r="I38" s="84" t="b">
        <v>0</v>
      </c>
      <c r="J38" s="84" t="b">
        <v>0</v>
      </c>
      <c r="K38" s="84" t="b">
        <v>0</v>
      </c>
      <c r="L38" s="84" t="b">
        <v>0</v>
      </c>
    </row>
    <row r="39" spans="1:12" ht="15">
      <c r="A39" s="84" t="s">
        <v>756</v>
      </c>
      <c r="B39" s="84" t="s">
        <v>4051</v>
      </c>
      <c r="C39" s="84">
        <v>7</v>
      </c>
      <c r="D39" s="123">
        <v>0.00299784836502488</v>
      </c>
      <c r="E39" s="123">
        <v>1.0539740404839997</v>
      </c>
      <c r="F39" s="84" t="s">
        <v>4449</v>
      </c>
      <c r="G39" s="84" t="b">
        <v>0</v>
      </c>
      <c r="H39" s="84" t="b">
        <v>0</v>
      </c>
      <c r="I39" s="84" t="b">
        <v>0</v>
      </c>
      <c r="J39" s="84" t="b">
        <v>0</v>
      </c>
      <c r="K39" s="84" t="b">
        <v>0</v>
      </c>
      <c r="L39" s="84" t="b">
        <v>0</v>
      </c>
    </row>
    <row r="40" spans="1:12" ht="15">
      <c r="A40" s="84" t="s">
        <v>3384</v>
      </c>
      <c r="B40" s="84" t="s">
        <v>3266</v>
      </c>
      <c r="C40" s="84">
        <v>6</v>
      </c>
      <c r="D40" s="123">
        <v>0.002684023269511995</v>
      </c>
      <c r="E40" s="123">
        <v>1.8970109457932305</v>
      </c>
      <c r="F40" s="84" t="s">
        <v>4449</v>
      </c>
      <c r="G40" s="84" t="b">
        <v>0</v>
      </c>
      <c r="H40" s="84" t="b">
        <v>0</v>
      </c>
      <c r="I40" s="84" t="b">
        <v>0</v>
      </c>
      <c r="J40" s="84" t="b">
        <v>0</v>
      </c>
      <c r="K40" s="84" t="b">
        <v>0</v>
      </c>
      <c r="L40" s="84" t="b">
        <v>0</v>
      </c>
    </row>
    <row r="41" spans="1:12" ht="15">
      <c r="A41" s="84" t="s">
        <v>3292</v>
      </c>
      <c r="B41" s="84" t="s">
        <v>3374</v>
      </c>
      <c r="C41" s="84">
        <v>6</v>
      </c>
      <c r="D41" s="123">
        <v>0.002684023269511995</v>
      </c>
      <c r="E41" s="123">
        <v>2.2380461031287955</v>
      </c>
      <c r="F41" s="84" t="s">
        <v>4449</v>
      </c>
      <c r="G41" s="84" t="b">
        <v>0</v>
      </c>
      <c r="H41" s="84" t="b">
        <v>0</v>
      </c>
      <c r="I41" s="84" t="b">
        <v>0</v>
      </c>
      <c r="J41" s="84" t="b">
        <v>0</v>
      </c>
      <c r="K41" s="84" t="b">
        <v>0</v>
      </c>
      <c r="L41" s="84" t="b">
        <v>0</v>
      </c>
    </row>
    <row r="42" spans="1:12" ht="15">
      <c r="A42" s="84" t="s">
        <v>3374</v>
      </c>
      <c r="B42" s="84" t="s">
        <v>3375</v>
      </c>
      <c r="C42" s="84">
        <v>6</v>
      </c>
      <c r="D42" s="123">
        <v>0.002684023269511995</v>
      </c>
      <c r="E42" s="123">
        <v>2.6717016640673674</v>
      </c>
      <c r="F42" s="84" t="s">
        <v>4449</v>
      </c>
      <c r="G42" s="84" t="b">
        <v>0</v>
      </c>
      <c r="H42" s="84" t="b">
        <v>0</v>
      </c>
      <c r="I42" s="84" t="b">
        <v>0</v>
      </c>
      <c r="J42" s="84" t="b">
        <v>0</v>
      </c>
      <c r="K42" s="84" t="b">
        <v>0</v>
      </c>
      <c r="L42" s="84" t="b">
        <v>0</v>
      </c>
    </row>
    <row r="43" spans="1:12" ht="15">
      <c r="A43" s="84" t="s">
        <v>3375</v>
      </c>
      <c r="B43" s="84" t="s">
        <v>3263</v>
      </c>
      <c r="C43" s="84">
        <v>6</v>
      </c>
      <c r="D43" s="123">
        <v>0.002684023269511995</v>
      </c>
      <c r="E43" s="123">
        <v>1.7777550565152938</v>
      </c>
      <c r="F43" s="84" t="s">
        <v>4449</v>
      </c>
      <c r="G43" s="84" t="b">
        <v>0</v>
      </c>
      <c r="H43" s="84" t="b">
        <v>0</v>
      </c>
      <c r="I43" s="84" t="b">
        <v>0</v>
      </c>
      <c r="J43" s="84" t="b">
        <v>0</v>
      </c>
      <c r="K43" s="84" t="b">
        <v>0</v>
      </c>
      <c r="L43" s="84" t="b">
        <v>0</v>
      </c>
    </row>
    <row r="44" spans="1:12" ht="15">
      <c r="A44" s="84" t="s">
        <v>3376</v>
      </c>
      <c r="B44" s="84" t="s">
        <v>3377</v>
      </c>
      <c r="C44" s="84">
        <v>6</v>
      </c>
      <c r="D44" s="123">
        <v>0.002684023269511995</v>
      </c>
      <c r="E44" s="123">
        <v>2.6137097170896806</v>
      </c>
      <c r="F44" s="84" t="s">
        <v>4449</v>
      </c>
      <c r="G44" s="84" t="b">
        <v>0</v>
      </c>
      <c r="H44" s="84" t="b">
        <v>0</v>
      </c>
      <c r="I44" s="84" t="b">
        <v>0</v>
      </c>
      <c r="J44" s="84" t="b">
        <v>1</v>
      </c>
      <c r="K44" s="84" t="b">
        <v>0</v>
      </c>
      <c r="L44" s="84" t="b">
        <v>0</v>
      </c>
    </row>
    <row r="45" spans="1:12" ht="15">
      <c r="A45" s="84" t="s">
        <v>3377</v>
      </c>
      <c r="B45" s="84" t="s">
        <v>3378</v>
      </c>
      <c r="C45" s="84">
        <v>6</v>
      </c>
      <c r="D45" s="123">
        <v>0.002684023269511995</v>
      </c>
      <c r="E45" s="123">
        <v>2.340708445025943</v>
      </c>
      <c r="F45" s="84" t="s">
        <v>4449</v>
      </c>
      <c r="G45" s="84" t="b">
        <v>1</v>
      </c>
      <c r="H45" s="84" t="b">
        <v>0</v>
      </c>
      <c r="I45" s="84" t="b">
        <v>0</v>
      </c>
      <c r="J45" s="84" t="b">
        <v>0</v>
      </c>
      <c r="K45" s="84" t="b">
        <v>0</v>
      </c>
      <c r="L45" s="84" t="b">
        <v>0</v>
      </c>
    </row>
    <row r="46" spans="1:12" ht="15">
      <c r="A46" s="84" t="s">
        <v>756</v>
      </c>
      <c r="B46" s="84" t="s">
        <v>3263</v>
      </c>
      <c r="C46" s="84">
        <v>6</v>
      </c>
      <c r="D46" s="123">
        <v>0.002684023269511995</v>
      </c>
      <c r="E46" s="123">
        <v>0.5190493755735937</v>
      </c>
      <c r="F46" s="84" t="s">
        <v>4449</v>
      </c>
      <c r="G46" s="84" t="b">
        <v>0</v>
      </c>
      <c r="H46" s="84" t="b">
        <v>0</v>
      </c>
      <c r="I46" s="84" t="b">
        <v>0</v>
      </c>
      <c r="J46" s="84" t="b">
        <v>0</v>
      </c>
      <c r="K46" s="84" t="b">
        <v>0</v>
      </c>
      <c r="L46" s="84" t="b">
        <v>0</v>
      </c>
    </row>
    <row r="47" spans="1:12" ht="15">
      <c r="A47" s="84" t="s">
        <v>768</v>
      </c>
      <c r="B47" s="84" t="s">
        <v>3369</v>
      </c>
      <c r="C47" s="84">
        <v>6</v>
      </c>
      <c r="D47" s="123">
        <v>0.002684023269511995</v>
      </c>
      <c r="E47" s="123">
        <v>2.402856351774788</v>
      </c>
      <c r="F47" s="84" t="s">
        <v>4449</v>
      </c>
      <c r="G47" s="84" t="b">
        <v>0</v>
      </c>
      <c r="H47" s="84" t="b">
        <v>0</v>
      </c>
      <c r="I47" s="84" t="b">
        <v>0</v>
      </c>
      <c r="J47" s="84" t="b">
        <v>0</v>
      </c>
      <c r="K47" s="84" t="b">
        <v>0</v>
      </c>
      <c r="L47" s="84" t="b">
        <v>0</v>
      </c>
    </row>
    <row r="48" spans="1:12" ht="15">
      <c r="A48" s="84" t="s">
        <v>3369</v>
      </c>
      <c r="B48" s="84" t="s">
        <v>3363</v>
      </c>
      <c r="C48" s="84">
        <v>6</v>
      </c>
      <c r="D48" s="123">
        <v>0.002684023269511995</v>
      </c>
      <c r="E48" s="123">
        <v>1.768611677075424</v>
      </c>
      <c r="F48" s="84" t="s">
        <v>4449</v>
      </c>
      <c r="G48" s="84" t="b">
        <v>0</v>
      </c>
      <c r="H48" s="84" t="b">
        <v>0</v>
      </c>
      <c r="I48" s="84" t="b">
        <v>0</v>
      </c>
      <c r="J48" s="84" t="b">
        <v>0</v>
      </c>
      <c r="K48" s="84" t="b">
        <v>0</v>
      </c>
      <c r="L48" s="84" t="b">
        <v>0</v>
      </c>
    </row>
    <row r="49" spans="1:12" ht="15">
      <c r="A49" s="84" t="s">
        <v>3363</v>
      </c>
      <c r="B49" s="84" t="s">
        <v>4082</v>
      </c>
      <c r="C49" s="84">
        <v>6</v>
      </c>
      <c r="D49" s="123">
        <v>0.002684023269511995</v>
      </c>
      <c r="E49" s="123">
        <v>2.0696416727394054</v>
      </c>
      <c r="F49" s="84" t="s">
        <v>4449</v>
      </c>
      <c r="G49" s="84" t="b">
        <v>0</v>
      </c>
      <c r="H49" s="84" t="b">
        <v>0</v>
      </c>
      <c r="I49" s="84" t="b">
        <v>0</v>
      </c>
      <c r="J49" s="84" t="b">
        <v>0</v>
      </c>
      <c r="K49" s="84" t="b">
        <v>0</v>
      </c>
      <c r="L49" s="84" t="b">
        <v>0</v>
      </c>
    </row>
    <row r="50" spans="1:12" ht="15">
      <c r="A50" s="84" t="s">
        <v>4082</v>
      </c>
      <c r="B50" s="84" t="s">
        <v>4083</v>
      </c>
      <c r="C50" s="84">
        <v>6</v>
      </c>
      <c r="D50" s="123">
        <v>0.002684023269511995</v>
      </c>
      <c r="E50" s="123">
        <v>2.738648453697981</v>
      </c>
      <c r="F50" s="84" t="s">
        <v>4449</v>
      </c>
      <c r="G50" s="84" t="b">
        <v>0</v>
      </c>
      <c r="H50" s="84" t="b">
        <v>0</v>
      </c>
      <c r="I50" s="84" t="b">
        <v>0</v>
      </c>
      <c r="J50" s="84" t="b">
        <v>0</v>
      </c>
      <c r="K50" s="84" t="b">
        <v>0</v>
      </c>
      <c r="L50" s="84" t="b">
        <v>0</v>
      </c>
    </row>
    <row r="51" spans="1:12" ht="15">
      <c r="A51" s="84" t="s">
        <v>4083</v>
      </c>
      <c r="B51" s="84" t="s">
        <v>3371</v>
      </c>
      <c r="C51" s="84">
        <v>6</v>
      </c>
      <c r="D51" s="123">
        <v>0.002684023269511995</v>
      </c>
      <c r="E51" s="123">
        <v>2.4376184580339997</v>
      </c>
      <c r="F51" s="84" t="s">
        <v>4449</v>
      </c>
      <c r="G51" s="84" t="b">
        <v>0</v>
      </c>
      <c r="H51" s="84" t="b">
        <v>0</v>
      </c>
      <c r="I51" s="84" t="b">
        <v>0</v>
      </c>
      <c r="J51" s="84" t="b">
        <v>0</v>
      </c>
      <c r="K51" s="84" t="b">
        <v>0</v>
      </c>
      <c r="L51" s="84" t="b">
        <v>0</v>
      </c>
    </row>
    <row r="52" spans="1:12" ht="15">
      <c r="A52" s="84" t="s">
        <v>3371</v>
      </c>
      <c r="B52" s="84" t="s">
        <v>3372</v>
      </c>
      <c r="C52" s="84">
        <v>6</v>
      </c>
      <c r="D52" s="123">
        <v>0.002684023269511995</v>
      </c>
      <c r="E52" s="123">
        <v>2.1018263561108066</v>
      </c>
      <c r="F52" s="84" t="s">
        <v>4449</v>
      </c>
      <c r="G52" s="84" t="b">
        <v>0</v>
      </c>
      <c r="H52" s="84" t="b">
        <v>0</v>
      </c>
      <c r="I52" s="84" t="b">
        <v>0</v>
      </c>
      <c r="J52" s="84" t="b">
        <v>0</v>
      </c>
      <c r="K52" s="84" t="b">
        <v>0</v>
      </c>
      <c r="L52" s="84" t="b">
        <v>0</v>
      </c>
    </row>
    <row r="53" spans="1:12" ht="15">
      <c r="A53" s="84" t="s">
        <v>3372</v>
      </c>
      <c r="B53" s="84" t="s">
        <v>3365</v>
      </c>
      <c r="C53" s="84">
        <v>6</v>
      </c>
      <c r="D53" s="123">
        <v>0.002684023269511995</v>
      </c>
      <c r="E53" s="123">
        <v>1.858788307424512</v>
      </c>
      <c r="F53" s="84" t="s">
        <v>4449</v>
      </c>
      <c r="G53" s="84" t="b">
        <v>0</v>
      </c>
      <c r="H53" s="84" t="b">
        <v>0</v>
      </c>
      <c r="I53" s="84" t="b">
        <v>0</v>
      </c>
      <c r="J53" s="84" t="b">
        <v>0</v>
      </c>
      <c r="K53" s="84" t="b">
        <v>0</v>
      </c>
      <c r="L53" s="84" t="b">
        <v>0</v>
      </c>
    </row>
    <row r="54" spans="1:12" ht="15">
      <c r="A54" s="84" t="s">
        <v>3365</v>
      </c>
      <c r="B54" s="84" t="s">
        <v>4084</v>
      </c>
      <c r="C54" s="84">
        <v>6</v>
      </c>
      <c r="D54" s="123">
        <v>0.002684023269511995</v>
      </c>
      <c r="E54" s="123">
        <v>2.1945804093477053</v>
      </c>
      <c r="F54" s="84" t="s">
        <v>4449</v>
      </c>
      <c r="G54" s="84" t="b">
        <v>0</v>
      </c>
      <c r="H54" s="84" t="b">
        <v>0</v>
      </c>
      <c r="I54" s="84" t="b">
        <v>0</v>
      </c>
      <c r="J54" s="84" t="b">
        <v>0</v>
      </c>
      <c r="K54" s="84" t="b">
        <v>0</v>
      </c>
      <c r="L54" s="84" t="b">
        <v>0</v>
      </c>
    </row>
    <row r="55" spans="1:12" ht="15">
      <c r="A55" s="84" t="s">
        <v>4084</v>
      </c>
      <c r="B55" s="84" t="s">
        <v>4064</v>
      </c>
      <c r="C55" s="84">
        <v>6</v>
      </c>
      <c r="D55" s="123">
        <v>0.002684023269511995</v>
      </c>
      <c r="E55" s="123">
        <v>2.5625571946422996</v>
      </c>
      <c r="F55" s="84" t="s">
        <v>4449</v>
      </c>
      <c r="G55" s="84" t="b">
        <v>0</v>
      </c>
      <c r="H55" s="84" t="b">
        <v>0</v>
      </c>
      <c r="I55" s="84" t="b">
        <v>0</v>
      </c>
      <c r="J55" s="84" t="b">
        <v>0</v>
      </c>
      <c r="K55" s="84" t="b">
        <v>0</v>
      </c>
      <c r="L55" s="84" t="b">
        <v>0</v>
      </c>
    </row>
    <row r="56" spans="1:12" ht="15">
      <c r="A56" s="84" t="s">
        <v>4064</v>
      </c>
      <c r="B56" s="84" t="s">
        <v>3372</v>
      </c>
      <c r="C56" s="84">
        <v>6</v>
      </c>
      <c r="D56" s="123">
        <v>0.002684023269511995</v>
      </c>
      <c r="E56" s="123">
        <v>2.2267650927191065</v>
      </c>
      <c r="F56" s="84" t="s">
        <v>4449</v>
      </c>
      <c r="G56" s="84" t="b">
        <v>0</v>
      </c>
      <c r="H56" s="84" t="b">
        <v>0</v>
      </c>
      <c r="I56" s="84" t="b">
        <v>0</v>
      </c>
      <c r="J56" s="84" t="b">
        <v>0</v>
      </c>
      <c r="K56" s="84" t="b">
        <v>0</v>
      </c>
      <c r="L56" s="84" t="b">
        <v>0</v>
      </c>
    </row>
    <row r="57" spans="1:12" ht="15">
      <c r="A57" s="84" t="s">
        <v>3372</v>
      </c>
      <c r="B57" s="84" t="s">
        <v>3367</v>
      </c>
      <c r="C57" s="84">
        <v>6</v>
      </c>
      <c r="D57" s="123">
        <v>0.002684023269511995</v>
      </c>
      <c r="E57" s="123">
        <v>2.034879566480193</v>
      </c>
      <c r="F57" s="84" t="s">
        <v>4449</v>
      </c>
      <c r="G57" s="84" t="b">
        <v>0</v>
      </c>
      <c r="H57" s="84" t="b">
        <v>0</v>
      </c>
      <c r="I57" s="84" t="b">
        <v>0</v>
      </c>
      <c r="J57" s="84" t="b">
        <v>0</v>
      </c>
      <c r="K57" s="84" t="b">
        <v>0</v>
      </c>
      <c r="L57" s="84" t="b">
        <v>0</v>
      </c>
    </row>
    <row r="58" spans="1:12" ht="15">
      <c r="A58" s="84" t="s">
        <v>3367</v>
      </c>
      <c r="B58" s="84" t="s">
        <v>3364</v>
      </c>
      <c r="C58" s="84">
        <v>6</v>
      </c>
      <c r="D58" s="123">
        <v>0.002684023269511995</v>
      </c>
      <c r="E58" s="123">
        <v>1.9789806090083502</v>
      </c>
      <c r="F58" s="84" t="s">
        <v>4449</v>
      </c>
      <c r="G58" s="84" t="b">
        <v>0</v>
      </c>
      <c r="H58" s="84" t="b">
        <v>0</v>
      </c>
      <c r="I58" s="84" t="b">
        <v>0</v>
      </c>
      <c r="J58" s="84" t="b">
        <v>0</v>
      </c>
      <c r="K58" s="84" t="b">
        <v>0</v>
      </c>
      <c r="L58" s="84" t="b">
        <v>0</v>
      </c>
    </row>
    <row r="59" spans="1:12" ht="15">
      <c r="A59" s="84" t="s">
        <v>3364</v>
      </c>
      <c r="B59" s="84" t="s">
        <v>3365</v>
      </c>
      <c r="C59" s="84">
        <v>6</v>
      </c>
      <c r="D59" s="123">
        <v>0.002684023269511995</v>
      </c>
      <c r="E59" s="123">
        <v>1.6110038237137558</v>
      </c>
      <c r="F59" s="84" t="s">
        <v>4449</v>
      </c>
      <c r="G59" s="84" t="b">
        <v>0</v>
      </c>
      <c r="H59" s="84" t="b">
        <v>0</v>
      </c>
      <c r="I59" s="84" t="b">
        <v>0</v>
      </c>
      <c r="J59" s="84" t="b">
        <v>0</v>
      </c>
      <c r="K59" s="84" t="b">
        <v>0</v>
      </c>
      <c r="L59" s="84" t="b">
        <v>0</v>
      </c>
    </row>
    <row r="60" spans="1:12" ht="15">
      <c r="A60" s="84" t="s">
        <v>3365</v>
      </c>
      <c r="B60" s="84" t="s">
        <v>3368</v>
      </c>
      <c r="C60" s="84">
        <v>6</v>
      </c>
      <c r="D60" s="123">
        <v>0.002684023269511995</v>
      </c>
      <c r="E60" s="123">
        <v>1.8266036240531107</v>
      </c>
      <c r="F60" s="84" t="s">
        <v>4449</v>
      </c>
      <c r="G60" s="84" t="b">
        <v>0</v>
      </c>
      <c r="H60" s="84" t="b">
        <v>0</v>
      </c>
      <c r="I60" s="84" t="b">
        <v>0</v>
      </c>
      <c r="J60" s="84" t="b">
        <v>0</v>
      </c>
      <c r="K60" s="84" t="b">
        <v>0</v>
      </c>
      <c r="L60" s="84" t="b">
        <v>0</v>
      </c>
    </row>
    <row r="61" spans="1:12" ht="15">
      <c r="A61" s="84" t="s">
        <v>3368</v>
      </c>
      <c r="B61" s="84" t="s">
        <v>3371</v>
      </c>
      <c r="C61" s="84">
        <v>6</v>
      </c>
      <c r="D61" s="123">
        <v>0.002684023269511995</v>
      </c>
      <c r="E61" s="123">
        <v>2.0696416727394054</v>
      </c>
      <c r="F61" s="84" t="s">
        <v>4449</v>
      </c>
      <c r="G61" s="84" t="b">
        <v>0</v>
      </c>
      <c r="H61" s="84" t="b">
        <v>0</v>
      </c>
      <c r="I61" s="84" t="b">
        <v>0</v>
      </c>
      <c r="J61" s="84" t="b">
        <v>0</v>
      </c>
      <c r="K61" s="84" t="b">
        <v>0</v>
      </c>
      <c r="L61" s="84" t="b">
        <v>0</v>
      </c>
    </row>
    <row r="62" spans="1:12" ht="15">
      <c r="A62" s="84" t="s">
        <v>3371</v>
      </c>
      <c r="B62" s="84" t="s">
        <v>3366</v>
      </c>
      <c r="C62" s="84">
        <v>6</v>
      </c>
      <c r="D62" s="123">
        <v>0.002684023269511995</v>
      </c>
      <c r="E62" s="123">
        <v>2.0116497257617185</v>
      </c>
      <c r="F62" s="84" t="s">
        <v>4449</v>
      </c>
      <c r="G62" s="84" t="b">
        <v>0</v>
      </c>
      <c r="H62" s="84" t="b">
        <v>0</v>
      </c>
      <c r="I62" s="84" t="b">
        <v>0</v>
      </c>
      <c r="J62" s="84" t="b">
        <v>0</v>
      </c>
      <c r="K62" s="84" t="b">
        <v>0</v>
      </c>
      <c r="L62" s="84" t="b">
        <v>0</v>
      </c>
    </row>
    <row r="63" spans="1:12" ht="15">
      <c r="A63" s="84" t="s">
        <v>3366</v>
      </c>
      <c r="B63" s="84" t="s">
        <v>3363</v>
      </c>
      <c r="C63" s="84">
        <v>6</v>
      </c>
      <c r="D63" s="123">
        <v>0.002684023269511995</v>
      </c>
      <c r="E63" s="123">
        <v>1.643672940467124</v>
      </c>
      <c r="F63" s="84" t="s">
        <v>4449</v>
      </c>
      <c r="G63" s="84" t="b">
        <v>0</v>
      </c>
      <c r="H63" s="84" t="b">
        <v>0</v>
      </c>
      <c r="I63" s="84" t="b">
        <v>0</v>
      </c>
      <c r="J63" s="84" t="b">
        <v>0</v>
      </c>
      <c r="K63" s="84" t="b">
        <v>0</v>
      </c>
      <c r="L63" s="84" t="b">
        <v>0</v>
      </c>
    </row>
    <row r="64" spans="1:12" ht="15">
      <c r="A64" s="84" t="s">
        <v>3363</v>
      </c>
      <c r="B64" s="84" t="s">
        <v>4085</v>
      </c>
      <c r="C64" s="84">
        <v>6</v>
      </c>
      <c r="D64" s="123">
        <v>0.002684023269511995</v>
      </c>
      <c r="E64" s="123">
        <v>2.0696416727394054</v>
      </c>
      <c r="F64" s="84" t="s">
        <v>4449</v>
      </c>
      <c r="G64" s="84" t="b">
        <v>0</v>
      </c>
      <c r="H64" s="84" t="b">
        <v>0</v>
      </c>
      <c r="I64" s="84" t="b">
        <v>0</v>
      </c>
      <c r="J64" s="84" t="b">
        <v>0</v>
      </c>
      <c r="K64" s="84" t="b">
        <v>0</v>
      </c>
      <c r="L64" s="84" t="b">
        <v>0</v>
      </c>
    </row>
    <row r="65" spans="1:12" ht="15">
      <c r="A65" s="84" t="s">
        <v>4085</v>
      </c>
      <c r="B65" s="84" t="s">
        <v>4071</v>
      </c>
      <c r="C65" s="84">
        <v>6</v>
      </c>
      <c r="D65" s="123">
        <v>0.002684023269511995</v>
      </c>
      <c r="E65" s="123">
        <v>2.6717016640673674</v>
      </c>
      <c r="F65" s="84" t="s">
        <v>4449</v>
      </c>
      <c r="G65" s="84" t="b">
        <v>0</v>
      </c>
      <c r="H65" s="84" t="b">
        <v>0</v>
      </c>
      <c r="I65" s="84" t="b">
        <v>0</v>
      </c>
      <c r="J65" s="84" t="b">
        <v>0</v>
      </c>
      <c r="K65" s="84" t="b">
        <v>0</v>
      </c>
      <c r="L65" s="84" t="b">
        <v>0</v>
      </c>
    </row>
    <row r="66" spans="1:12" ht="15">
      <c r="A66" s="84" t="s">
        <v>4071</v>
      </c>
      <c r="B66" s="84" t="s">
        <v>3365</v>
      </c>
      <c r="C66" s="84">
        <v>6</v>
      </c>
      <c r="D66" s="123">
        <v>0.002684023269511995</v>
      </c>
      <c r="E66" s="123">
        <v>2.1276336197170918</v>
      </c>
      <c r="F66" s="84" t="s">
        <v>4449</v>
      </c>
      <c r="G66" s="84" t="b">
        <v>0</v>
      </c>
      <c r="H66" s="84" t="b">
        <v>0</v>
      </c>
      <c r="I66" s="84" t="b">
        <v>0</v>
      </c>
      <c r="J66" s="84" t="b">
        <v>0</v>
      </c>
      <c r="K66" s="84" t="b">
        <v>0</v>
      </c>
      <c r="L66" s="84" t="b">
        <v>0</v>
      </c>
    </row>
    <row r="67" spans="1:12" ht="15">
      <c r="A67" s="84" t="s">
        <v>3365</v>
      </c>
      <c r="B67" s="84" t="s">
        <v>3363</v>
      </c>
      <c r="C67" s="84">
        <v>6</v>
      </c>
      <c r="D67" s="123">
        <v>0.002684023269511995</v>
      </c>
      <c r="E67" s="123">
        <v>1.5255736283891295</v>
      </c>
      <c r="F67" s="84" t="s">
        <v>4449</v>
      </c>
      <c r="G67" s="84" t="b">
        <v>0</v>
      </c>
      <c r="H67" s="84" t="b">
        <v>0</v>
      </c>
      <c r="I67" s="84" t="b">
        <v>0</v>
      </c>
      <c r="J67" s="84" t="b">
        <v>0</v>
      </c>
      <c r="K67" s="84" t="b">
        <v>0</v>
      </c>
      <c r="L67" s="84" t="b">
        <v>0</v>
      </c>
    </row>
    <row r="68" spans="1:12" ht="15">
      <c r="A68" s="84" t="s">
        <v>3363</v>
      </c>
      <c r="B68" s="84" t="s">
        <v>4086</v>
      </c>
      <c r="C68" s="84">
        <v>6</v>
      </c>
      <c r="D68" s="123">
        <v>0.002684023269511995</v>
      </c>
      <c r="E68" s="123">
        <v>2.0696416727394054</v>
      </c>
      <c r="F68" s="84" t="s">
        <v>4449</v>
      </c>
      <c r="G68" s="84" t="b">
        <v>0</v>
      </c>
      <c r="H68" s="84" t="b">
        <v>0</v>
      </c>
      <c r="I68" s="84" t="b">
        <v>0</v>
      </c>
      <c r="J68" s="84" t="b">
        <v>0</v>
      </c>
      <c r="K68" s="84" t="b">
        <v>0</v>
      </c>
      <c r="L68" s="84" t="b">
        <v>0</v>
      </c>
    </row>
    <row r="69" spans="1:12" ht="15">
      <c r="A69" s="84" t="s">
        <v>4086</v>
      </c>
      <c r="B69" s="84" t="s">
        <v>3369</v>
      </c>
      <c r="C69" s="84">
        <v>6</v>
      </c>
      <c r="D69" s="123">
        <v>0.002684023269511995</v>
      </c>
      <c r="E69" s="123">
        <v>2.402856351774788</v>
      </c>
      <c r="F69" s="84" t="s">
        <v>4449</v>
      </c>
      <c r="G69" s="84" t="b">
        <v>0</v>
      </c>
      <c r="H69" s="84" t="b">
        <v>0</v>
      </c>
      <c r="I69" s="84" t="b">
        <v>0</v>
      </c>
      <c r="J69" s="84" t="b">
        <v>0</v>
      </c>
      <c r="K69" s="84" t="b">
        <v>0</v>
      </c>
      <c r="L69" s="84" t="b">
        <v>0</v>
      </c>
    </row>
    <row r="70" spans="1:12" ht="15">
      <c r="A70" s="84" t="s">
        <v>3369</v>
      </c>
      <c r="B70" s="84" t="s">
        <v>4087</v>
      </c>
      <c r="C70" s="84">
        <v>6</v>
      </c>
      <c r="D70" s="123">
        <v>0.002684023269511995</v>
      </c>
      <c r="E70" s="123">
        <v>2.4376184580339997</v>
      </c>
      <c r="F70" s="84" t="s">
        <v>4449</v>
      </c>
      <c r="G70" s="84" t="b">
        <v>0</v>
      </c>
      <c r="H70" s="84" t="b">
        <v>0</v>
      </c>
      <c r="I70" s="84" t="b">
        <v>0</v>
      </c>
      <c r="J70" s="84" t="b">
        <v>0</v>
      </c>
      <c r="K70" s="84" t="b">
        <v>0</v>
      </c>
      <c r="L70" s="84" t="b">
        <v>0</v>
      </c>
    </row>
    <row r="71" spans="1:12" ht="15">
      <c r="A71" s="84" t="s">
        <v>4087</v>
      </c>
      <c r="B71" s="84" t="s">
        <v>3368</v>
      </c>
      <c r="C71" s="84">
        <v>6</v>
      </c>
      <c r="D71" s="123">
        <v>0.002684023269511995</v>
      </c>
      <c r="E71" s="123">
        <v>2.370671668403386</v>
      </c>
      <c r="F71" s="84" t="s">
        <v>4449</v>
      </c>
      <c r="G71" s="84" t="b">
        <v>0</v>
      </c>
      <c r="H71" s="84" t="b">
        <v>0</v>
      </c>
      <c r="I71" s="84" t="b">
        <v>0</v>
      </c>
      <c r="J71" s="84" t="b">
        <v>0</v>
      </c>
      <c r="K71" s="84" t="b">
        <v>0</v>
      </c>
      <c r="L71" s="84" t="b">
        <v>0</v>
      </c>
    </row>
    <row r="72" spans="1:12" ht="15">
      <c r="A72" s="84" t="s">
        <v>3368</v>
      </c>
      <c r="B72" s="84" t="s">
        <v>4088</v>
      </c>
      <c r="C72" s="84">
        <v>6</v>
      </c>
      <c r="D72" s="123">
        <v>0.002684023269511995</v>
      </c>
      <c r="E72" s="123">
        <v>2.370671668403386</v>
      </c>
      <c r="F72" s="84" t="s">
        <v>4449</v>
      </c>
      <c r="G72" s="84" t="b">
        <v>0</v>
      </c>
      <c r="H72" s="84" t="b">
        <v>0</v>
      </c>
      <c r="I72" s="84" t="b">
        <v>0</v>
      </c>
      <c r="J72" s="84" t="b">
        <v>0</v>
      </c>
      <c r="K72" s="84" t="b">
        <v>0</v>
      </c>
      <c r="L72" s="84" t="b">
        <v>0</v>
      </c>
    </row>
    <row r="73" spans="1:12" ht="15">
      <c r="A73" s="84" t="s">
        <v>4088</v>
      </c>
      <c r="B73" s="84" t="s">
        <v>3370</v>
      </c>
      <c r="C73" s="84">
        <v>6</v>
      </c>
      <c r="D73" s="123">
        <v>0.002684023269511995</v>
      </c>
      <c r="E73" s="123">
        <v>2.370671668403386</v>
      </c>
      <c r="F73" s="84" t="s">
        <v>4449</v>
      </c>
      <c r="G73" s="84" t="b">
        <v>0</v>
      </c>
      <c r="H73" s="84" t="b">
        <v>0</v>
      </c>
      <c r="I73" s="84" t="b">
        <v>0</v>
      </c>
      <c r="J73" s="84" t="b">
        <v>0</v>
      </c>
      <c r="K73" s="84" t="b">
        <v>0</v>
      </c>
      <c r="L73" s="84" t="b">
        <v>0</v>
      </c>
    </row>
    <row r="74" spans="1:12" ht="15">
      <c r="A74" s="84" t="s">
        <v>3370</v>
      </c>
      <c r="B74" s="84" t="s">
        <v>4089</v>
      </c>
      <c r="C74" s="84">
        <v>6</v>
      </c>
      <c r="D74" s="123">
        <v>0.002684023269511995</v>
      </c>
      <c r="E74" s="123">
        <v>2.370671668403386</v>
      </c>
      <c r="F74" s="84" t="s">
        <v>4449</v>
      </c>
      <c r="G74" s="84" t="b">
        <v>0</v>
      </c>
      <c r="H74" s="84" t="b">
        <v>0</v>
      </c>
      <c r="I74" s="84" t="b">
        <v>0</v>
      </c>
      <c r="J74" s="84" t="b">
        <v>0</v>
      </c>
      <c r="K74" s="84" t="b">
        <v>0</v>
      </c>
      <c r="L74" s="84" t="b">
        <v>0</v>
      </c>
    </row>
    <row r="75" spans="1:12" ht="15">
      <c r="A75" s="84" t="s">
        <v>4089</v>
      </c>
      <c r="B75" s="84" t="s">
        <v>4090</v>
      </c>
      <c r="C75" s="84">
        <v>6</v>
      </c>
      <c r="D75" s="123">
        <v>0.002684023269511995</v>
      </c>
      <c r="E75" s="123">
        <v>2.738648453697981</v>
      </c>
      <c r="F75" s="84" t="s">
        <v>4449</v>
      </c>
      <c r="G75" s="84" t="b">
        <v>0</v>
      </c>
      <c r="H75" s="84" t="b">
        <v>0</v>
      </c>
      <c r="I75" s="84" t="b">
        <v>0</v>
      </c>
      <c r="J75" s="84" t="b">
        <v>0</v>
      </c>
      <c r="K75" s="84" t="b">
        <v>0</v>
      </c>
      <c r="L75" s="84" t="b">
        <v>0</v>
      </c>
    </row>
    <row r="76" spans="1:12" ht="15">
      <c r="A76" s="84" t="s">
        <v>4090</v>
      </c>
      <c r="B76" s="84" t="s">
        <v>3364</v>
      </c>
      <c r="C76" s="84">
        <v>6</v>
      </c>
      <c r="D76" s="123">
        <v>0.002684023269511995</v>
      </c>
      <c r="E76" s="123">
        <v>2.1550718680640317</v>
      </c>
      <c r="F76" s="84" t="s">
        <v>4449</v>
      </c>
      <c r="G76" s="84" t="b">
        <v>0</v>
      </c>
      <c r="H76" s="84" t="b">
        <v>0</v>
      </c>
      <c r="I76" s="84" t="b">
        <v>0</v>
      </c>
      <c r="J76" s="84" t="b">
        <v>0</v>
      </c>
      <c r="K76" s="84" t="b">
        <v>0</v>
      </c>
      <c r="L76" s="84" t="b">
        <v>0</v>
      </c>
    </row>
    <row r="77" spans="1:12" ht="15">
      <c r="A77" s="84" t="s">
        <v>3370</v>
      </c>
      <c r="B77" s="84" t="s">
        <v>3363</v>
      </c>
      <c r="C77" s="84">
        <v>6</v>
      </c>
      <c r="D77" s="123">
        <v>0.002684023269511995</v>
      </c>
      <c r="E77" s="123">
        <v>1.7016648874448108</v>
      </c>
      <c r="F77" s="84" t="s">
        <v>4449</v>
      </c>
      <c r="G77" s="84" t="b">
        <v>0</v>
      </c>
      <c r="H77" s="84" t="b">
        <v>0</v>
      </c>
      <c r="I77" s="84" t="b">
        <v>0</v>
      </c>
      <c r="J77" s="84" t="b">
        <v>0</v>
      </c>
      <c r="K77" s="84" t="b">
        <v>0</v>
      </c>
      <c r="L77" s="84" t="b">
        <v>0</v>
      </c>
    </row>
    <row r="78" spans="1:12" ht="15">
      <c r="A78" s="84" t="s">
        <v>3363</v>
      </c>
      <c r="B78" s="84" t="s">
        <v>4091</v>
      </c>
      <c r="C78" s="84">
        <v>6</v>
      </c>
      <c r="D78" s="123">
        <v>0.002684023269511995</v>
      </c>
      <c r="E78" s="123">
        <v>2.0696416727394054</v>
      </c>
      <c r="F78" s="84" t="s">
        <v>4449</v>
      </c>
      <c r="G78" s="84" t="b">
        <v>0</v>
      </c>
      <c r="H78" s="84" t="b">
        <v>0</v>
      </c>
      <c r="I78" s="84" t="b">
        <v>0</v>
      </c>
      <c r="J78" s="84" t="b">
        <v>0</v>
      </c>
      <c r="K78" s="84" t="b">
        <v>0</v>
      </c>
      <c r="L78" s="84" t="b">
        <v>0</v>
      </c>
    </row>
    <row r="79" spans="1:12" ht="15">
      <c r="A79" s="84" t="s">
        <v>4091</v>
      </c>
      <c r="B79" s="84" t="s">
        <v>3364</v>
      </c>
      <c r="C79" s="84">
        <v>6</v>
      </c>
      <c r="D79" s="123">
        <v>0.002684023269511995</v>
      </c>
      <c r="E79" s="123">
        <v>2.1550718680640317</v>
      </c>
      <c r="F79" s="84" t="s">
        <v>4449</v>
      </c>
      <c r="G79" s="84" t="b">
        <v>0</v>
      </c>
      <c r="H79" s="84" t="b">
        <v>0</v>
      </c>
      <c r="I79" s="84" t="b">
        <v>0</v>
      </c>
      <c r="J79" s="84" t="b">
        <v>0</v>
      </c>
      <c r="K79" s="84" t="b">
        <v>0</v>
      </c>
      <c r="L79" s="84" t="b">
        <v>0</v>
      </c>
    </row>
    <row r="80" spans="1:12" ht="15">
      <c r="A80" s="84" t="s">
        <v>3366</v>
      </c>
      <c r="B80" s="84" t="s">
        <v>3367</v>
      </c>
      <c r="C80" s="84">
        <v>6</v>
      </c>
      <c r="D80" s="123">
        <v>0.002684023269511995</v>
      </c>
      <c r="E80" s="123">
        <v>1.9447029361311052</v>
      </c>
      <c r="F80" s="84" t="s">
        <v>4449</v>
      </c>
      <c r="G80" s="84" t="b">
        <v>0</v>
      </c>
      <c r="H80" s="84" t="b">
        <v>0</v>
      </c>
      <c r="I80" s="84" t="b">
        <v>0</v>
      </c>
      <c r="J80" s="84" t="b">
        <v>0</v>
      </c>
      <c r="K80" s="84" t="b">
        <v>0</v>
      </c>
      <c r="L80" s="84" t="b">
        <v>0</v>
      </c>
    </row>
    <row r="81" spans="1:12" ht="15">
      <c r="A81" s="84" t="s">
        <v>422</v>
      </c>
      <c r="B81" s="84" t="s">
        <v>756</v>
      </c>
      <c r="C81" s="84">
        <v>6</v>
      </c>
      <c r="D81" s="123">
        <v>0.002684023269511995</v>
      </c>
      <c r="E81" s="123">
        <v>0.8315059226948402</v>
      </c>
      <c r="F81" s="84" t="s">
        <v>4449</v>
      </c>
      <c r="G81" s="84" t="b">
        <v>0</v>
      </c>
      <c r="H81" s="84" t="b">
        <v>0</v>
      </c>
      <c r="I81" s="84" t="b">
        <v>0</v>
      </c>
      <c r="J81" s="84" t="b">
        <v>0</v>
      </c>
      <c r="K81" s="84" t="b">
        <v>0</v>
      </c>
      <c r="L81" s="84" t="b">
        <v>0</v>
      </c>
    </row>
    <row r="82" spans="1:12" ht="15">
      <c r="A82" s="84" t="s">
        <v>4063</v>
      </c>
      <c r="B82" s="84" t="s">
        <v>4063</v>
      </c>
      <c r="C82" s="84">
        <v>5</v>
      </c>
      <c r="D82" s="123">
        <v>0.0026655037155676616</v>
      </c>
      <c r="E82" s="123">
        <v>2.3072846895389936</v>
      </c>
      <c r="F82" s="84" t="s">
        <v>4449</v>
      </c>
      <c r="G82" s="84" t="b">
        <v>0</v>
      </c>
      <c r="H82" s="84" t="b">
        <v>0</v>
      </c>
      <c r="I82" s="84" t="b">
        <v>0</v>
      </c>
      <c r="J82" s="84" t="b">
        <v>0</v>
      </c>
      <c r="K82" s="84" t="b">
        <v>0</v>
      </c>
      <c r="L82" s="84" t="b">
        <v>0</v>
      </c>
    </row>
    <row r="83" spans="1:12" ht="15">
      <c r="A83" s="84" t="s">
        <v>4098</v>
      </c>
      <c r="B83" s="84" t="s">
        <v>4099</v>
      </c>
      <c r="C83" s="84">
        <v>5</v>
      </c>
      <c r="D83" s="123">
        <v>0.002349479855715302</v>
      </c>
      <c r="E83" s="123">
        <v>2.8178296997456056</v>
      </c>
      <c r="F83" s="84" t="s">
        <v>4449</v>
      </c>
      <c r="G83" s="84" t="b">
        <v>0</v>
      </c>
      <c r="H83" s="84" t="b">
        <v>0</v>
      </c>
      <c r="I83" s="84" t="b">
        <v>0</v>
      </c>
      <c r="J83" s="84" t="b">
        <v>0</v>
      </c>
      <c r="K83" s="84" t="b">
        <v>0</v>
      </c>
      <c r="L83" s="84" t="b">
        <v>0</v>
      </c>
    </row>
    <row r="84" spans="1:12" ht="15">
      <c r="A84" s="84" t="s">
        <v>4099</v>
      </c>
      <c r="B84" s="84" t="s">
        <v>3378</v>
      </c>
      <c r="C84" s="84">
        <v>5</v>
      </c>
      <c r="D84" s="123">
        <v>0.002349479855715302</v>
      </c>
      <c r="E84" s="123">
        <v>2.340708445025943</v>
      </c>
      <c r="F84" s="84" t="s">
        <v>4449</v>
      </c>
      <c r="G84" s="84" t="b">
        <v>0</v>
      </c>
      <c r="H84" s="84" t="b">
        <v>0</v>
      </c>
      <c r="I84" s="84" t="b">
        <v>0</v>
      </c>
      <c r="J84" s="84" t="b">
        <v>0</v>
      </c>
      <c r="K84" s="84" t="b">
        <v>0</v>
      </c>
      <c r="L84" s="84" t="b">
        <v>0</v>
      </c>
    </row>
    <row r="85" spans="1:12" ht="15">
      <c r="A85" s="84" t="s">
        <v>3378</v>
      </c>
      <c r="B85" s="84" t="s">
        <v>422</v>
      </c>
      <c r="C85" s="84">
        <v>5</v>
      </c>
      <c r="D85" s="123">
        <v>0.002349479855715302</v>
      </c>
      <c r="E85" s="123">
        <v>1.8092295279836879</v>
      </c>
      <c r="F85" s="84" t="s">
        <v>4449</v>
      </c>
      <c r="G85" s="84" t="b">
        <v>0</v>
      </c>
      <c r="H85" s="84" t="b">
        <v>0</v>
      </c>
      <c r="I85" s="84" t="b">
        <v>0</v>
      </c>
      <c r="J85" s="84" t="b">
        <v>0</v>
      </c>
      <c r="K85" s="84" t="b">
        <v>0</v>
      </c>
      <c r="L85" s="84" t="b">
        <v>0</v>
      </c>
    </row>
    <row r="86" spans="1:12" ht="15">
      <c r="A86" s="84" t="s">
        <v>422</v>
      </c>
      <c r="B86" s="84" t="s">
        <v>4066</v>
      </c>
      <c r="C86" s="84">
        <v>5</v>
      </c>
      <c r="D86" s="123">
        <v>0.002349479855715302</v>
      </c>
      <c r="E86" s="123">
        <v>2.0822308000474257</v>
      </c>
      <c r="F86" s="84" t="s">
        <v>4449</v>
      </c>
      <c r="G86" s="84" t="b">
        <v>0</v>
      </c>
      <c r="H86" s="84" t="b">
        <v>0</v>
      </c>
      <c r="I86" s="84" t="b">
        <v>0</v>
      </c>
      <c r="J86" s="84" t="b">
        <v>0</v>
      </c>
      <c r="K86" s="84" t="b">
        <v>0</v>
      </c>
      <c r="L86" s="84" t="b">
        <v>0</v>
      </c>
    </row>
    <row r="87" spans="1:12" ht="15">
      <c r="A87" s="84" t="s">
        <v>4066</v>
      </c>
      <c r="B87" s="84" t="s">
        <v>420</v>
      </c>
      <c r="C87" s="84">
        <v>5</v>
      </c>
      <c r="D87" s="123">
        <v>0.002349479855715302</v>
      </c>
      <c r="E87" s="123">
        <v>1.7812008043834444</v>
      </c>
      <c r="F87" s="84" t="s">
        <v>4449</v>
      </c>
      <c r="G87" s="84" t="b">
        <v>0</v>
      </c>
      <c r="H87" s="84" t="b">
        <v>0</v>
      </c>
      <c r="I87" s="84" t="b">
        <v>0</v>
      </c>
      <c r="J87" s="84" t="b">
        <v>0</v>
      </c>
      <c r="K87" s="84" t="b">
        <v>0</v>
      </c>
      <c r="L87" s="84" t="b">
        <v>0</v>
      </c>
    </row>
    <row r="88" spans="1:12" ht="15">
      <c r="A88" s="84" t="s">
        <v>420</v>
      </c>
      <c r="B88" s="84" t="s">
        <v>4100</v>
      </c>
      <c r="C88" s="84">
        <v>5</v>
      </c>
      <c r="D88" s="123">
        <v>0.002349479855715302</v>
      </c>
      <c r="E88" s="123">
        <v>1.9982857642037368</v>
      </c>
      <c r="F88" s="84" t="s">
        <v>4449</v>
      </c>
      <c r="G88" s="84" t="b">
        <v>0</v>
      </c>
      <c r="H88" s="84" t="b">
        <v>0</v>
      </c>
      <c r="I88" s="84" t="b">
        <v>0</v>
      </c>
      <c r="J88" s="84" t="b">
        <v>0</v>
      </c>
      <c r="K88" s="84" t="b">
        <v>0</v>
      </c>
      <c r="L88" s="84" t="b">
        <v>0</v>
      </c>
    </row>
    <row r="89" spans="1:12" ht="15">
      <c r="A89" s="84" t="s">
        <v>4100</v>
      </c>
      <c r="B89" s="84" t="s">
        <v>756</v>
      </c>
      <c r="C89" s="84">
        <v>5</v>
      </c>
      <c r="D89" s="123">
        <v>0.002349479855715302</v>
      </c>
      <c r="E89" s="123">
        <v>1.2838035936894705</v>
      </c>
      <c r="F89" s="84" t="s">
        <v>4449</v>
      </c>
      <c r="G89" s="84" t="b">
        <v>0</v>
      </c>
      <c r="H89" s="84" t="b">
        <v>0</v>
      </c>
      <c r="I89" s="84" t="b">
        <v>0</v>
      </c>
      <c r="J89" s="84" t="b">
        <v>0</v>
      </c>
      <c r="K89" s="84" t="b">
        <v>0</v>
      </c>
      <c r="L89" s="84" t="b">
        <v>0</v>
      </c>
    </row>
    <row r="90" spans="1:12" ht="15">
      <c r="A90" s="84" t="s">
        <v>3264</v>
      </c>
      <c r="B90" s="84" t="s">
        <v>4051</v>
      </c>
      <c r="C90" s="84">
        <v>5</v>
      </c>
      <c r="D90" s="123">
        <v>0.002349479855715302</v>
      </c>
      <c r="E90" s="123">
        <v>1.4434480016947235</v>
      </c>
      <c r="F90" s="84" t="s">
        <v>4449</v>
      </c>
      <c r="G90" s="84" t="b">
        <v>0</v>
      </c>
      <c r="H90" s="84" t="b">
        <v>0</v>
      </c>
      <c r="I90" s="84" t="b">
        <v>0</v>
      </c>
      <c r="J90" s="84" t="b">
        <v>0</v>
      </c>
      <c r="K90" s="84" t="b">
        <v>0</v>
      </c>
      <c r="L90" s="84" t="b">
        <v>0</v>
      </c>
    </row>
    <row r="91" spans="1:12" ht="15">
      <c r="A91" s="84" t="s">
        <v>388</v>
      </c>
      <c r="B91" s="84" t="s">
        <v>3266</v>
      </c>
      <c r="C91" s="84">
        <v>5</v>
      </c>
      <c r="D91" s="123">
        <v>0.002349479855715302</v>
      </c>
      <c r="E91" s="123">
        <v>2.118859695409587</v>
      </c>
      <c r="F91" s="84" t="s">
        <v>4449</v>
      </c>
      <c r="G91" s="84" t="b">
        <v>0</v>
      </c>
      <c r="H91" s="84" t="b">
        <v>0</v>
      </c>
      <c r="I91" s="84" t="b">
        <v>0</v>
      </c>
      <c r="J91" s="84" t="b">
        <v>0</v>
      </c>
      <c r="K91" s="84" t="b">
        <v>0</v>
      </c>
      <c r="L91" s="84" t="b">
        <v>0</v>
      </c>
    </row>
    <row r="92" spans="1:12" ht="15">
      <c r="A92" s="84" t="s">
        <v>429</v>
      </c>
      <c r="B92" s="84" t="s">
        <v>3344</v>
      </c>
      <c r="C92" s="84">
        <v>5</v>
      </c>
      <c r="D92" s="123">
        <v>0.002349479855715302</v>
      </c>
      <c r="E92" s="123">
        <v>2.6137097170896806</v>
      </c>
      <c r="F92" s="84" t="s">
        <v>4449</v>
      </c>
      <c r="G92" s="84" t="b">
        <v>0</v>
      </c>
      <c r="H92" s="84" t="b">
        <v>0</v>
      </c>
      <c r="I92" s="84" t="b">
        <v>0</v>
      </c>
      <c r="J92" s="84" t="b">
        <v>0</v>
      </c>
      <c r="K92" s="84" t="b">
        <v>1</v>
      </c>
      <c r="L92" s="84" t="b">
        <v>0</v>
      </c>
    </row>
    <row r="93" spans="1:12" ht="15">
      <c r="A93" s="84" t="s">
        <v>338</v>
      </c>
      <c r="B93" s="84" t="s">
        <v>768</v>
      </c>
      <c r="C93" s="84">
        <v>5</v>
      </c>
      <c r="D93" s="123">
        <v>0.002349479855715302</v>
      </c>
      <c r="E93" s="123">
        <v>2.8178296997456056</v>
      </c>
      <c r="F93" s="84" t="s">
        <v>4449</v>
      </c>
      <c r="G93" s="84" t="b">
        <v>0</v>
      </c>
      <c r="H93" s="84" t="b">
        <v>0</v>
      </c>
      <c r="I93" s="84" t="b">
        <v>0</v>
      </c>
      <c r="J93" s="84" t="b">
        <v>0</v>
      </c>
      <c r="K93" s="84" t="b">
        <v>0</v>
      </c>
      <c r="L93" s="84" t="b">
        <v>0</v>
      </c>
    </row>
    <row r="94" spans="1:12" ht="15">
      <c r="A94" s="84" t="s">
        <v>4072</v>
      </c>
      <c r="B94" s="84" t="s">
        <v>4055</v>
      </c>
      <c r="C94" s="84">
        <v>5</v>
      </c>
      <c r="D94" s="123">
        <v>0.002349479855715302</v>
      </c>
      <c r="E94" s="123">
        <v>2.3292789832451612</v>
      </c>
      <c r="F94" s="84" t="s">
        <v>4449</v>
      </c>
      <c r="G94" s="84" t="b">
        <v>0</v>
      </c>
      <c r="H94" s="84" t="b">
        <v>0</v>
      </c>
      <c r="I94" s="84" t="b">
        <v>0</v>
      </c>
      <c r="J94" s="84" t="b">
        <v>0</v>
      </c>
      <c r="K94" s="84" t="b">
        <v>0</v>
      </c>
      <c r="L94" s="84" t="b">
        <v>0</v>
      </c>
    </row>
    <row r="95" spans="1:12" ht="15">
      <c r="A95" s="84" t="s">
        <v>3264</v>
      </c>
      <c r="B95" s="84" t="s">
        <v>4073</v>
      </c>
      <c r="C95" s="84">
        <v>5</v>
      </c>
      <c r="D95" s="123">
        <v>0.002349479855715302</v>
      </c>
      <c r="E95" s="123">
        <v>1.8024699443363914</v>
      </c>
      <c r="F95" s="84" t="s">
        <v>4449</v>
      </c>
      <c r="G95" s="84" t="b">
        <v>0</v>
      </c>
      <c r="H95" s="84" t="b">
        <v>0</v>
      </c>
      <c r="I95" s="84" t="b">
        <v>0</v>
      </c>
      <c r="J95" s="84" t="b">
        <v>0</v>
      </c>
      <c r="K95" s="84" t="b">
        <v>1</v>
      </c>
      <c r="L95" s="84" t="b">
        <v>0</v>
      </c>
    </row>
    <row r="96" spans="1:12" ht="15">
      <c r="A96" s="84" t="s">
        <v>3324</v>
      </c>
      <c r="B96" s="84" t="s">
        <v>4057</v>
      </c>
      <c r="C96" s="84">
        <v>5</v>
      </c>
      <c r="D96" s="123">
        <v>0.0026655037155676616</v>
      </c>
      <c r="E96" s="123">
        <v>1.304079549663782</v>
      </c>
      <c r="F96" s="84" t="s">
        <v>4449</v>
      </c>
      <c r="G96" s="84" t="b">
        <v>0</v>
      </c>
      <c r="H96" s="84" t="b">
        <v>0</v>
      </c>
      <c r="I96" s="84" t="b">
        <v>0</v>
      </c>
      <c r="J96" s="84" t="b">
        <v>0</v>
      </c>
      <c r="K96" s="84" t="b">
        <v>0</v>
      </c>
      <c r="L96" s="84" t="b">
        <v>0</v>
      </c>
    </row>
    <row r="97" spans="1:12" ht="15">
      <c r="A97" s="84" t="s">
        <v>3380</v>
      </c>
      <c r="B97" s="84" t="s">
        <v>4070</v>
      </c>
      <c r="C97" s="84">
        <v>5</v>
      </c>
      <c r="D97" s="123">
        <v>0.002349479855715302</v>
      </c>
      <c r="E97" s="123">
        <v>1.9556983204325684</v>
      </c>
      <c r="F97" s="84" t="s">
        <v>4449</v>
      </c>
      <c r="G97" s="84" t="b">
        <v>0</v>
      </c>
      <c r="H97" s="84" t="b">
        <v>0</v>
      </c>
      <c r="I97" s="84" t="b">
        <v>0</v>
      </c>
      <c r="J97" s="84" t="b">
        <v>0</v>
      </c>
      <c r="K97" s="84" t="b">
        <v>0</v>
      </c>
      <c r="L97" s="84" t="b">
        <v>0</v>
      </c>
    </row>
    <row r="98" spans="1:12" ht="15">
      <c r="A98" s="84" t="s">
        <v>4111</v>
      </c>
      <c r="B98" s="84" t="s">
        <v>423</v>
      </c>
      <c r="C98" s="84">
        <v>5</v>
      </c>
      <c r="D98" s="123">
        <v>0.002349479855715302</v>
      </c>
      <c r="E98" s="123">
        <v>2.370671668403386</v>
      </c>
      <c r="F98" s="84" t="s">
        <v>4449</v>
      </c>
      <c r="G98" s="84" t="b">
        <v>0</v>
      </c>
      <c r="H98" s="84" t="b">
        <v>0</v>
      </c>
      <c r="I98" s="84" t="b">
        <v>0</v>
      </c>
      <c r="J98" s="84" t="b">
        <v>0</v>
      </c>
      <c r="K98" s="84" t="b">
        <v>0</v>
      </c>
      <c r="L98" s="84" t="b">
        <v>0</v>
      </c>
    </row>
    <row r="99" spans="1:12" ht="15">
      <c r="A99" s="84" t="s">
        <v>423</v>
      </c>
      <c r="B99" s="84" t="s">
        <v>3345</v>
      </c>
      <c r="C99" s="84">
        <v>5</v>
      </c>
      <c r="D99" s="123">
        <v>0.002349479855715302</v>
      </c>
      <c r="E99" s="123">
        <v>1.8355584667060372</v>
      </c>
      <c r="F99" s="84" t="s">
        <v>4449</v>
      </c>
      <c r="G99" s="84" t="b">
        <v>0</v>
      </c>
      <c r="H99" s="84" t="b">
        <v>0</v>
      </c>
      <c r="I99" s="84" t="b">
        <v>0</v>
      </c>
      <c r="J99" s="84" t="b">
        <v>1</v>
      </c>
      <c r="K99" s="84" t="b">
        <v>0</v>
      </c>
      <c r="L99" s="84" t="b">
        <v>0</v>
      </c>
    </row>
    <row r="100" spans="1:12" ht="15">
      <c r="A100" s="84" t="s">
        <v>3345</v>
      </c>
      <c r="B100" s="84" t="s">
        <v>3342</v>
      </c>
      <c r="C100" s="84">
        <v>5</v>
      </c>
      <c r="D100" s="123">
        <v>0.002349479855715302</v>
      </c>
      <c r="E100" s="123">
        <v>2.0116497257617185</v>
      </c>
      <c r="F100" s="84" t="s">
        <v>4449</v>
      </c>
      <c r="G100" s="84" t="b">
        <v>1</v>
      </c>
      <c r="H100" s="84" t="b">
        <v>0</v>
      </c>
      <c r="I100" s="84" t="b">
        <v>0</v>
      </c>
      <c r="J100" s="84" t="b">
        <v>0</v>
      </c>
      <c r="K100" s="84" t="b">
        <v>0</v>
      </c>
      <c r="L100" s="84" t="b">
        <v>0</v>
      </c>
    </row>
    <row r="101" spans="1:12" ht="15">
      <c r="A101" s="84" t="s">
        <v>4067</v>
      </c>
      <c r="B101" s="84" t="s">
        <v>3357</v>
      </c>
      <c r="C101" s="84">
        <v>5</v>
      </c>
      <c r="D101" s="123">
        <v>0.002349479855715302</v>
      </c>
      <c r="E101" s="123">
        <v>2.1085597387697748</v>
      </c>
      <c r="F101" s="84" t="s">
        <v>4449</v>
      </c>
      <c r="G101" s="84" t="b">
        <v>0</v>
      </c>
      <c r="H101" s="84" t="b">
        <v>0</v>
      </c>
      <c r="I101" s="84" t="b">
        <v>0</v>
      </c>
      <c r="J101" s="84" t="b">
        <v>0</v>
      </c>
      <c r="K101" s="84" t="b">
        <v>0</v>
      </c>
      <c r="L101" s="84" t="b">
        <v>0</v>
      </c>
    </row>
    <row r="102" spans="1:12" ht="15">
      <c r="A102" s="84" t="s">
        <v>3328</v>
      </c>
      <c r="B102" s="84" t="s">
        <v>3263</v>
      </c>
      <c r="C102" s="84">
        <v>4</v>
      </c>
      <c r="D102" s="123">
        <v>0.0019900226458349837</v>
      </c>
      <c r="E102" s="123">
        <v>1.1043391566516632</v>
      </c>
      <c r="F102" s="84" t="s">
        <v>4449</v>
      </c>
      <c r="G102" s="84" t="b">
        <v>0</v>
      </c>
      <c r="H102" s="84" t="b">
        <v>0</v>
      </c>
      <c r="I102" s="84" t="b">
        <v>0</v>
      </c>
      <c r="J102" s="84" t="b">
        <v>0</v>
      </c>
      <c r="K102" s="84" t="b">
        <v>0</v>
      </c>
      <c r="L102" s="84" t="b">
        <v>0</v>
      </c>
    </row>
    <row r="103" spans="1:12" ht="15">
      <c r="A103" s="84" t="s">
        <v>3354</v>
      </c>
      <c r="B103" s="84" t="s">
        <v>3292</v>
      </c>
      <c r="C103" s="84">
        <v>4</v>
      </c>
      <c r="D103" s="123">
        <v>0.0019900226458349837</v>
      </c>
      <c r="E103" s="123">
        <v>1.9370161074648142</v>
      </c>
      <c r="F103" s="84" t="s">
        <v>4449</v>
      </c>
      <c r="G103" s="84" t="b">
        <v>0</v>
      </c>
      <c r="H103" s="84" t="b">
        <v>0</v>
      </c>
      <c r="I103" s="84" t="b">
        <v>0</v>
      </c>
      <c r="J103" s="84" t="b">
        <v>0</v>
      </c>
      <c r="K103" s="84" t="b">
        <v>0</v>
      </c>
      <c r="L103" s="84" t="b">
        <v>0</v>
      </c>
    </row>
    <row r="104" spans="1:12" ht="15">
      <c r="A104" s="84" t="s">
        <v>4119</v>
      </c>
      <c r="B104" s="84" t="s">
        <v>3343</v>
      </c>
      <c r="C104" s="84">
        <v>4</v>
      </c>
      <c r="D104" s="123">
        <v>0.0019900226458349837</v>
      </c>
      <c r="E104" s="123">
        <v>2.2380461031287955</v>
      </c>
      <c r="F104" s="84" t="s">
        <v>4449</v>
      </c>
      <c r="G104" s="84" t="b">
        <v>0</v>
      </c>
      <c r="H104" s="84" t="b">
        <v>0</v>
      </c>
      <c r="I104" s="84" t="b">
        <v>0</v>
      </c>
      <c r="J104" s="84" t="b">
        <v>0</v>
      </c>
      <c r="K104" s="84" t="b">
        <v>0</v>
      </c>
      <c r="L104" s="84" t="b">
        <v>0</v>
      </c>
    </row>
    <row r="105" spans="1:12" ht="15">
      <c r="A105" s="84" t="s">
        <v>393</v>
      </c>
      <c r="B105" s="84" t="s">
        <v>4098</v>
      </c>
      <c r="C105" s="84">
        <v>4</v>
      </c>
      <c r="D105" s="123">
        <v>0.0019900226458349837</v>
      </c>
      <c r="E105" s="123">
        <v>2.914739712753662</v>
      </c>
      <c r="F105" s="84" t="s">
        <v>4449</v>
      </c>
      <c r="G105" s="84" t="b">
        <v>0</v>
      </c>
      <c r="H105" s="84" t="b">
        <v>0</v>
      </c>
      <c r="I105" s="84" t="b">
        <v>0</v>
      </c>
      <c r="J105" s="84" t="b">
        <v>0</v>
      </c>
      <c r="K105" s="84" t="b">
        <v>0</v>
      </c>
      <c r="L105" s="84" t="b">
        <v>0</v>
      </c>
    </row>
    <row r="106" spans="1:12" ht="15">
      <c r="A106" s="84" t="s">
        <v>4051</v>
      </c>
      <c r="B106" s="84" t="s">
        <v>4123</v>
      </c>
      <c r="C106" s="84">
        <v>4</v>
      </c>
      <c r="D106" s="123">
        <v>0.0019900226458349837</v>
      </c>
      <c r="E106" s="123">
        <v>2.914739712753662</v>
      </c>
      <c r="F106" s="84" t="s">
        <v>4449</v>
      </c>
      <c r="G106" s="84" t="b">
        <v>0</v>
      </c>
      <c r="H106" s="84" t="b">
        <v>0</v>
      </c>
      <c r="I106" s="84" t="b">
        <v>0</v>
      </c>
      <c r="J106" s="84" t="b">
        <v>0</v>
      </c>
      <c r="K106" s="84" t="b">
        <v>0</v>
      </c>
      <c r="L106" s="84" t="b">
        <v>0</v>
      </c>
    </row>
    <row r="107" spans="1:12" ht="15">
      <c r="A107" s="84" t="s">
        <v>4074</v>
      </c>
      <c r="B107" s="84" t="s">
        <v>3264</v>
      </c>
      <c r="C107" s="84">
        <v>4</v>
      </c>
      <c r="D107" s="123">
        <v>0.0019900226458349837</v>
      </c>
      <c r="E107" s="123">
        <v>1.7844059442586557</v>
      </c>
      <c r="F107" s="84" t="s">
        <v>4449</v>
      </c>
      <c r="G107" s="84" t="b">
        <v>0</v>
      </c>
      <c r="H107" s="84" t="b">
        <v>0</v>
      </c>
      <c r="I107" s="84" t="b">
        <v>0</v>
      </c>
      <c r="J107" s="84" t="b">
        <v>0</v>
      </c>
      <c r="K107" s="84" t="b">
        <v>0</v>
      </c>
      <c r="L107" s="84" t="b">
        <v>0</v>
      </c>
    </row>
    <row r="108" spans="1:12" ht="15">
      <c r="A108" s="84" t="s">
        <v>4077</v>
      </c>
      <c r="B108" s="84" t="s">
        <v>3269</v>
      </c>
      <c r="C108" s="84">
        <v>4</v>
      </c>
      <c r="D108" s="123">
        <v>0.0019900226458349837</v>
      </c>
      <c r="E108" s="123">
        <v>2.1945804093477053</v>
      </c>
      <c r="F108" s="84" t="s">
        <v>4449</v>
      </c>
      <c r="G108" s="84" t="b">
        <v>0</v>
      </c>
      <c r="H108" s="84" t="b">
        <v>0</v>
      </c>
      <c r="I108" s="84" t="b">
        <v>0</v>
      </c>
      <c r="J108" s="84" t="b">
        <v>0</v>
      </c>
      <c r="K108" s="84" t="b">
        <v>0</v>
      </c>
      <c r="L108" s="84" t="b">
        <v>0</v>
      </c>
    </row>
    <row r="109" spans="1:12" ht="15">
      <c r="A109" s="84" t="s">
        <v>3265</v>
      </c>
      <c r="B109" s="84" t="s">
        <v>420</v>
      </c>
      <c r="C109" s="84">
        <v>4</v>
      </c>
      <c r="D109" s="123">
        <v>0.0019900226458349837</v>
      </c>
      <c r="E109" s="123">
        <v>1.8092295279836879</v>
      </c>
      <c r="F109" s="84" t="s">
        <v>4449</v>
      </c>
      <c r="G109" s="84" t="b">
        <v>0</v>
      </c>
      <c r="H109" s="84" t="b">
        <v>0</v>
      </c>
      <c r="I109" s="84" t="b">
        <v>0</v>
      </c>
      <c r="J109" s="84" t="b">
        <v>0</v>
      </c>
      <c r="K109" s="84" t="b">
        <v>0</v>
      </c>
      <c r="L109" s="84" t="b">
        <v>0</v>
      </c>
    </row>
    <row r="110" spans="1:12" ht="15">
      <c r="A110" s="84" t="s">
        <v>420</v>
      </c>
      <c r="B110" s="84" t="s">
        <v>3263</v>
      </c>
      <c r="C110" s="84">
        <v>4</v>
      </c>
      <c r="D110" s="123">
        <v>0.0019900226458349837</v>
      </c>
      <c r="E110" s="123">
        <v>0.9282478975959818</v>
      </c>
      <c r="F110" s="84" t="s">
        <v>4449</v>
      </c>
      <c r="G110" s="84" t="b">
        <v>0</v>
      </c>
      <c r="H110" s="84" t="b">
        <v>0</v>
      </c>
      <c r="I110" s="84" t="b">
        <v>0</v>
      </c>
      <c r="J110" s="84" t="b">
        <v>0</v>
      </c>
      <c r="K110" s="84" t="b">
        <v>0</v>
      </c>
      <c r="L110" s="84" t="b">
        <v>0</v>
      </c>
    </row>
    <row r="111" spans="1:12" ht="15">
      <c r="A111" s="84" t="s">
        <v>4138</v>
      </c>
      <c r="B111" s="84" t="s">
        <v>3354</v>
      </c>
      <c r="C111" s="84">
        <v>4</v>
      </c>
      <c r="D111" s="123">
        <v>0.0019900226458349837</v>
      </c>
      <c r="E111" s="123">
        <v>2.6137097170896806</v>
      </c>
      <c r="F111" s="84" t="s">
        <v>4449</v>
      </c>
      <c r="G111" s="84" t="b">
        <v>0</v>
      </c>
      <c r="H111" s="84" t="b">
        <v>1</v>
      </c>
      <c r="I111" s="84" t="b">
        <v>0</v>
      </c>
      <c r="J111" s="84" t="b">
        <v>0</v>
      </c>
      <c r="K111" s="84" t="b">
        <v>0</v>
      </c>
      <c r="L111" s="84" t="b">
        <v>0</v>
      </c>
    </row>
    <row r="112" spans="1:12" ht="15">
      <c r="A112" s="84" t="s">
        <v>4093</v>
      </c>
      <c r="B112" s="84" t="s">
        <v>4060</v>
      </c>
      <c r="C112" s="84">
        <v>4</v>
      </c>
      <c r="D112" s="123">
        <v>0.0019900226458349837</v>
      </c>
      <c r="E112" s="123">
        <v>2.340708445025943</v>
      </c>
      <c r="F112" s="84" t="s">
        <v>4449</v>
      </c>
      <c r="G112" s="84" t="b">
        <v>0</v>
      </c>
      <c r="H112" s="84" t="b">
        <v>0</v>
      </c>
      <c r="I112" s="84" t="b">
        <v>0</v>
      </c>
      <c r="J112" s="84" t="b">
        <v>0</v>
      </c>
      <c r="K112" s="84" t="b">
        <v>0</v>
      </c>
      <c r="L112" s="84" t="b">
        <v>0</v>
      </c>
    </row>
    <row r="113" spans="1:12" ht="15">
      <c r="A113" s="84" t="s">
        <v>4073</v>
      </c>
      <c r="B113" s="84" t="s">
        <v>4054</v>
      </c>
      <c r="C113" s="84">
        <v>4</v>
      </c>
      <c r="D113" s="123">
        <v>0.0019900226458349837</v>
      </c>
      <c r="E113" s="123">
        <v>2.0976703963396486</v>
      </c>
      <c r="F113" s="84" t="s">
        <v>4449</v>
      </c>
      <c r="G113" s="84" t="b">
        <v>0</v>
      </c>
      <c r="H113" s="84" t="b">
        <v>1</v>
      </c>
      <c r="I113" s="84" t="b">
        <v>0</v>
      </c>
      <c r="J113" s="84" t="b">
        <v>0</v>
      </c>
      <c r="K113" s="84" t="b">
        <v>0</v>
      </c>
      <c r="L113" s="84" t="b">
        <v>0</v>
      </c>
    </row>
    <row r="114" spans="1:12" ht="15">
      <c r="A114" s="84" t="s">
        <v>4052</v>
      </c>
      <c r="B114" s="84" t="s">
        <v>422</v>
      </c>
      <c r="C114" s="84">
        <v>4</v>
      </c>
      <c r="D114" s="123">
        <v>0.0019900226458349837</v>
      </c>
      <c r="E114" s="123">
        <v>1.8470180888730878</v>
      </c>
      <c r="F114" s="84" t="s">
        <v>4449</v>
      </c>
      <c r="G114" s="84" t="b">
        <v>0</v>
      </c>
      <c r="H114" s="84" t="b">
        <v>0</v>
      </c>
      <c r="I114" s="84" t="b">
        <v>0</v>
      </c>
      <c r="J114" s="84" t="b">
        <v>0</v>
      </c>
      <c r="K114" s="84" t="b">
        <v>0</v>
      </c>
      <c r="L114" s="84" t="b">
        <v>0</v>
      </c>
    </row>
    <row r="115" spans="1:12" ht="15">
      <c r="A115" s="84" t="s">
        <v>4080</v>
      </c>
      <c r="B115" s="84" t="s">
        <v>4144</v>
      </c>
      <c r="C115" s="84">
        <v>4</v>
      </c>
      <c r="D115" s="123">
        <v>0.0019900226458349837</v>
      </c>
      <c r="E115" s="123">
        <v>2.7386484536979805</v>
      </c>
      <c r="F115" s="84" t="s">
        <v>4449</v>
      </c>
      <c r="G115" s="84" t="b">
        <v>1</v>
      </c>
      <c r="H115" s="84" t="b">
        <v>0</v>
      </c>
      <c r="I115" s="84" t="b">
        <v>0</v>
      </c>
      <c r="J115" s="84" t="b">
        <v>0</v>
      </c>
      <c r="K115" s="84" t="b">
        <v>0</v>
      </c>
      <c r="L115" s="84" t="b">
        <v>0</v>
      </c>
    </row>
    <row r="116" spans="1:12" ht="15">
      <c r="A116" s="84" t="s">
        <v>4060</v>
      </c>
      <c r="B116" s="84" t="s">
        <v>756</v>
      </c>
      <c r="C116" s="84">
        <v>4</v>
      </c>
      <c r="D116" s="123">
        <v>0.0019900226458349837</v>
      </c>
      <c r="E116" s="123">
        <v>0.931621075578108</v>
      </c>
      <c r="F116" s="84" t="s">
        <v>4449</v>
      </c>
      <c r="G116" s="84" t="b">
        <v>0</v>
      </c>
      <c r="H116" s="84" t="b">
        <v>0</v>
      </c>
      <c r="I116" s="84" t="b">
        <v>0</v>
      </c>
      <c r="J116" s="84" t="b">
        <v>0</v>
      </c>
      <c r="K116" s="84" t="b">
        <v>0</v>
      </c>
      <c r="L116" s="84" t="b">
        <v>0</v>
      </c>
    </row>
    <row r="117" spans="1:12" ht="15">
      <c r="A117" s="84" t="s">
        <v>4062</v>
      </c>
      <c r="B117" s="84" t="s">
        <v>4095</v>
      </c>
      <c r="C117" s="84">
        <v>3</v>
      </c>
      <c r="D117" s="123">
        <v>0.0015993022293405968</v>
      </c>
      <c r="E117" s="123">
        <v>2.340708445025943</v>
      </c>
      <c r="F117" s="84" t="s">
        <v>4449</v>
      </c>
      <c r="G117" s="84" t="b">
        <v>0</v>
      </c>
      <c r="H117" s="84" t="b">
        <v>0</v>
      </c>
      <c r="I117" s="84" t="b">
        <v>0</v>
      </c>
      <c r="J117" s="84" t="b">
        <v>0</v>
      </c>
      <c r="K117" s="84" t="b">
        <v>0</v>
      </c>
      <c r="L117" s="84" t="b">
        <v>0</v>
      </c>
    </row>
    <row r="118" spans="1:12" ht="15">
      <c r="A118" s="84" t="s">
        <v>3262</v>
      </c>
      <c r="B118" s="84" t="s">
        <v>420</v>
      </c>
      <c r="C118" s="84">
        <v>3</v>
      </c>
      <c r="D118" s="123">
        <v>0.0015993022293405968</v>
      </c>
      <c r="E118" s="123">
        <v>0.8942403176920367</v>
      </c>
      <c r="F118" s="84" t="s">
        <v>4449</v>
      </c>
      <c r="G118" s="84" t="b">
        <v>0</v>
      </c>
      <c r="H118" s="84" t="b">
        <v>0</v>
      </c>
      <c r="I118" s="84" t="b">
        <v>0</v>
      </c>
      <c r="J118" s="84" t="b">
        <v>0</v>
      </c>
      <c r="K118" s="84" t="b">
        <v>0</v>
      </c>
      <c r="L118" s="84" t="b">
        <v>0</v>
      </c>
    </row>
    <row r="119" spans="1:12" ht="15">
      <c r="A119" s="84" t="s">
        <v>4114</v>
      </c>
      <c r="B119" s="84" t="s">
        <v>4153</v>
      </c>
      <c r="C119" s="84">
        <v>3</v>
      </c>
      <c r="D119" s="123">
        <v>0.0015993022293405968</v>
      </c>
      <c r="E119" s="123">
        <v>2.914739712753662</v>
      </c>
      <c r="F119" s="84" t="s">
        <v>4449</v>
      </c>
      <c r="G119" s="84" t="b">
        <v>0</v>
      </c>
      <c r="H119" s="84" t="b">
        <v>0</v>
      </c>
      <c r="I119" s="84" t="b">
        <v>0</v>
      </c>
      <c r="J119" s="84" t="b">
        <v>0</v>
      </c>
      <c r="K119" s="84" t="b">
        <v>0</v>
      </c>
      <c r="L119" s="84" t="b">
        <v>0</v>
      </c>
    </row>
    <row r="120" spans="1:12" ht="15">
      <c r="A120" s="84" t="s">
        <v>4153</v>
      </c>
      <c r="B120" s="84" t="s">
        <v>4119</v>
      </c>
      <c r="C120" s="84">
        <v>3</v>
      </c>
      <c r="D120" s="123">
        <v>0.0015993022293405968</v>
      </c>
      <c r="E120" s="123">
        <v>2.914739712753662</v>
      </c>
      <c r="F120" s="84" t="s">
        <v>4449</v>
      </c>
      <c r="G120" s="84" t="b">
        <v>0</v>
      </c>
      <c r="H120" s="84" t="b">
        <v>0</v>
      </c>
      <c r="I120" s="84" t="b">
        <v>0</v>
      </c>
      <c r="J120" s="84" t="b">
        <v>0</v>
      </c>
      <c r="K120" s="84" t="b">
        <v>0</v>
      </c>
      <c r="L120" s="84" t="b">
        <v>0</v>
      </c>
    </row>
    <row r="121" spans="1:12" ht="15">
      <c r="A121" s="84" t="s">
        <v>3343</v>
      </c>
      <c r="B121" s="84" t="s">
        <v>4096</v>
      </c>
      <c r="C121" s="84">
        <v>3</v>
      </c>
      <c r="D121" s="123">
        <v>0.0015993022293405968</v>
      </c>
      <c r="E121" s="123">
        <v>2.1365884623700184</v>
      </c>
      <c r="F121" s="84" t="s">
        <v>4449</v>
      </c>
      <c r="G121" s="84" t="b">
        <v>0</v>
      </c>
      <c r="H121" s="84" t="b">
        <v>0</v>
      </c>
      <c r="I121" s="84" t="b">
        <v>0</v>
      </c>
      <c r="J121" s="84" t="b">
        <v>0</v>
      </c>
      <c r="K121" s="84" t="b">
        <v>0</v>
      </c>
      <c r="L121" s="84" t="b">
        <v>0</v>
      </c>
    </row>
    <row r="122" spans="1:12" ht="15">
      <c r="A122" s="84" t="s">
        <v>4096</v>
      </c>
      <c r="B122" s="84" t="s">
        <v>4154</v>
      </c>
      <c r="C122" s="84">
        <v>3</v>
      </c>
      <c r="D122" s="123">
        <v>0.0015993022293405968</v>
      </c>
      <c r="E122" s="123">
        <v>2.8178296997456056</v>
      </c>
      <c r="F122" s="84" t="s">
        <v>4449</v>
      </c>
      <c r="G122" s="84" t="b">
        <v>0</v>
      </c>
      <c r="H122" s="84" t="b">
        <v>0</v>
      </c>
      <c r="I122" s="84" t="b">
        <v>0</v>
      </c>
      <c r="J122" s="84" t="b">
        <v>0</v>
      </c>
      <c r="K122" s="84" t="b">
        <v>0</v>
      </c>
      <c r="L122" s="84" t="b">
        <v>0</v>
      </c>
    </row>
    <row r="123" spans="1:12" ht="15">
      <c r="A123" s="84" t="s">
        <v>4154</v>
      </c>
      <c r="B123" s="84" t="s">
        <v>4155</v>
      </c>
      <c r="C123" s="84">
        <v>3</v>
      </c>
      <c r="D123" s="123">
        <v>0.0015993022293405968</v>
      </c>
      <c r="E123" s="123">
        <v>3.039678449361962</v>
      </c>
      <c r="F123" s="84" t="s">
        <v>4449</v>
      </c>
      <c r="G123" s="84" t="b">
        <v>0</v>
      </c>
      <c r="H123" s="84" t="b">
        <v>0</v>
      </c>
      <c r="I123" s="84" t="b">
        <v>0</v>
      </c>
      <c r="J123" s="84" t="b">
        <v>0</v>
      </c>
      <c r="K123" s="84" t="b">
        <v>0</v>
      </c>
      <c r="L123" s="84" t="b">
        <v>0</v>
      </c>
    </row>
    <row r="124" spans="1:12" ht="15">
      <c r="A124" s="84" t="s">
        <v>4155</v>
      </c>
      <c r="B124" s="84" t="s">
        <v>3263</v>
      </c>
      <c r="C124" s="84">
        <v>3</v>
      </c>
      <c r="D124" s="123">
        <v>0.0015993022293405968</v>
      </c>
      <c r="E124" s="123">
        <v>1.8447018461459068</v>
      </c>
      <c r="F124" s="84" t="s">
        <v>4449</v>
      </c>
      <c r="G124" s="84" t="b">
        <v>0</v>
      </c>
      <c r="H124" s="84" t="b">
        <v>0</v>
      </c>
      <c r="I124" s="84" t="b">
        <v>0</v>
      </c>
      <c r="J124" s="84" t="b">
        <v>0</v>
      </c>
      <c r="K124" s="84" t="b">
        <v>0</v>
      </c>
      <c r="L124" s="84" t="b">
        <v>0</v>
      </c>
    </row>
    <row r="125" spans="1:12" ht="15">
      <c r="A125" s="84" t="s">
        <v>3263</v>
      </c>
      <c r="B125" s="84" t="s">
        <v>4156</v>
      </c>
      <c r="C125" s="84">
        <v>3</v>
      </c>
      <c r="D125" s="123">
        <v>0.0015993022293405968</v>
      </c>
      <c r="E125" s="123">
        <v>1.873347027595437</v>
      </c>
      <c r="F125" s="84" t="s">
        <v>4449</v>
      </c>
      <c r="G125" s="84" t="b">
        <v>0</v>
      </c>
      <c r="H125" s="84" t="b">
        <v>0</v>
      </c>
      <c r="I125" s="84" t="b">
        <v>0</v>
      </c>
      <c r="J125" s="84" t="b">
        <v>0</v>
      </c>
      <c r="K125" s="84" t="b">
        <v>0</v>
      </c>
      <c r="L125" s="84" t="b">
        <v>0</v>
      </c>
    </row>
    <row r="126" spans="1:12" ht="15">
      <c r="A126" s="84" t="s">
        <v>4156</v>
      </c>
      <c r="B126" s="84" t="s">
        <v>4157</v>
      </c>
      <c r="C126" s="84">
        <v>3</v>
      </c>
      <c r="D126" s="123">
        <v>0.0015993022293405968</v>
      </c>
      <c r="E126" s="123">
        <v>3.039678449361962</v>
      </c>
      <c r="F126" s="84" t="s">
        <v>4449</v>
      </c>
      <c r="G126" s="84" t="b">
        <v>0</v>
      </c>
      <c r="H126" s="84" t="b">
        <v>0</v>
      </c>
      <c r="I126" s="84" t="b">
        <v>0</v>
      </c>
      <c r="J126" s="84" t="b">
        <v>0</v>
      </c>
      <c r="K126" s="84" t="b">
        <v>0</v>
      </c>
      <c r="L126" s="84" t="b">
        <v>0</v>
      </c>
    </row>
    <row r="127" spans="1:12" ht="15">
      <c r="A127" s="84" t="s">
        <v>4157</v>
      </c>
      <c r="B127" s="84" t="s">
        <v>4065</v>
      </c>
      <c r="C127" s="84">
        <v>3</v>
      </c>
      <c r="D127" s="123">
        <v>0.0015993022293405968</v>
      </c>
      <c r="E127" s="123">
        <v>2.6137097170896806</v>
      </c>
      <c r="F127" s="84" t="s">
        <v>4449</v>
      </c>
      <c r="G127" s="84" t="b">
        <v>0</v>
      </c>
      <c r="H127" s="84" t="b">
        <v>0</v>
      </c>
      <c r="I127" s="84" t="b">
        <v>0</v>
      </c>
      <c r="J127" s="84" t="b">
        <v>0</v>
      </c>
      <c r="K127" s="84" t="b">
        <v>0</v>
      </c>
      <c r="L127" s="84" t="b">
        <v>0</v>
      </c>
    </row>
    <row r="128" spans="1:12" ht="15">
      <c r="A128" s="84" t="s">
        <v>4065</v>
      </c>
      <c r="B128" s="84" t="s">
        <v>4158</v>
      </c>
      <c r="C128" s="84">
        <v>3</v>
      </c>
      <c r="D128" s="123">
        <v>0.0015993022293405968</v>
      </c>
      <c r="E128" s="123">
        <v>2.6137097170896806</v>
      </c>
      <c r="F128" s="84" t="s">
        <v>4449</v>
      </c>
      <c r="G128" s="84" t="b">
        <v>0</v>
      </c>
      <c r="H128" s="84" t="b">
        <v>0</v>
      </c>
      <c r="I128" s="84" t="b">
        <v>0</v>
      </c>
      <c r="J128" s="84" t="b">
        <v>0</v>
      </c>
      <c r="K128" s="84" t="b">
        <v>0</v>
      </c>
      <c r="L128" s="84" t="b">
        <v>0</v>
      </c>
    </row>
    <row r="129" spans="1:12" ht="15">
      <c r="A129" s="84" t="s">
        <v>4158</v>
      </c>
      <c r="B129" s="84" t="s">
        <v>4120</v>
      </c>
      <c r="C129" s="84">
        <v>3</v>
      </c>
      <c r="D129" s="123">
        <v>0.0015993022293405968</v>
      </c>
      <c r="E129" s="123">
        <v>2.914739712753662</v>
      </c>
      <c r="F129" s="84" t="s">
        <v>4449</v>
      </c>
      <c r="G129" s="84" t="b">
        <v>0</v>
      </c>
      <c r="H129" s="84" t="b">
        <v>0</v>
      </c>
      <c r="I129" s="84" t="b">
        <v>0</v>
      </c>
      <c r="J129" s="84" t="b">
        <v>0</v>
      </c>
      <c r="K129" s="84" t="b">
        <v>0</v>
      </c>
      <c r="L129" s="84" t="b">
        <v>0</v>
      </c>
    </row>
    <row r="130" spans="1:12" ht="15">
      <c r="A130" s="84" t="s">
        <v>4120</v>
      </c>
      <c r="B130" s="84" t="s">
        <v>4159</v>
      </c>
      <c r="C130" s="84">
        <v>3</v>
      </c>
      <c r="D130" s="123">
        <v>0.0015993022293405968</v>
      </c>
      <c r="E130" s="123">
        <v>3.039678449361962</v>
      </c>
      <c r="F130" s="84" t="s">
        <v>4449</v>
      </c>
      <c r="G130" s="84" t="b">
        <v>0</v>
      </c>
      <c r="H130" s="84" t="b">
        <v>0</v>
      </c>
      <c r="I130" s="84" t="b">
        <v>0</v>
      </c>
      <c r="J130" s="84" t="b">
        <v>1</v>
      </c>
      <c r="K130" s="84" t="b">
        <v>0</v>
      </c>
      <c r="L130" s="84" t="b">
        <v>0</v>
      </c>
    </row>
    <row r="131" spans="1:12" ht="15">
      <c r="A131" s="84" t="s">
        <v>3263</v>
      </c>
      <c r="B131" s="84" t="s">
        <v>3271</v>
      </c>
      <c r="C131" s="84">
        <v>3</v>
      </c>
      <c r="D131" s="123">
        <v>0.0015993022293405968</v>
      </c>
      <c r="E131" s="123">
        <v>1.6514982779790806</v>
      </c>
      <c r="F131" s="84" t="s">
        <v>4449</v>
      </c>
      <c r="G131" s="84" t="b">
        <v>0</v>
      </c>
      <c r="H131" s="84" t="b">
        <v>0</v>
      </c>
      <c r="I131" s="84" t="b">
        <v>0</v>
      </c>
      <c r="J131" s="84" t="b">
        <v>0</v>
      </c>
      <c r="K131" s="84" t="b">
        <v>0</v>
      </c>
      <c r="L131" s="84" t="b">
        <v>0</v>
      </c>
    </row>
    <row r="132" spans="1:12" ht="15">
      <c r="A132" s="84" t="s">
        <v>3271</v>
      </c>
      <c r="B132" s="84" t="s">
        <v>4164</v>
      </c>
      <c r="C132" s="84">
        <v>3</v>
      </c>
      <c r="D132" s="123">
        <v>0.0015993022293405968</v>
      </c>
      <c r="E132" s="123">
        <v>2.914739712753662</v>
      </c>
      <c r="F132" s="84" t="s">
        <v>4449</v>
      </c>
      <c r="G132" s="84" t="b">
        <v>0</v>
      </c>
      <c r="H132" s="84" t="b">
        <v>0</v>
      </c>
      <c r="I132" s="84" t="b">
        <v>0</v>
      </c>
      <c r="J132" s="84" t="b">
        <v>0</v>
      </c>
      <c r="K132" s="84" t="b">
        <v>0</v>
      </c>
      <c r="L132" s="84" t="b">
        <v>0</v>
      </c>
    </row>
    <row r="133" spans="1:12" ht="15">
      <c r="A133" s="84" t="s">
        <v>3358</v>
      </c>
      <c r="B133" s="84" t="s">
        <v>3359</v>
      </c>
      <c r="C133" s="84">
        <v>3</v>
      </c>
      <c r="D133" s="123">
        <v>0.0015993022293405968</v>
      </c>
      <c r="E133" s="123">
        <v>2.789800976145362</v>
      </c>
      <c r="F133" s="84" t="s">
        <v>4449</v>
      </c>
      <c r="G133" s="84" t="b">
        <v>0</v>
      </c>
      <c r="H133" s="84" t="b">
        <v>0</v>
      </c>
      <c r="I133" s="84" t="b">
        <v>0</v>
      </c>
      <c r="J133" s="84" t="b">
        <v>0</v>
      </c>
      <c r="K133" s="84" t="b">
        <v>0</v>
      </c>
      <c r="L133" s="84" t="b">
        <v>0</v>
      </c>
    </row>
    <row r="134" spans="1:12" ht="15">
      <c r="A134" s="84" t="s">
        <v>3359</v>
      </c>
      <c r="B134" s="84" t="s">
        <v>3357</v>
      </c>
      <c r="C134" s="84">
        <v>3</v>
      </c>
      <c r="D134" s="123">
        <v>0.0015993022293405968</v>
      </c>
      <c r="E134" s="123">
        <v>2.1877409848173994</v>
      </c>
      <c r="F134" s="84" t="s">
        <v>4449</v>
      </c>
      <c r="G134" s="84" t="b">
        <v>0</v>
      </c>
      <c r="H134" s="84" t="b">
        <v>0</v>
      </c>
      <c r="I134" s="84" t="b">
        <v>0</v>
      </c>
      <c r="J134" s="84" t="b">
        <v>0</v>
      </c>
      <c r="K134" s="84" t="b">
        <v>0</v>
      </c>
      <c r="L134" s="84" t="b">
        <v>0</v>
      </c>
    </row>
    <row r="135" spans="1:12" ht="15">
      <c r="A135" s="84" t="s">
        <v>3357</v>
      </c>
      <c r="B135" s="84" t="s">
        <v>3360</v>
      </c>
      <c r="C135" s="84">
        <v>3</v>
      </c>
      <c r="D135" s="123">
        <v>0.0015993022293405968</v>
      </c>
      <c r="E135" s="123">
        <v>2.0396784493619617</v>
      </c>
      <c r="F135" s="84" t="s">
        <v>4449</v>
      </c>
      <c r="G135" s="84" t="b">
        <v>0</v>
      </c>
      <c r="H135" s="84" t="b">
        <v>0</v>
      </c>
      <c r="I135" s="84" t="b">
        <v>0</v>
      </c>
      <c r="J135" s="84" t="b">
        <v>0</v>
      </c>
      <c r="K135" s="84" t="b">
        <v>0</v>
      </c>
      <c r="L135" s="84" t="b">
        <v>0</v>
      </c>
    </row>
    <row r="136" spans="1:12" ht="15">
      <c r="A136" s="84" t="s">
        <v>3360</v>
      </c>
      <c r="B136" s="84" t="s">
        <v>428</v>
      </c>
      <c r="C136" s="84">
        <v>3</v>
      </c>
      <c r="D136" s="123">
        <v>0.0015993022293405968</v>
      </c>
      <c r="E136" s="123">
        <v>2.4498529144510113</v>
      </c>
      <c r="F136" s="84" t="s">
        <v>4449</v>
      </c>
      <c r="G136" s="84" t="b">
        <v>0</v>
      </c>
      <c r="H136" s="84" t="b">
        <v>0</v>
      </c>
      <c r="I136" s="84" t="b">
        <v>0</v>
      </c>
      <c r="J136" s="84" t="b">
        <v>0</v>
      </c>
      <c r="K136" s="84" t="b">
        <v>0</v>
      </c>
      <c r="L136" s="84" t="b">
        <v>0</v>
      </c>
    </row>
    <row r="137" spans="1:12" ht="15">
      <c r="A137" s="84" t="s">
        <v>428</v>
      </c>
      <c r="B137" s="84" t="s">
        <v>446</v>
      </c>
      <c r="C137" s="84">
        <v>3</v>
      </c>
      <c r="D137" s="123">
        <v>0.0015993022293405968</v>
      </c>
      <c r="E137" s="123">
        <v>3.039678449361962</v>
      </c>
      <c r="F137" s="84" t="s">
        <v>4449</v>
      </c>
      <c r="G137" s="84" t="b">
        <v>0</v>
      </c>
      <c r="H137" s="84" t="b">
        <v>0</v>
      </c>
      <c r="I137" s="84" t="b">
        <v>0</v>
      </c>
      <c r="J137" s="84" t="b">
        <v>0</v>
      </c>
      <c r="K137" s="84" t="b">
        <v>0</v>
      </c>
      <c r="L137" s="84" t="b">
        <v>0</v>
      </c>
    </row>
    <row r="138" spans="1:12" ht="15">
      <c r="A138" s="84" t="s">
        <v>446</v>
      </c>
      <c r="B138" s="84" t="s">
        <v>445</v>
      </c>
      <c r="C138" s="84">
        <v>3</v>
      </c>
      <c r="D138" s="123">
        <v>0.0015993022293405968</v>
      </c>
      <c r="E138" s="123">
        <v>3.039678449361962</v>
      </c>
      <c r="F138" s="84" t="s">
        <v>4449</v>
      </c>
      <c r="G138" s="84" t="b">
        <v>0</v>
      </c>
      <c r="H138" s="84" t="b">
        <v>0</v>
      </c>
      <c r="I138" s="84" t="b">
        <v>0</v>
      </c>
      <c r="J138" s="84" t="b">
        <v>0</v>
      </c>
      <c r="K138" s="84" t="b">
        <v>0</v>
      </c>
      <c r="L138" s="84" t="b">
        <v>0</v>
      </c>
    </row>
    <row r="139" spans="1:12" ht="15">
      <c r="A139" s="84" t="s">
        <v>445</v>
      </c>
      <c r="B139" s="84" t="s">
        <v>444</v>
      </c>
      <c r="C139" s="84">
        <v>3</v>
      </c>
      <c r="D139" s="123">
        <v>0.0015993022293405968</v>
      </c>
      <c r="E139" s="123">
        <v>3.039678449361962</v>
      </c>
      <c r="F139" s="84" t="s">
        <v>4449</v>
      </c>
      <c r="G139" s="84" t="b">
        <v>0</v>
      </c>
      <c r="H139" s="84" t="b">
        <v>0</v>
      </c>
      <c r="I139" s="84" t="b">
        <v>0</v>
      </c>
      <c r="J139" s="84" t="b">
        <v>0</v>
      </c>
      <c r="K139" s="84" t="b">
        <v>0</v>
      </c>
      <c r="L139" s="84" t="b">
        <v>0</v>
      </c>
    </row>
    <row r="140" spans="1:12" ht="15">
      <c r="A140" s="84" t="s">
        <v>444</v>
      </c>
      <c r="B140" s="84" t="s">
        <v>756</v>
      </c>
      <c r="C140" s="84">
        <v>3</v>
      </c>
      <c r="D140" s="123">
        <v>0.0015993022293405968</v>
      </c>
      <c r="E140" s="123">
        <v>1.2838035936894705</v>
      </c>
      <c r="F140" s="84" t="s">
        <v>4449</v>
      </c>
      <c r="G140" s="84" t="b">
        <v>0</v>
      </c>
      <c r="H140" s="84" t="b">
        <v>0</v>
      </c>
      <c r="I140" s="84" t="b">
        <v>0</v>
      </c>
      <c r="J140" s="84" t="b">
        <v>0</v>
      </c>
      <c r="K140" s="84" t="b">
        <v>0</v>
      </c>
      <c r="L140" s="84" t="b">
        <v>0</v>
      </c>
    </row>
    <row r="141" spans="1:12" ht="15">
      <c r="A141" s="84" t="s">
        <v>4171</v>
      </c>
      <c r="B141" s="84" t="s">
        <v>4076</v>
      </c>
      <c r="C141" s="84">
        <v>3</v>
      </c>
      <c r="D141" s="123">
        <v>0.0015993022293405968</v>
      </c>
      <c r="E141" s="123">
        <v>2.738648453697981</v>
      </c>
      <c r="F141" s="84" t="s">
        <v>4449</v>
      </c>
      <c r="G141" s="84" t="b">
        <v>0</v>
      </c>
      <c r="H141" s="84" t="b">
        <v>0</v>
      </c>
      <c r="I141" s="84" t="b">
        <v>0</v>
      </c>
      <c r="J141" s="84" t="b">
        <v>0</v>
      </c>
      <c r="K141" s="84" t="b">
        <v>0</v>
      </c>
      <c r="L141" s="84" t="b">
        <v>0</v>
      </c>
    </row>
    <row r="142" spans="1:12" ht="15">
      <c r="A142" s="84" t="s">
        <v>4173</v>
      </c>
      <c r="B142" s="84" t="s">
        <v>4053</v>
      </c>
      <c r="C142" s="84">
        <v>3</v>
      </c>
      <c r="D142" s="123">
        <v>0.0015993022293405968</v>
      </c>
      <c r="E142" s="123">
        <v>2.340708445025943</v>
      </c>
      <c r="F142" s="84" t="s">
        <v>4449</v>
      </c>
      <c r="G142" s="84" t="b">
        <v>0</v>
      </c>
      <c r="H142" s="84" t="b">
        <v>0</v>
      </c>
      <c r="I142" s="84" t="b">
        <v>0</v>
      </c>
      <c r="J142" s="84" t="b">
        <v>0</v>
      </c>
      <c r="K142" s="84" t="b">
        <v>0</v>
      </c>
      <c r="L142" s="84" t="b">
        <v>0</v>
      </c>
    </row>
    <row r="143" spans="1:12" ht="15">
      <c r="A143" s="84" t="s">
        <v>3383</v>
      </c>
      <c r="B143" s="84" t="s">
        <v>3384</v>
      </c>
      <c r="C143" s="84">
        <v>3</v>
      </c>
      <c r="D143" s="123">
        <v>0.0015993022293405968</v>
      </c>
      <c r="E143" s="123">
        <v>2.5625571946422996</v>
      </c>
      <c r="F143" s="84" t="s">
        <v>4449</v>
      </c>
      <c r="G143" s="84" t="b">
        <v>0</v>
      </c>
      <c r="H143" s="84" t="b">
        <v>0</v>
      </c>
      <c r="I143" s="84" t="b">
        <v>0</v>
      </c>
      <c r="J143" s="84" t="b">
        <v>0</v>
      </c>
      <c r="K143" s="84" t="b">
        <v>0</v>
      </c>
      <c r="L143" s="84" t="b">
        <v>0</v>
      </c>
    </row>
    <row r="144" spans="1:12" ht="15">
      <c r="A144" s="84" t="s">
        <v>3266</v>
      </c>
      <c r="B144" s="84" t="s">
        <v>3385</v>
      </c>
      <c r="C144" s="84">
        <v>3</v>
      </c>
      <c r="D144" s="123">
        <v>0.0015993022293405968</v>
      </c>
      <c r="E144" s="123">
        <v>1.8970109457932305</v>
      </c>
      <c r="F144" s="84" t="s">
        <v>4449</v>
      </c>
      <c r="G144" s="84" t="b">
        <v>0</v>
      </c>
      <c r="H144" s="84" t="b">
        <v>0</v>
      </c>
      <c r="I144" s="84" t="b">
        <v>0</v>
      </c>
      <c r="J144" s="84" t="b">
        <v>0</v>
      </c>
      <c r="K144" s="84" t="b">
        <v>0</v>
      </c>
      <c r="L144" s="84" t="b">
        <v>0</v>
      </c>
    </row>
    <row r="145" spans="1:12" ht="15">
      <c r="A145" s="84" t="s">
        <v>4178</v>
      </c>
      <c r="B145" s="84" t="s">
        <v>3292</v>
      </c>
      <c r="C145" s="84">
        <v>3</v>
      </c>
      <c r="D145" s="123">
        <v>0.0015993022293405968</v>
      </c>
      <c r="E145" s="123">
        <v>2.2380461031287955</v>
      </c>
      <c r="F145" s="84" t="s">
        <v>4449</v>
      </c>
      <c r="G145" s="84" t="b">
        <v>0</v>
      </c>
      <c r="H145" s="84" t="b">
        <v>0</v>
      </c>
      <c r="I145" s="84" t="b">
        <v>0</v>
      </c>
      <c r="J145" s="84" t="b">
        <v>0</v>
      </c>
      <c r="K145" s="84" t="b">
        <v>0</v>
      </c>
      <c r="L145" s="84" t="b">
        <v>0</v>
      </c>
    </row>
    <row r="146" spans="1:12" ht="15">
      <c r="A146" s="84" t="s">
        <v>3292</v>
      </c>
      <c r="B146" s="84" t="s">
        <v>3380</v>
      </c>
      <c r="C146" s="84">
        <v>3</v>
      </c>
      <c r="D146" s="123">
        <v>0.0015993022293405968</v>
      </c>
      <c r="E146" s="123">
        <v>1.30019400987764</v>
      </c>
      <c r="F146" s="84" t="s">
        <v>4449</v>
      </c>
      <c r="G146" s="84" t="b">
        <v>0</v>
      </c>
      <c r="H146" s="84" t="b">
        <v>0</v>
      </c>
      <c r="I146" s="84" t="b">
        <v>0</v>
      </c>
      <c r="J146" s="84" t="b">
        <v>0</v>
      </c>
      <c r="K146" s="84" t="b">
        <v>0</v>
      </c>
      <c r="L146" s="84" t="b">
        <v>0</v>
      </c>
    </row>
    <row r="147" spans="1:12" ht="15">
      <c r="A147" s="84" t="s">
        <v>4180</v>
      </c>
      <c r="B147" s="84" t="s">
        <v>4059</v>
      </c>
      <c r="C147" s="84">
        <v>3</v>
      </c>
      <c r="D147" s="123">
        <v>0.0015993022293405968</v>
      </c>
      <c r="E147" s="123">
        <v>2.4376184580339997</v>
      </c>
      <c r="F147" s="84" t="s">
        <v>4449</v>
      </c>
      <c r="G147" s="84" t="b">
        <v>0</v>
      </c>
      <c r="H147" s="84" t="b">
        <v>0</v>
      </c>
      <c r="I147" s="84" t="b">
        <v>0</v>
      </c>
      <c r="J147" s="84" t="b">
        <v>0</v>
      </c>
      <c r="K147" s="84" t="b">
        <v>0</v>
      </c>
      <c r="L147" s="84" t="b">
        <v>0</v>
      </c>
    </row>
    <row r="148" spans="1:12" ht="15">
      <c r="A148" s="84" t="s">
        <v>4059</v>
      </c>
      <c r="B148" s="84" t="s">
        <v>4181</v>
      </c>
      <c r="C148" s="84">
        <v>3</v>
      </c>
      <c r="D148" s="123">
        <v>0.0015993022293405968</v>
      </c>
      <c r="E148" s="123">
        <v>2.4376184580339997</v>
      </c>
      <c r="F148" s="84" t="s">
        <v>4449</v>
      </c>
      <c r="G148" s="84" t="b">
        <v>0</v>
      </c>
      <c r="H148" s="84" t="b">
        <v>0</v>
      </c>
      <c r="I148" s="84" t="b">
        <v>0</v>
      </c>
      <c r="J148" s="84" t="b">
        <v>0</v>
      </c>
      <c r="K148" s="84" t="b">
        <v>0</v>
      </c>
      <c r="L148" s="84" t="b">
        <v>0</v>
      </c>
    </row>
    <row r="149" spans="1:12" ht="15">
      <c r="A149" s="84" t="s">
        <v>4181</v>
      </c>
      <c r="B149" s="84" t="s">
        <v>4068</v>
      </c>
      <c r="C149" s="84">
        <v>3</v>
      </c>
      <c r="D149" s="123">
        <v>0.0015993022293405968</v>
      </c>
      <c r="E149" s="123">
        <v>2.6137097170896806</v>
      </c>
      <c r="F149" s="84" t="s">
        <v>4449</v>
      </c>
      <c r="G149" s="84" t="b">
        <v>0</v>
      </c>
      <c r="H149" s="84" t="b">
        <v>0</v>
      </c>
      <c r="I149" s="84" t="b">
        <v>0</v>
      </c>
      <c r="J149" s="84" t="b">
        <v>0</v>
      </c>
      <c r="K149" s="84" t="b">
        <v>0</v>
      </c>
      <c r="L149" s="84" t="b">
        <v>0</v>
      </c>
    </row>
    <row r="150" spans="1:12" ht="15">
      <c r="A150" s="84" t="s">
        <v>4068</v>
      </c>
      <c r="B150" s="84" t="s">
        <v>4182</v>
      </c>
      <c r="C150" s="84">
        <v>3</v>
      </c>
      <c r="D150" s="123">
        <v>0.0015993022293405968</v>
      </c>
      <c r="E150" s="123">
        <v>2.6717016640673674</v>
      </c>
      <c r="F150" s="84" t="s">
        <v>4449</v>
      </c>
      <c r="G150" s="84" t="b">
        <v>0</v>
      </c>
      <c r="H150" s="84" t="b">
        <v>0</v>
      </c>
      <c r="I150" s="84" t="b">
        <v>0</v>
      </c>
      <c r="J150" s="84" t="b">
        <v>0</v>
      </c>
      <c r="K150" s="84" t="b">
        <v>0</v>
      </c>
      <c r="L150" s="84" t="b">
        <v>0</v>
      </c>
    </row>
    <row r="151" spans="1:12" ht="15">
      <c r="A151" s="84" t="s">
        <v>4182</v>
      </c>
      <c r="B151" s="84" t="s">
        <v>4183</v>
      </c>
      <c r="C151" s="84">
        <v>3</v>
      </c>
      <c r="D151" s="123">
        <v>0.0015993022293405968</v>
      </c>
      <c r="E151" s="123">
        <v>3.039678449361962</v>
      </c>
      <c r="F151" s="84" t="s">
        <v>4449</v>
      </c>
      <c r="G151" s="84" t="b">
        <v>0</v>
      </c>
      <c r="H151" s="84" t="b">
        <v>0</v>
      </c>
      <c r="I151" s="84" t="b">
        <v>0</v>
      </c>
      <c r="J151" s="84" t="b">
        <v>0</v>
      </c>
      <c r="K151" s="84" t="b">
        <v>0</v>
      </c>
      <c r="L151" s="84" t="b">
        <v>0</v>
      </c>
    </row>
    <row r="152" spans="1:12" ht="15">
      <c r="A152" s="84" t="s">
        <v>4183</v>
      </c>
      <c r="B152" s="84" t="s">
        <v>4059</v>
      </c>
      <c r="C152" s="84">
        <v>3</v>
      </c>
      <c r="D152" s="123">
        <v>0.0015993022293405968</v>
      </c>
      <c r="E152" s="123">
        <v>2.4376184580339997</v>
      </c>
      <c r="F152" s="84" t="s">
        <v>4449</v>
      </c>
      <c r="G152" s="84" t="b">
        <v>0</v>
      </c>
      <c r="H152" s="84" t="b">
        <v>0</v>
      </c>
      <c r="I152" s="84" t="b">
        <v>0</v>
      </c>
      <c r="J152" s="84" t="b">
        <v>0</v>
      </c>
      <c r="K152" s="84" t="b">
        <v>0</v>
      </c>
      <c r="L152" s="84" t="b">
        <v>0</v>
      </c>
    </row>
    <row r="153" spans="1:12" ht="15">
      <c r="A153" s="84" t="s">
        <v>4059</v>
      </c>
      <c r="B153" s="84" t="s">
        <v>4184</v>
      </c>
      <c r="C153" s="84">
        <v>3</v>
      </c>
      <c r="D153" s="123">
        <v>0.0015993022293405968</v>
      </c>
      <c r="E153" s="123">
        <v>2.4376184580339997</v>
      </c>
      <c r="F153" s="84" t="s">
        <v>4449</v>
      </c>
      <c r="G153" s="84" t="b">
        <v>0</v>
      </c>
      <c r="H153" s="84" t="b">
        <v>0</v>
      </c>
      <c r="I153" s="84" t="b">
        <v>0</v>
      </c>
      <c r="J153" s="84" t="b">
        <v>0</v>
      </c>
      <c r="K153" s="84" t="b">
        <v>0</v>
      </c>
      <c r="L153" s="84" t="b">
        <v>0</v>
      </c>
    </row>
    <row r="154" spans="1:12" ht="15">
      <c r="A154" s="84" t="s">
        <v>4184</v>
      </c>
      <c r="B154" s="84" t="s">
        <v>4185</v>
      </c>
      <c r="C154" s="84">
        <v>3</v>
      </c>
      <c r="D154" s="123">
        <v>0.0015993022293405968</v>
      </c>
      <c r="E154" s="123">
        <v>3.039678449361962</v>
      </c>
      <c r="F154" s="84" t="s">
        <v>4449</v>
      </c>
      <c r="G154" s="84" t="b">
        <v>0</v>
      </c>
      <c r="H154" s="84" t="b">
        <v>0</v>
      </c>
      <c r="I154" s="84" t="b">
        <v>0</v>
      </c>
      <c r="J154" s="84" t="b">
        <v>0</v>
      </c>
      <c r="K154" s="84" t="b">
        <v>0</v>
      </c>
      <c r="L154" s="84" t="b">
        <v>0</v>
      </c>
    </row>
    <row r="155" spans="1:12" ht="15">
      <c r="A155" s="84" t="s">
        <v>4185</v>
      </c>
      <c r="B155" s="84" t="s">
        <v>4068</v>
      </c>
      <c r="C155" s="84">
        <v>3</v>
      </c>
      <c r="D155" s="123">
        <v>0.0015993022293405968</v>
      </c>
      <c r="E155" s="123">
        <v>2.6137097170896806</v>
      </c>
      <c r="F155" s="84" t="s">
        <v>4449</v>
      </c>
      <c r="G155" s="84" t="b">
        <v>0</v>
      </c>
      <c r="H155" s="84" t="b">
        <v>0</v>
      </c>
      <c r="I155" s="84" t="b">
        <v>0</v>
      </c>
      <c r="J155" s="84" t="b">
        <v>0</v>
      </c>
      <c r="K155" s="84" t="b">
        <v>0</v>
      </c>
      <c r="L155" s="84" t="b">
        <v>0</v>
      </c>
    </row>
    <row r="156" spans="1:12" ht="15">
      <c r="A156" s="84" t="s">
        <v>4068</v>
      </c>
      <c r="B156" s="84" t="s">
        <v>4186</v>
      </c>
      <c r="C156" s="84">
        <v>3</v>
      </c>
      <c r="D156" s="123">
        <v>0.0015993022293405968</v>
      </c>
      <c r="E156" s="123">
        <v>2.6717016640673674</v>
      </c>
      <c r="F156" s="84" t="s">
        <v>4449</v>
      </c>
      <c r="G156" s="84" t="b">
        <v>0</v>
      </c>
      <c r="H156" s="84" t="b">
        <v>0</v>
      </c>
      <c r="I156" s="84" t="b">
        <v>0</v>
      </c>
      <c r="J156" s="84" t="b">
        <v>0</v>
      </c>
      <c r="K156" s="84" t="b">
        <v>0</v>
      </c>
      <c r="L156" s="84" t="b">
        <v>0</v>
      </c>
    </row>
    <row r="157" spans="1:12" ht="15">
      <c r="A157" s="84" t="s">
        <v>4186</v>
      </c>
      <c r="B157" s="84" t="s">
        <v>4187</v>
      </c>
      <c r="C157" s="84">
        <v>3</v>
      </c>
      <c r="D157" s="123">
        <v>0.0015993022293405968</v>
      </c>
      <c r="E157" s="123">
        <v>3.039678449361962</v>
      </c>
      <c r="F157" s="84" t="s">
        <v>4449</v>
      </c>
      <c r="G157" s="84" t="b">
        <v>0</v>
      </c>
      <c r="H157" s="84" t="b">
        <v>0</v>
      </c>
      <c r="I157" s="84" t="b">
        <v>0</v>
      </c>
      <c r="J157" s="84" t="b">
        <v>0</v>
      </c>
      <c r="K157" s="84" t="b">
        <v>0</v>
      </c>
      <c r="L157" s="84" t="b">
        <v>0</v>
      </c>
    </row>
    <row r="158" spans="1:12" ht="15">
      <c r="A158" s="84" t="s">
        <v>4187</v>
      </c>
      <c r="B158" s="84" t="s">
        <v>4059</v>
      </c>
      <c r="C158" s="84">
        <v>3</v>
      </c>
      <c r="D158" s="123">
        <v>0.0015993022293405968</v>
      </c>
      <c r="E158" s="123">
        <v>2.4376184580339997</v>
      </c>
      <c r="F158" s="84" t="s">
        <v>4449</v>
      </c>
      <c r="G158" s="84" t="b">
        <v>0</v>
      </c>
      <c r="H158" s="84" t="b">
        <v>0</v>
      </c>
      <c r="I158" s="84" t="b">
        <v>0</v>
      </c>
      <c r="J158" s="84" t="b">
        <v>0</v>
      </c>
      <c r="K158" s="84" t="b">
        <v>0</v>
      </c>
      <c r="L158" s="84" t="b">
        <v>0</v>
      </c>
    </row>
    <row r="159" spans="1:12" ht="15">
      <c r="A159" s="84" t="s">
        <v>4059</v>
      </c>
      <c r="B159" s="84" t="s">
        <v>4188</v>
      </c>
      <c r="C159" s="84">
        <v>3</v>
      </c>
      <c r="D159" s="123">
        <v>0.0015993022293405968</v>
      </c>
      <c r="E159" s="123">
        <v>2.4376184580339997</v>
      </c>
      <c r="F159" s="84" t="s">
        <v>4449</v>
      </c>
      <c r="G159" s="84" t="b">
        <v>0</v>
      </c>
      <c r="H159" s="84" t="b">
        <v>0</v>
      </c>
      <c r="I159" s="84" t="b">
        <v>0</v>
      </c>
      <c r="J159" s="84" t="b">
        <v>0</v>
      </c>
      <c r="K159" s="84" t="b">
        <v>0</v>
      </c>
      <c r="L159" s="84" t="b">
        <v>0</v>
      </c>
    </row>
    <row r="160" spans="1:12" ht="15">
      <c r="A160" s="84" t="s">
        <v>4188</v>
      </c>
      <c r="B160" s="84" t="s">
        <v>4059</v>
      </c>
      <c r="C160" s="84">
        <v>3</v>
      </c>
      <c r="D160" s="123">
        <v>0.0015993022293405968</v>
      </c>
      <c r="E160" s="123">
        <v>2.4376184580339997</v>
      </c>
      <c r="F160" s="84" t="s">
        <v>4449</v>
      </c>
      <c r="G160" s="84" t="b">
        <v>0</v>
      </c>
      <c r="H160" s="84" t="b">
        <v>0</v>
      </c>
      <c r="I160" s="84" t="b">
        <v>0</v>
      </c>
      <c r="J160" s="84" t="b">
        <v>0</v>
      </c>
      <c r="K160" s="84" t="b">
        <v>0</v>
      </c>
      <c r="L160" s="84" t="b">
        <v>0</v>
      </c>
    </row>
    <row r="161" spans="1:12" ht="15">
      <c r="A161" s="84" t="s">
        <v>4059</v>
      </c>
      <c r="B161" s="84" t="s">
        <v>4189</v>
      </c>
      <c r="C161" s="84">
        <v>3</v>
      </c>
      <c r="D161" s="123">
        <v>0.0015993022293405968</v>
      </c>
      <c r="E161" s="123">
        <v>2.4376184580339997</v>
      </c>
      <c r="F161" s="84" t="s">
        <v>4449</v>
      </c>
      <c r="G161" s="84" t="b">
        <v>0</v>
      </c>
      <c r="H161" s="84" t="b">
        <v>0</v>
      </c>
      <c r="I161" s="84" t="b">
        <v>0</v>
      </c>
      <c r="J161" s="84" t="b">
        <v>0</v>
      </c>
      <c r="K161" s="84" t="b">
        <v>0</v>
      </c>
      <c r="L161" s="84" t="b">
        <v>0</v>
      </c>
    </row>
    <row r="162" spans="1:12" ht="15">
      <c r="A162" s="84" t="s">
        <v>4189</v>
      </c>
      <c r="B162" s="84" t="s">
        <v>4190</v>
      </c>
      <c r="C162" s="84">
        <v>3</v>
      </c>
      <c r="D162" s="123">
        <v>0.0015993022293405968</v>
      </c>
      <c r="E162" s="123">
        <v>3.039678449361962</v>
      </c>
      <c r="F162" s="84" t="s">
        <v>4449</v>
      </c>
      <c r="G162" s="84" t="b">
        <v>0</v>
      </c>
      <c r="H162" s="84" t="b">
        <v>0</v>
      </c>
      <c r="I162" s="84" t="b">
        <v>0</v>
      </c>
      <c r="J162" s="84" t="b">
        <v>0</v>
      </c>
      <c r="K162" s="84" t="b">
        <v>0</v>
      </c>
      <c r="L162" s="84" t="b">
        <v>0</v>
      </c>
    </row>
    <row r="163" spans="1:12" ht="15">
      <c r="A163" s="84" t="s">
        <v>4069</v>
      </c>
      <c r="B163" s="84" t="s">
        <v>4103</v>
      </c>
      <c r="C163" s="84">
        <v>3</v>
      </c>
      <c r="D163" s="123">
        <v>0.0020070981735454364</v>
      </c>
      <c r="E163" s="123">
        <v>2.3918609674733244</v>
      </c>
      <c r="F163" s="84" t="s">
        <v>4449</v>
      </c>
      <c r="G163" s="84" t="b">
        <v>0</v>
      </c>
      <c r="H163" s="84" t="b">
        <v>0</v>
      </c>
      <c r="I163" s="84" t="b">
        <v>0</v>
      </c>
      <c r="J163" s="84" t="b">
        <v>0</v>
      </c>
      <c r="K163" s="84" t="b">
        <v>0</v>
      </c>
      <c r="L163" s="84" t="b">
        <v>0</v>
      </c>
    </row>
    <row r="164" spans="1:12" ht="15">
      <c r="A164" s="84" t="s">
        <v>3264</v>
      </c>
      <c r="B164" s="84" t="s">
        <v>3266</v>
      </c>
      <c r="C164" s="84">
        <v>3</v>
      </c>
      <c r="D164" s="123">
        <v>0.0015993022293405968</v>
      </c>
      <c r="E164" s="123">
        <v>1.0277792260622542</v>
      </c>
      <c r="F164" s="84" t="s">
        <v>4449</v>
      </c>
      <c r="G164" s="84" t="b">
        <v>0</v>
      </c>
      <c r="H164" s="84" t="b">
        <v>0</v>
      </c>
      <c r="I164" s="84" t="b">
        <v>0</v>
      </c>
      <c r="J164" s="84" t="b">
        <v>0</v>
      </c>
      <c r="K164" s="84" t="b">
        <v>0</v>
      </c>
      <c r="L164" s="84" t="b">
        <v>0</v>
      </c>
    </row>
    <row r="165" spans="1:12" ht="15">
      <c r="A165" s="84" t="s">
        <v>4130</v>
      </c>
      <c r="B165" s="84" t="s">
        <v>3270</v>
      </c>
      <c r="C165" s="84">
        <v>3</v>
      </c>
      <c r="D165" s="123">
        <v>0.0015993022293405968</v>
      </c>
      <c r="E165" s="123">
        <v>2.2779176151664875</v>
      </c>
      <c r="F165" s="84" t="s">
        <v>4449</v>
      </c>
      <c r="G165" s="84" t="b">
        <v>0</v>
      </c>
      <c r="H165" s="84" t="b">
        <v>0</v>
      </c>
      <c r="I165" s="84" t="b">
        <v>0</v>
      </c>
      <c r="J165" s="84" t="b">
        <v>0</v>
      </c>
      <c r="K165" s="84" t="b">
        <v>0</v>
      </c>
      <c r="L165" s="84" t="b">
        <v>0</v>
      </c>
    </row>
    <row r="166" spans="1:12" ht="15">
      <c r="A166" s="84" t="s">
        <v>3270</v>
      </c>
      <c r="B166" s="84" t="s">
        <v>756</v>
      </c>
      <c r="C166" s="84">
        <v>3</v>
      </c>
      <c r="D166" s="123">
        <v>0.0015993022293405968</v>
      </c>
      <c r="E166" s="123">
        <v>0.6817436023615081</v>
      </c>
      <c r="F166" s="84" t="s">
        <v>4449</v>
      </c>
      <c r="G166" s="84" t="b">
        <v>0</v>
      </c>
      <c r="H166" s="84" t="b">
        <v>0</v>
      </c>
      <c r="I166" s="84" t="b">
        <v>0</v>
      </c>
      <c r="J166" s="84" t="b">
        <v>0</v>
      </c>
      <c r="K166" s="84" t="b">
        <v>0</v>
      </c>
      <c r="L166" s="84" t="b">
        <v>0</v>
      </c>
    </row>
    <row r="167" spans="1:12" ht="15">
      <c r="A167" s="84" t="s">
        <v>756</v>
      </c>
      <c r="B167" s="84" t="s">
        <v>3346</v>
      </c>
      <c r="C167" s="84">
        <v>3</v>
      </c>
      <c r="D167" s="123">
        <v>0.0015993022293405968</v>
      </c>
      <c r="E167" s="123">
        <v>1.4129959831256675</v>
      </c>
      <c r="F167" s="84" t="s">
        <v>4449</v>
      </c>
      <c r="G167" s="84" t="b">
        <v>0</v>
      </c>
      <c r="H167" s="84" t="b">
        <v>0</v>
      </c>
      <c r="I167" s="84" t="b">
        <v>0</v>
      </c>
      <c r="J167" s="84" t="b">
        <v>0</v>
      </c>
      <c r="K167" s="84" t="b">
        <v>0</v>
      </c>
      <c r="L167" s="84" t="b">
        <v>0</v>
      </c>
    </row>
    <row r="168" spans="1:12" ht="15">
      <c r="A168" s="84" t="s">
        <v>3346</v>
      </c>
      <c r="B168" s="84" t="s">
        <v>423</v>
      </c>
      <c r="C168" s="84">
        <v>3</v>
      </c>
      <c r="D168" s="123">
        <v>0.0015993022293405968</v>
      </c>
      <c r="E168" s="123">
        <v>2.370671668403386</v>
      </c>
      <c r="F168" s="84" t="s">
        <v>4449</v>
      </c>
      <c r="G168" s="84" t="b">
        <v>0</v>
      </c>
      <c r="H168" s="84" t="b">
        <v>0</v>
      </c>
      <c r="I168" s="84" t="b">
        <v>0</v>
      </c>
      <c r="J168" s="84" t="b">
        <v>0</v>
      </c>
      <c r="K168" s="84" t="b">
        <v>0</v>
      </c>
      <c r="L168" s="84" t="b">
        <v>0</v>
      </c>
    </row>
    <row r="169" spans="1:12" ht="15">
      <c r="A169" s="84" t="s">
        <v>423</v>
      </c>
      <c r="B169" s="84" t="s">
        <v>3342</v>
      </c>
      <c r="C169" s="84">
        <v>3</v>
      </c>
      <c r="D169" s="123">
        <v>0.0015993022293405968</v>
      </c>
      <c r="E169" s="123">
        <v>1.8178296997456056</v>
      </c>
      <c r="F169" s="84" t="s">
        <v>4449</v>
      </c>
      <c r="G169" s="84" t="b">
        <v>0</v>
      </c>
      <c r="H169" s="84" t="b">
        <v>0</v>
      </c>
      <c r="I169" s="84" t="b">
        <v>0</v>
      </c>
      <c r="J169" s="84" t="b">
        <v>0</v>
      </c>
      <c r="K169" s="84" t="b">
        <v>0</v>
      </c>
      <c r="L169" s="84" t="b">
        <v>0</v>
      </c>
    </row>
    <row r="170" spans="1:12" ht="15">
      <c r="A170" s="84" t="s">
        <v>3343</v>
      </c>
      <c r="B170" s="84" t="s">
        <v>3347</v>
      </c>
      <c r="C170" s="84">
        <v>3</v>
      </c>
      <c r="D170" s="123">
        <v>0.0015993022293405968</v>
      </c>
      <c r="E170" s="123">
        <v>2.2615271989783183</v>
      </c>
      <c r="F170" s="84" t="s">
        <v>4449</v>
      </c>
      <c r="G170" s="84" t="b">
        <v>0</v>
      </c>
      <c r="H170" s="84" t="b">
        <v>0</v>
      </c>
      <c r="I170" s="84" t="b">
        <v>0</v>
      </c>
      <c r="J170" s="84" t="b">
        <v>0</v>
      </c>
      <c r="K170" s="84" t="b">
        <v>0</v>
      </c>
      <c r="L170" s="84" t="b">
        <v>0</v>
      </c>
    </row>
    <row r="171" spans="1:12" ht="15">
      <c r="A171" s="84" t="s">
        <v>3347</v>
      </c>
      <c r="B171" s="84" t="s">
        <v>4198</v>
      </c>
      <c r="C171" s="84">
        <v>3</v>
      </c>
      <c r="D171" s="123">
        <v>0.0015993022293405968</v>
      </c>
      <c r="E171" s="123">
        <v>3.039678449361962</v>
      </c>
      <c r="F171" s="84" t="s">
        <v>4449</v>
      </c>
      <c r="G171" s="84" t="b">
        <v>0</v>
      </c>
      <c r="H171" s="84" t="b">
        <v>0</v>
      </c>
      <c r="I171" s="84" t="b">
        <v>0</v>
      </c>
      <c r="J171" s="84" t="b">
        <v>0</v>
      </c>
      <c r="K171" s="84" t="b">
        <v>0</v>
      </c>
      <c r="L171" s="84" t="b">
        <v>0</v>
      </c>
    </row>
    <row r="172" spans="1:12" ht="15">
      <c r="A172" s="84" t="s">
        <v>4198</v>
      </c>
      <c r="B172" s="84" t="s">
        <v>429</v>
      </c>
      <c r="C172" s="84">
        <v>3</v>
      </c>
      <c r="D172" s="123">
        <v>0.0015993022293405968</v>
      </c>
      <c r="E172" s="123">
        <v>2.8178296997456056</v>
      </c>
      <c r="F172" s="84" t="s">
        <v>4449</v>
      </c>
      <c r="G172" s="84" t="b">
        <v>0</v>
      </c>
      <c r="H172" s="84" t="b">
        <v>0</v>
      </c>
      <c r="I172" s="84" t="b">
        <v>0</v>
      </c>
      <c r="J172" s="84" t="b">
        <v>0</v>
      </c>
      <c r="K172" s="84" t="b">
        <v>0</v>
      </c>
      <c r="L172" s="84" t="b">
        <v>0</v>
      </c>
    </row>
    <row r="173" spans="1:12" ht="15">
      <c r="A173" s="84" t="s">
        <v>3344</v>
      </c>
      <c r="B173" s="84" t="s">
        <v>4051</v>
      </c>
      <c r="C173" s="84">
        <v>3</v>
      </c>
      <c r="D173" s="123">
        <v>0.0015993022293405968</v>
      </c>
      <c r="E173" s="123">
        <v>2.0116497257617185</v>
      </c>
      <c r="F173" s="84" t="s">
        <v>4449</v>
      </c>
      <c r="G173" s="84" t="b">
        <v>0</v>
      </c>
      <c r="H173" s="84" t="b">
        <v>1</v>
      </c>
      <c r="I173" s="84" t="b">
        <v>0</v>
      </c>
      <c r="J173" s="84" t="b">
        <v>0</v>
      </c>
      <c r="K173" s="84" t="b">
        <v>0</v>
      </c>
      <c r="L173" s="84" t="b">
        <v>0</v>
      </c>
    </row>
    <row r="174" spans="1:12" ht="15">
      <c r="A174" s="84" t="s">
        <v>3292</v>
      </c>
      <c r="B174" s="84" t="s">
        <v>756</v>
      </c>
      <c r="C174" s="84">
        <v>3</v>
      </c>
      <c r="D174" s="123">
        <v>0.0015993022293405968</v>
      </c>
      <c r="E174" s="123">
        <v>0.482171247456304</v>
      </c>
      <c r="F174" s="84" t="s">
        <v>4449</v>
      </c>
      <c r="G174" s="84" t="b">
        <v>0</v>
      </c>
      <c r="H174" s="84" t="b">
        <v>0</v>
      </c>
      <c r="I174" s="84" t="b">
        <v>0</v>
      </c>
      <c r="J174" s="84" t="b">
        <v>0</v>
      </c>
      <c r="K174" s="84" t="b">
        <v>0</v>
      </c>
      <c r="L174" s="84" t="b">
        <v>0</v>
      </c>
    </row>
    <row r="175" spans="1:12" ht="15">
      <c r="A175" s="84" t="s">
        <v>4079</v>
      </c>
      <c r="B175" s="84" t="s">
        <v>4136</v>
      </c>
      <c r="C175" s="84">
        <v>3</v>
      </c>
      <c r="D175" s="123">
        <v>0.0015993022293405968</v>
      </c>
      <c r="E175" s="123">
        <v>2.6137097170896806</v>
      </c>
      <c r="F175" s="84" t="s">
        <v>4449</v>
      </c>
      <c r="G175" s="84" t="b">
        <v>0</v>
      </c>
      <c r="H175" s="84" t="b">
        <v>0</v>
      </c>
      <c r="I175" s="84" t="b">
        <v>0</v>
      </c>
      <c r="J175" s="84" t="b">
        <v>0</v>
      </c>
      <c r="K175" s="84" t="b">
        <v>1</v>
      </c>
      <c r="L175" s="84" t="b">
        <v>0</v>
      </c>
    </row>
    <row r="176" spans="1:12" ht="15">
      <c r="A176" s="84" t="s">
        <v>756</v>
      </c>
      <c r="B176" s="84" t="s">
        <v>4072</v>
      </c>
      <c r="C176" s="84">
        <v>3</v>
      </c>
      <c r="D176" s="123">
        <v>0.0015993022293405968</v>
      </c>
      <c r="E176" s="123">
        <v>1.1119659874616863</v>
      </c>
      <c r="F176" s="84" t="s">
        <v>4449</v>
      </c>
      <c r="G176" s="84" t="b">
        <v>0</v>
      </c>
      <c r="H176" s="84" t="b">
        <v>0</v>
      </c>
      <c r="I176" s="84" t="b">
        <v>0</v>
      </c>
      <c r="J176" s="84" t="b">
        <v>0</v>
      </c>
      <c r="K176" s="84" t="b">
        <v>0</v>
      </c>
      <c r="L176" s="84" t="b">
        <v>0</v>
      </c>
    </row>
    <row r="177" spans="1:12" ht="15">
      <c r="A177" s="84" t="s">
        <v>423</v>
      </c>
      <c r="B177" s="84" t="s">
        <v>756</v>
      </c>
      <c r="C177" s="84">
        <v>3</v>
      </c>
      <c r="D177" s="123">
        <v>0.0015993022293405968</v>
      </c>
      <c r="E177" s="123">
        <v>0.5848335893534516</v>
      </c>
      <c r="F177" s="84" t="s">
        <v>4449</v>
      </c>
      <c r="G177" s="84" t="b">
        <v>0</v>
      </c>
      <c r="H177" s="84" t="b">
        <v>0</v>
      </c>
      <c r="I177" s="84" t="b">
        <v>0</v>
      </c>
      <c r="J177" s="84" t="b">
        <v>0</v>
      </c>
      <c r="K177" s="84" t="b">
        <v>0</v>
      </c>
      <c r="L177" s="84" t="b">
        <v>0</v>
      </c>
    </row>
    <row r="178" spans="1:12" ht="15">
      <c r="A178" s="84" t="s">
        <v>3345</v>
      </c>
      <c r="B178" s="84" t="s">
        <v>4137</v>
      </c>
      <c r="C178" s="84">
        <v>3</v>
      </c>
      <c r="D178" s="123">
        <v>0.0015993022293405968</v>
      </c>
      <c r="E178" s="123">
        <v>2.1877409848173994</v>
      </c>
      <c r="F178" s="84" t="s">
        <v>4449</v>
      </c>
      <c r="G178" s="84" t="b">
        <v>1</v>
      </c>
      <c r="H178" s="84" t="b">
        <v>0</v>
      </c>
      <c r="I178" s="84" t="b">
        <v>0</v>
      </c>
      <c r="J178" s="84" t="b">
        <v>0</v>
      </c>
      <c r="K178" s="84" t="b">
        <v>0</v>
      </c>
      <c r="L178" s="84" t="b">
        <v>0</v>
      </c>
    </row>
    <row r="179" spans="1:12" ht="15">
      <c r="A179" s="84" t="s">
        <v>3343</v>
      </c>
      <c r="B179" s="84" t="s">
        <v>4215</v>
      </c>
      <c r="C179" s="84">
        <v>3</v>
      </c>
      <c r="D179" s="123">
        <v>0.0015993022293405968</v>
      </c>
      <c r="E179" s="123">
        <v>2.2615271989783183</v>
      </c>
      <c r="F179" s="84" t="s">
        <v>4449</v>
      </c>
      <c r="G179" s="84" t="b">
        <v>0</v>
      </c>
      <c r="H179" s="84" t="b">
        <v>0</v>
      </c>
      <c r="I179" s="84" t="b">
        <v>0</v>
      </c>
      <c r="J179" s="84" t="b">
        <v>0</v>
      </c>
      <c r="K179" s="84" t="b">
        <v>0</v>
      </c>
      <c r="L179" s="84" t="b">
        <v>0</v>
      </c>
    </row>
    <row r="180" spans="1:12" ht="15">
      <c r="A180" s="84" t="s">
        <v>4215</v>
      </c>
      <c r="B180" s="84" t="s">
        <v>3344</v>
      </c>
      <c r="C180" s="84">
        <v>3</v>
      </c>
      <c r="D180" s="123">
        <v>0.0015993022293405968</v>
      </c>
      <c r="E180" s="123">
        <v>2.6137097170896806</v>
      </c>
      <c r="F180" s="84" t="s">
        <v>4449</v>
      </c>
      <c r="G180" s="84" t="b">
        <v>0</v>
      </c>
      <c r="H180" s="84" t="b">
        <v>0</v>
      </c>
      <c r="I180" s="84" t="b">
        <v>0</v>
      </c>
      <c r="J180" s="84" t="b">
        <v>0</v>
      </c>
      <c r="K180" s="84" t="b">
        <v>1</v>
      </c>
      <c r="L180" s="84" t="b">
        <v>0</v>
      </c>
    </row>
    <row r="181" spans="1:12" ht="15">
      <c r="A181" s="84" t="s">
        <v>3344</v>
      </c>
      <c r="B181" s="84" t="s">
        <v>756</v>
      </c>
      <c r="C181" s="84">
        <v>3</v>
      </c>
      <c r="D181" s="123">
        <v>0.0015993022293405968</v>
      </c>
      <c r="E181" s="123">
        <v>0.9827735980254894</v>
      </c>
      <c r="F181" s="84" t="s">
        <v>4449</v>
      </c>
      <c r="G181" s="84" t="b">
        <v>0</v>
      </c>
      <c r="H181" s="84" t="b">
        <v>1</v>
      </c>
      <c r="I181" s="84" t="b">
        <v>0</v>
      </c>
      <c r="J181" s="84" t="b">
        <v>0</v>
      </c>
      <c r="K181" s="84" t="b">
        <v>0</v>
      </c>
      <c r="L181" s="84" t="b">
        <v>0</v>
      </c>
    </row>
    <row r="182" spans="1:12" ht="15">
      <c r="A182" s="84" t="s">
        <v>308</v>
      </c>
      <c r="B182" s="84" t="s">
        <v>4072</v>
      </c>
      <c r="C182" s="84">
        <v>3</v>
      </c>
      <c r="D182" s="123">
        <v>0.0015993022293405968</v>
      </c>
      <c r="E182" s="123">
        <v>2.5167997040816243</v>
      </c>
      <c r="F182" s="84" t="s">
        <v>4449</v>
      </c>
      <c r="G182" s="84" t="b">
        <v>0</v>
      </c>
      <c r="H182" s="84" t="b">
        <v>0</v>
      </c>
      <c r="I182" s="84" t="b">
        <v>0</v>
      </c>
      <c r="J182" s="84" t="b">
        <v>0</v>
      </c>
      <c r="K182" s="84" t="b">
        <v>0</v>
      </c>
      <c r="L182" s="84" t="b">
        <v>0</v>
      </c>
    </row>
    <row r="183" spans="1:12" ht="15">
      <c r="A183" s="84" t="s">
        <v>3324</v>
      </c>
      <c r="B183" s="84" t="s">
        <v>3329</v>
      </c>
      <c r="C183" s="84">
        <v>3</v>
      </c>
      <c r="D183" s="123">
        <v>0.0015993022293405968</v>
      </c>
      <c r="E183" s="123">
        <v>0.9309631247167766</v>
      </c>
      <c r="F183" s="84" t="s">
        <v>4449</v>
      </c>
      <c r="G183" s="84" t="b">
        <v>0</v>
      </c>
      <c r="H183" s="84" t="b">
        <v>0</v>
      </c>
      <c r="I183" s="84" t="b">
        <v>0</v>
      </c>
      <c r="J183" s="84" t="b">
        <v>0</v>
      </c>
      <c r="K183" s="84" t="b">
        <v>0</v>
      </c>
      <c r="L183" s="84" t="b">
        <v>0</v>
      </c>
    </row>
    <row r="184" spans="1:12" ht="15">
      <c r="A184" s="84" t="s">
        <v>3361</v>
      </c>
      <c r="B184" s="84" t="s">
        <v>4222</v>
      </c>
      <c r="C184" s="84">
        <v>3</v>
      </c>
      <c r="D184" s="123">
        <v>0.0015993022293405968</v>
      </c>
      <c r="E184" s="123">
        <v>3.039678449361962</v>
      </c>
      <c r="F184" s="84" t="s">
        <v>4449</v>
      </c>
      <c r="G184" s="84" t="b">
        <v>0</v>
      </c>
      <c r="H184" s="84" t="b">
        <v>0</v>
      </c>
      <c r="I184" s="84" t="b">
        <v>0</v>
      </c>
      <c r="J184" s="84" t="b">
        <v>0</v>
      </c>
      <c r="K184" s="84" t="b">
        <v>1</v>
      </c>
      <c r="L184" s="84" t="b">
        <v>0</v>
      </c>
    </row>
    <row r="185" spans="1:12" ht="15">
      <c r="A185" s="84" t="s">
        <v>4222</v>
      </c>
      <c r="B185" s="84" t="s">
        <v>4223</v>
      </c>
      <c r="C185" s="84">
        <v>3</v>
      </c>
      <c r="D185" s="123">
        <v>0.0015993022293405968</v>
      </c>
      <c r="E185" s="123">
        <v>3.039678449361962</v>
      </c>
      <c r="F185" s="84" t="s">
        <v>4449</v>
      </c>
      <c r="G185" s="84" t="b">
        <v>0</v>
      </c>
      <c r="H185" s="84" t="b">
        <v>1</v>
      </c>
      <c r="I185" s="84" t="b">
        <v>0</v>
      </c>
      <c r="J185" s="84" t="b">
        <v>0</v>
      </c>
      <c r="K185" s="84" t="b">
        <v>0</v>
      </c>
      <c r="L185" s="84" t="b">
        <v>0</v>
      </c>
    </row>
    <row r="186" spans="1:12" ht="15">
      <c r="A186" s="84" t="s">
        <v>4223</v>
      </c>
      <c r="B186" s="84" t="s">
        <v>4224</v>
      </c>
      <c r="C186" s="84">
        <v>3</v>
      </c>
      <c r="D186" s="123">
        <v>0.0015993022293405968</v>
      </c>
      <c r="E186" s="123">
        <v>3.039678449361962</v>
      </c>
      <c r="F186" s="84" t="s">
        <v>4449</v>
      </c>
      <c r="G186" s="84" t="b">
        <v>0</v>
      </c>
      <c r="H186" s="84" t="b">
        <v>0</v>
      </c>
      <c r="I186" s="84" t="b">
        <v>0</v>
      </c>
      <c r="J186" s="84" t="b">
        <v>0</v>
      </c>
      <c r="K186" s="84" t="b">
        <v>0</v>
      </c>
      <c r="L186" s="84" t="b">
        <v>0</v>
      </c>
    </row>
    <row r="187" spans="1:12" ht="15">
      <c r="A187" s="84" t="s">
        <v>4224</v>
      </c>
      <c r="B187" s="84" t="s">
        <v>4067</v>
      </c>
      <c r="C187" s="84">
        <v>3</v>
      </c>
      <c r="D187" s="123">
        <v>0.0015993022293405968</v>
      </c>
      <c r="E187" s="123">
        <v>2.6717016640673674</v>
      </c>
      <c r="F187" s="84" t="s">
        <v>4449</v>
      </c>
      <c r="G187" s="84" t="b">
        <v>0</v>
      </c>
      <c r="H187" s="84" t="b">
        <v>0</v>
      </c>
      <c r="I187" s="84" t="b">
        <v>0</v>
      </c>
      <c r="J187" s="84" t="b">
        <v>0</v>
      </c>
      <c r="K187" s="84" t="b">
        <v>0</v>
      </c>
      <c r="L187" s="84" t="b">
        <v>0</v>
      </c>
    </row>
    <row r="188" spans="1:12" ht="15">
      <c r="A188" s="84" t="s">
        <v>3357</v>
      </c>
      <c r="B188" s="84" t="s">
        <v>4225</v>
      </c>
      <c r="C188" s="84">
        <v>3</v>
      </c>
      <c r="D188" s="123">
        <v>0.0015993022293405968</v>
      </c>
      <c r="E188" s="123">
        <v>2.2615271989783183</v>
      </c>
      <c r="F188" s="84" t="s">
        <v>4449</v>
      </c>
      <c r="G188" s="84" t="b">
        <v>0</v>
      </c>
      <c r="H188" s="84" t="b">
        <v>0</v>
      </c>
      <c r="I188" s="84" t="b">
        <v>0</v>
      </c>
      <c r="J188" s="84" t="b">
        <v>0</v>
      </c>
      <c r="K188" s="84" t="b">
        <v>0</v>
      </c>
      <c r="L188" s="84" t="b">
        <v>0</v>
      </c>
    </row>
    <row r="189" spans="1:12" ht="15">
      <c r="A189" s="84" t="s">
        <v>4225</v>
      </c>
      <c r="B189" s="84" t="s">
        <v>756</v>
      </c>
      <c r="C189" s="84">
        <v>3</v>
      </c>
      <c r="D189" s="123">
        <v>0.0015993022293405968</v>
      </c>
      <c r="E189" s="123">
        <v>1.2838035936894705</v>
      </c>
      <c r="F189" s="84" t="s">
        <v>4449</v>
      </c>
      <c r="G189" s="84" t="b">
        <v>0</v>
      </c>
      <c r="H189" s="84" t="b">
        <v>0</v>
      </c>
      <c r="I189" s="84" t="b">
        <v>0</v>
      </c>
      <c r="J189" s="84" t="b">
        <v>0</v>
      </c>
      <c r="K189" s="84" t="b">
        <v>0</v>
      </c>
      <c r="L189" s="84" t="b">
        <v>0</v>
      </c>
    </row>
    <row r="190" spans="1:12" ht="15">
      <c r="A190" s="84" t="s">
        <v>420</v>
      </c>
      <c r="B190" s="84" t="s">
        <v>428</v>
      </c>
      <c r="C190" s="84">
        <v>3</v>
      </c>
      <c r="D190" s="123">
        <v>0.0015993022293405968</v>
      </c>
      <c r="E190" s="123">
        <v>1.6303089789091425</v>
      </c>
      <c r="F190" s="84" t="s">
        <v>4449</v>
      </c>
      <c r="G190" s="84" t="b">
        <v>0</v>
      </c>
      <c r="H190" s="84" t="b">
        <v>0</v>
      </c>
      <c r="I190" s="84" t="b">
        <v>0</v>
      </c>
      <c r="J190" s="84" t="b">
        <v>0</v>
      </c>
      <c r="K190" s="84" t="b">
        <v>0</v>
      </c>
      <c r="L190" s="84" t="b">
        <v>0</v>
      </c>
    </row>
    <row r="191" spans="1:12" ht="15">
      <c r="A191" s="84" t="s">
        <v>756</v>
      </c>
      <c r="B191" s="84" t="s">
        <v>3324</v>
      </c>
      <c r="C191" s="84">
        <v>3</v>
      </c>
      <c r="D191" s="123">
        <v>0.0015993022293405968</v>
      </c>
      <c r="E191" s="123">
        <v>0.06404243514450353</v>
      </c>
      <c r="F191" s="84" t="s">
        <v>4449</v>
      </c>
      <c r="G191" s="84" t="b">
        <v>0</v>
      </c>
      <c r="H191" s="84" t="b">
        <v>0</v>
      </c>
      <c r="I191" s="84" t="b">
        <v>0</v>
      </c>
      <c r="J191" s="84" t="b">
        <v>0</v>
      </c>
      <c r="K191" s="84" t="b">
        <v>0</v>
      </c>
      <c r="L191" s="84" t="b">
        <v>0</v>
      </c>
    </row>
    <row r="192" spans="1:12" ht="15">
      <c r="A192" s="84" t="s">
        <v>3330</v>
      </c>
      <c r="B192" s="84" t="s">
        <v>3349</v>
      </c>
      <c r="C192" s="84">
        <v>3</v>
      </c>
      <c r="D192" s="123">
        <v>0.0015993022293405968</v>
      </c>
      <c r="E192" s="123">
        <v>1.733849570816212</v>
      </c>
      <c r="F192" s="84" t="s">
        <v>4449</v>
      </c>
      <c r="G192" s="84" t="b">
        <v>0</v>
      </c>
      <c r="H192" s="84" t="b">
        <v>0</v>
      </c>
      <c r="I192" s="84" t="b">
        <v>0</v>
      </c>
      <c r="J192" s="84" t="b">
        <v>0</v>
      </c>
      <c r="K192" s="84" t="b">
        <v>0</v>
      </c>
      <c r="L192" s="84" t="b">
        <v>0</v>
      </c>
    </row>
    <row r="193" spans="1:12" ht="15">
      <c r="A193" s="84" t="s">
        <v>3349</v>
      </c>
      <c r="B193" s="84" t="s">
        <v>4226</v>
      </c>
      <c r="C193" s="84">
        <v>3</v>
      </c>
      <c r="D193" s="123">
        <v>0.0015993022293405968</v>
      </c>
      <c r="E193" s="123">
        <v>2.8178296997456056</v>
      </c>
      <c r="F193" s="84" t="s">
        <v>4449</v>
      </c>
      <c r="G193" s="84" t="b">
        <v>0</v>
      </c>
      <c r="H193" s="84" t="b">
        <v>0</v>
      </c>
      <c r="I193" s="84" t="b">
        <v>0</v>
      </c>
      <c r="J193" s="84" t="b">
        <v>0</v>
      </c>
      <c r="K193" s="84" t="b">
        <v>0</v>
      </c>
      <c r="L193" s="84" t="b">
        <v>0</v>
      </c>
    </row>
    <row r="194" spans="1:12" ht="15">
      <c r="A194" s="84" t="s">
        <v>4226</v>
      </c>
      <c r="B194" s="84" t="s">
        <v>4139</v>
      </c>
      <c r="C194" s="84">
        <v>3</v>
      </c>
      <c r="D194" s="123">
        <v>0.0015993022293405968</v>
      </c>
      <c r="E194" s="123">
        <v>2.914739712753662</v>
      </c>
      <c r="F194" s="84" t="s">
        <v>4449</v>
      </c>
      <c r="G194" s="84" t="b">
        <v>0</v>
      </c>
      <c r="H194" s="84" t="b">
        <v>0</v>
      </c>
      <c r="I194" s="84" t="b">
        <v>0</v>
      </c>
      <c r="J194" s="84" t="b">
        <v>0</v>
      </c>
      <c r="K194" s="84" t="b">
        <v>0</v>
      </c>
      <c r="L194" s="84" t="b">
        <v>0</v>
      </c>
    </row>
    <row r="195" spans="1:12" ht="15">
      <c r="A195" s="84" t="s">
        <v>4139</v>
      </c>
      <c r="B195" s="84" t="s">
        <v>4227</v>
      </c>
      <c r="C195" s="84">
        <v>3</v>
      </c>
      <c r="D195" s="123">
        <v>0.0015993022293405968</v>
      </c>
      <c r="E195" s="123">
        <v>2.914739712753662</v>
      </c>
      <c r="F195" s="84" t="s">
        <v>4449</v>
      </c>
      <c r="G195" s="84" t="b">
        <v>0</v>
      </c>
      <c r="H195" s="84" t="b">
        <v>0</v>
      </c>
      <c r="I195" s="84" t="b">
        <v>0</v>
      </c>
      <c r="J195" s="84" t="b">
        <v>0</v>
      </c>
      <c r="K195" s="84" t="b">
        <v>0</v>
      </c>
      <c r="L195" s="84" t="b">
        <v>0</v>
      </c>
    </row>
    <row r="196" spans="1:12" ht="15">
      <c r="A196" s="84" t="s">
        <v>4227</v>
      </c>
      <c r="B196" s="84" t="s">
        <v>4228</v>
      </c>
      <c r="C196" s="84">
        <v>3</v>
      </c>
      <c r="D196" s="123">
        <v>0.0015993022293405968</v>
      </c>
      <c r="E196" s="123">
        <v>3.039678449361962</v>
      </c>
      <c r="F196" s="84" t="s">
        <v>4449</v>
      </c>
      <c r="G196" s="84" t="b">
        <v>0</v>
      </c>
      <c r="H196" s="84" t="b">
        <v>0</v>
      </c>
      <c r="I196" s="84" t="b">
        <v>0</v>
      </c>
      <c r="J196" s="84" t="b">
        <v>0</v>
      </c>
      <c r="K196" s="84" t="b">
        <v>0</v>
      </c>
      <c r="L196" s="84" t="b">
        <v>0</v>
      </c>
    </row>
    <row r="197" spans="1:12" ht="15">
      <c r="A197" s="84" t="s">
        <v>4228</v>
      </c>
      <c r="B197" s="84" t="s">
        <v>4054</v>
      </c>
      <c r="C197" s="84">
        <v>3</v>
      </c>
      <c r="D197" s="123">
        <v>0.0015993022293405968</v>
      </c>
      <c r="E197" s="123">
        <v>2.340708445025943</v>
      </c>
      <c r="F197" s="84" t="s">
        <v>4449</v>
      </c>
      <c r="G197" s="84" t="b">
        <v>0</v>
      </c>
      <c r="H197" s="84" t="b">
        <v>0</v>
      </c>
      <c r="I197" s="84" t="b">
        <v>0</v>
      </c>
      <c r="J197" s="84" t="b">
        <v>0</v>
      </c>
      <c r="K197" s="84" t="b">
        <v>0</v>
      </c>
      <c r="L197" s="84" t="b">
        <v>0</v>
      </c>
    </row>
    <row r="198" spans="1:12" ht="15">
      <c r="A198" s="84" t="s">
        <v>4052</v>
      </c>
      <c r="B198" s="84" t="s">
        <v>4055</v>
      </c>
      <c r="C198" s="84">
        <v>3</v>
      </c>
      <c r="D198" s="123">
        <v>0.0015993022293405968</v>
      </c>
      <c r="E198" s="123">
        <v>1.9111355884848367</v>
      </c>
      <c r="F198" s="84" t="s">
        <v>4449</v>
      </c>
      <c r="G198" s="84" t="b">
        <v>0</v>
      </c>
      <c r="H198" s="84" t="b">
        <v>0</v>
      </c>
      <c r="I198" s="84" t="b">
        <v>0</v>
      </c>
      <c r="J198" s="84" t="b">
        <v>0</v>
      </c>
      <c r="K198" s="84" t="b">
        <v>0</v>
      </c>
      <c r="L198" s="84" t="b">
        <v>0</v>
      </c>
    </row>
    <row r="199" spans="1:12" ht="15">
      <c r="A199" s="84" t="s">
        <v>3264</v>
      </c>
      <c r="B199" s="84" t="s">
        <v>4229</v>
      </c>
      <c r="C199" s="84">
        <v>3</v>
      </c>
      <c r="D199" s="123">
        <v>0.0015993022293405968</v>
      </c>
      <c r="E199" s="123">
        <v>1.9485979800146294</v>
      </c>
      <c r="F199" s="84" t="s">
        <v>4449</v>
      </c>
      <c r="G199" s="84" t="b">
        <v>0</v>
      </c>
      <c r="H199" s="84" t="b">
        <v>0</v>
      </c>
      <c r="I199" s="84" t="b">
        <v>0</v>
      </c>
      <c r="J199" s="84" t="b">
        <v>0</v>
      </c>
      <c r="K199" s="84" t="b">
        <v>0</v>
      </c>
      <c r="L199" s="84" t="b">
        <v>0</v>
      </c>
    </row>
    <row r="200" spans="1:12" ht="15">
      <c r="A200" s="84" t="s">
        <v>4229</v>
      </c>
      <c r="B200" s="84" t="s">
        <v>4230</v>
      </c>
      <c r="C200" s="84">
        <v>3</v>
      </c>
      <c r="D200" s="123">
        <v>0.0015993022293405968</v>
      </c>
      <c r="E200" s="123">
        <v>3.039678449361962</v>
      </c>
      <c r="F200" s="84" t="s">
        <v>4449</v>
      </c>
      <c r="G200" s="84" t="b">
        <v>0</v>
      </c>
      <c r="H200" s="84" t="b">
        <v>0</v>
      </c>
      <c r="I200" s="84" t="b">
        <v>0</v>
      </c>
      <c r="J200" s="84" t="b">
        <v>0</v>
      </c>
      <c r="K200" s="84" t="b">
        <v>0</v>
      </c>
      <c r="L200" s="84" t="b">
        <v>0</v>
      </c>
    </row>
    <row r="201" spans="1:12" ht="15">
      <c r="A201" s="84" t="s">
        <v>4061</v>
      </c>
      <c r="B201" s="84" t="s">
        <v>4232</v>
      </c>
      <c r="C201" s="84">
        <v>3</v>
      </c>
      <c r="D201" s="123">
        <v>0.0020070981735454364</v>
      </c>
      <c r="E201" s="123">
        <v>2.5167997040816243</v>
      </c>
      <c r="F201" s="84" t="s">
        <v>4449</v>
      </c>
      <c r="G201" s="84" t="b">
        <v>0</v>
      </c>
      <c r="H201" s="84" t="b">
        <v>0</v>
      </c>
      <c r="I201" s="84" t="b">
        <v>0</v>
      </c>
      <c r="J201" s="84" t="b">
        <v>0</v>
      </c>
      <c r="K201" s="84" t="b">
        <v>0</v>
      </c>
      <c r="L201" s="84" t="b">
        <v>0</v>
      </c>
    </row>
    <row r="202" spans="1:12" ht="15">
      <c r="A202" s="84" t="s">
        <v>756</v>
      </c>
      <c r="B202" s="84" t="s">
        <v>3274</v>
      </c>
      <c r="C202" s="84">
        <v>3</v>
      </c>
      <c r="D202" s="123">
        <v>0.0015993022293405968</v>
      </c>
      <c r="E202" s="123">
        <v>1.2880572465173676</v>
      </c>
      <c r="F202" s="84" t="s">
        <v>4449</v>
      </c>
      <c r="G202" s="84" t="b">
        <v>0</v>
      </c>
      <c r="H202" s="84" t="b">
        <v>0</v>
      </c>
      <c r="I202" s="84" t="b">
        <v>0</v>
      </c>
      <c r="J202" s="84" t="b">
        <v>0</v>
      </c>
      <c r="K202" s="84" t="b">
        <v>0</v>
      </c>
      <c r="L202" s="84" t="b">
        <v>0</v>
      </c>
    </row>
    <row r="203" spans="1:12" ht="15">
      <c r="A203" s="84" t="s">
        <v>4057</v>
      </c>
      <c r="B203" s="84" t="s">
        <v>3324</v>
      </c>
      <c r="C203" s="84">
        <v>3</v>
      </c>
      <c r="D203" s="123">
        <v>0.001749807578960837</v>
      </c>
      <c r="E203" s="123">
        <v>1.0886649100528356</v>
      </c>
      <c r="F203" s="84" t="s">
        <v>4449</v>
      </c>
      <c r="G203" s="84" t="b">
        <v>0</v>
      </c>
      <c r="H203" s="84" t="b">
        <v>0</v>
      </c>
      <c r="I203" s="84" t="b">
        <v>0</v>
      </c>
      <c r="J203" s="84" t="b">
        <v>0</v>
      </c>
      <c r="K203" s="84" t="b">
        <v>0</v>
      </c>
      <c r="L203" s="84" t="b">
        <v>0</v>
      </c>
    </row>
    <row r="204" spans="1:12" ht="15">
      <c r="A204" s="84" t="s">
        <v>756</v>
      </c>
      <c r="B204" s="84" t="s">
        <v>4236</v>
      </c>
      <c r="C204" s="84">
        <v>3</v>
      </c>
      <c r="D204" s="123">
        <v>0.0015993022293405968</v>
      </c>
      <c r="E204" s="123">
        <v>1.4129959831256675</v>
      </c>
      <c r="F204" s="84" t="s">
        <v>4449</v>
      </c>
      <c r="G204" s="84" t="b">
        <v>0</v>
      </c>
      <c r="H204" s="84" t="b">
        <v>0</v>
      </c>
      <c r="I204" s="84" t="b">
        <v>0</v>
      </c>
      <c r="J204" s="84" t="b">
        <v>0</v>
      </c>
      <c r="K204" s="84" t="b">
        <v>0</v>
      </c>
      <c r="L204" s="84" t="b">
        <v>0</v>
      </c>
    </row>
    <row r="205" spans="1:12" ht="15">
      <c r="A205" s="84" t="s">
        <v>419</v>
      </c>
      <c r="B205" s="84" t="s">
        <v>756</v>
      </c>
      <c r="C205" s="84">
        <v>3</v>
      </c>
      <c r="D205" s="123">
        <v>0.0015993022293405968</v>
      </c>
      <c r="E205" s="123">
        <v>1.1588648570811706</v>
      </c>
      <c r="F205" s="84" t="s">
        <v>4449</v>
      </c>
      <c r="G205" s="84" t="b">
        <v>0</v>
      </c>
      <c r="H205" s="84" t="b">
        <v>0</v>
      </c>
      <c r="I205" s="84" t="b">
        <v>0</v>
      </c>
      <c r="J205" s="84" t="b">
        <v>0</v>
      </c>
      <c r="K205" s="84" t="b">
        <v>0</v>
      </c>
      <c r="L205" s="84" t="b">
        <v>0</v>
      </c>
    </row>
    <row r="206" spans="1:12" ht="15">
      <c r="A206" s="84" t="s">
        <v>4239</v>
      </c>
      <c r="B206" s="84" t="s">
        <v>4240</v>
      </c>
      <c r="C206" s="84">
        <v>3</v>
      </c>
      <c r="D206" s="123">
        <v>0.001749807578960837</v>
      </c>
      <c r="E206" s="123">
        <v>3.039678449361962</v>
      </c>
      <c r="F206" s="84" t="s">
        <v>4449</v>
      </c>
      <c r="G206" s="84" t="b">
        <v>0</v>
      </c>
      <c r="H206" s="84" t="b">
        <v>0</v>
      </c>
      <c r="I206" s="84" t="b">
        <v>0</v>
      </c>
      <c r="J206" s="84" t="b">
        <v>0</v>
      </c>
      <c r="K206" s="84" t="b">
        <v>0</v>
      </c>
      <c r="L206" s="84" t="b">
        <v>0</v>
      </c>
    </row>
    <row r="207" spans="1:12" ht="15">
      <c r="A207" s="84" t="s">
        <v>3380</v>
      </c>
      <c r="B207" s="84" t="s">
        <v>3380</v>
      </c>
      <c r="C207" s="84">
        <v>2</v>
      </c>
      <c r="D207" s="123">
        <v>0.0011665383859738913</v>
      </c>
      <c r="E207" s="123">
        <v>0.9878830038039697</v>
      </c>
      <c r="F207" s="84" t="s">
        <v>4449</v>
      </c>
      <c r="G207" s="84" t="b">
        <v>0</v>
      </c>
      <c r="H207" s="84" t="b">
        <v>0</v>
      </c>
      <c r="I207" s="84" t="b">
        <v>0</v>
      </c>
      <c r="J207" s="84" t="b">
        <v>0</v>
      </c>
      <c r="K207" s="84" t="b">
        <v>0</v>
      </c>
      <c r="L207" s="84" t="b">
        <v>0</v>
      </c>
    </row>
    <row r="208" spans="1:12" ht="15">
      <c r="A208" s="84" t="s">
        <v>4095</v>
      </c>
      <c r="B208" s="84" t="s">
        <v>4050</v>
      </c>
      <c r="C208" s="84">
        <v>2</v>
      </c>
      <c r="D208" s="123">
        <v>0.0011665383859738913</v>
      </c>
      <c r="E208" s="123">
        <v>1.914739712753662</v>
      </c>
      <c r="F208" s="84" t="s">
        <v>4449</v>
      </c>
      <c r="G208" s="84" t="b">
        <v>0</v>
      </c>
      <c r="H208" s="84" t="b">
        <v>0</v>
      </c>
      <c r="I208" s="84" t="b">
        <v>0</v>
      </c>
      <c r="J208" s="84" t="b">
        <v>0</v>
      </c>
      <c r="K208" s="84" t="b">
        <v>0</v>
      </c>
      <c r="L208" s="84" t="b">
        <v>0</v>
      </c>
    </row>
    <row r="209" spans="1:12" ht="15">
      <c r="A209" s="84" t="s">
        <v>3263</v>
      </c>
      <c r="B209" s="84" t="s">
        <v>4148</v>
      </c>
      <c r="C209" s="84">
        <v>2</v>
      </c>
      <c r="D209" s="123">
        <v>0.0011665383859738913</v>
      </c>
      <c r="E209" s="123">
        <v>1.6972557685397556</v>
      </c>
      <c r="F209" s="84" t="s">
        <v>4449</v>
      </c>
      <c r="G209" s="84" t="b">
        <v>0</v>
      </c>
      <c r="H209" s="84" t="b">
        <v>0</v>
      </c>
      <c r="I209" s="84" t="b">
        <v>0</v>
      </c>
      <c r="J209" s="84" t="b">
        <v>0</v>
      </c>
      <c r="K209" s="84" t="b">
        <v>0</v>
      </c>
      <c r="L209" s="84" t="b">
        <v>0</v>
      </c>
    </row>
    <row r="210" spans="1:12" ht="15">
      <c r="A210" s="84" t="s">
        <v>4148</v>
      </c>
      <c r="B210" s="84" t="s">
        <v>4247</v>
      </c>
      <c r="C210" s="84">
        <v>2</v>
      </c>
      <c r="D210" s="123">
        <v>0.0011665383859738913</v>
      </c>
      <c r="E210" s="123">
        <v>3.0396784493619617</v>
      </c>
      <c r="F210" s="84" t="s">
        <v>4449</v>
      </c>
      <c r="G210" s="84" t="b">
        <v>0</v>
      </c>
      <c r="H210" s="84" t="b">
        <v>0</v>
      </c>
      <c r="I210" s="84" t="b">
        <v>0</v>
      </c>
      <c r="J210" s="84" t="b">
        <v>0</v>
      </c>
      <c r="K210" s="84" t="b">
        <v>0</v>
      </c>
      <c r="L210" s="84" t="b">
        <v>0</v>
      </c>
    </row>
    <row r="211" spans="1:12" ht="15">
      <c r="A211" s="84" t="s">
        <v>4247</v>
      </c>
      <c r="B211" s="84" t="s">
        <v>3330</v>
      </c>
      <c r="C211" s="84">
        <v>2</v>
      </c>
      <c r="D211" s="123">
        <v>0.0011665383859738913</v>
      </c>
      <c r="E211" s="123">
        <v>2.118859695409587</v>
      </c>
      <c r="F211" s="84" t="s">
        <v>4449</v>
      </c>
      <c r="G211" s="84" t="b">
        <v>0</v>
      </c>
      <c r="H211" s="84" t="b">
        <v>0</v>
      </c>
      <c r="I211" s="84" t="b">
        <v>0</v>
      </c>
      <c r="J211" s="84" t="b">
        <v>0</v>
      </c>
      <c r="K211" s="84" t="b">
        <v>0</v>
      </c>
      <c r="L211" s="84" t="b">
        <v>0</v>
      </c>
    </row>
    <row r="212" spans="1:12" ht="15">
      <c r="A212" s="84" t="s">
        <v>3330</v>
      </c>
      <c r="B212" s="84" t="s">
        <v>4149</v>
      </c>
      <c r="C212" s="84">
        <v>2</v>
      </c>
      <c r="D212" s="123">
        <v>0.0011665383859738913</v>
      </c>
      <c r="E212" s="123">
        <v>1.9257350970551252</v>
      </c>
      <c r="F212" s="84" t="s">
        <v>4449</v>
      </c>
      <c r="G212" s="84" t="b">
        <v>0</v>
      </c>
      <c r="H212" s="84" t="b">
        <v>0</v>
      </c>
      <c r="I212" s="84" t="b">
        <v>0</v>
      </c>
      <c r="J212" s="84" t="b">
        <v>1</v>
      </c>
      <c r="K212" s="84" t="b">
        <v>0</v>
      </c>
      <c r="L212" s="84" t="b">
        <v>0</v>
      </c>
    </row>
    <row r="213" spans="1:12" ht="15">
      <c r="A213" s="84" t="s">
        <v>4149</v>
      </c>
      <c r="B213" s="84" t="s">
        <v>451</v>
      </c>
      <c r="C213" s="84">
        <v>2</v>
      </c>
      <c r="D213" s="123">
        <v>0.0011665383859738913</v>
      </c>
      <c r="E213" s="123">
        <v>3.0396784493619617</v>
      </c>
      <c r="F213" s="84" t="s">
        <v>4449</v>
      </c>
      <c r="G213" s="84" t="b">
        <v>1</v>
      </c>
      <c r="H213" s="84" t="b">
        <v>0</v>
      </c>
      <c r="I213" s="84" t="b">
        <v>0</v>
      </c>
      <c r="J213" s="84" t="b">
        <v>0</v>
      </c>
      <c r="K213" s="84" t="b">
        <v>0</v>
      </c>
      <c r="L213" s="84" t="b">
        <v>0</v>
      </c>
    </row>
    <row r="214" spans="1:12" ht="15">
      <c r="A214" s="84" t="s">
        <v>451</v>
      </c>
      <c r="B214" s="84" t="s">
        <v>4150</v>
      </c>
      <c r="C214" s="84">
        <v>2</v>
      </c>
      <c r="D214" s="123">
        <v>0.0011665383859738913</v>
      </c>
      <c r="E214" s="123">
        <v>3.0396784493619617</v>
      </c>
      <c r="F214" s="84" t="s">
        <v>4449</v>
      </c>
      <c r="G214" s="84" t="b">
        <v>0</v>
      </c>
      <c r="H214" s="84" t="b">
        <v>0</v>
      </c>
      <c r="I214" s="84" t="b">
        <v>0</v>
      </c>
      <c r="J214" s="84" t="b">
        <v>0</v>
      </c>
      <c r="K214" s="84" t="b">
        <v>0</v>
      </c>
      <c r="L214" s="84" t="b">
        <v>0</v>
      </c>
    </row>
    <row r="215" spans="1:12" ht="15">
      <c r="A215" s="84" t="s">
        <v>4150</v>
      </c>
      <c r="B215" s="84" t="s">
        <v>3343</v>
      </c>
      <c r="C215" s="84">
        <v>2</v>
      </c>
      <c r="D215" s="123">
        <v>0.0011665383859738913</v>
      </c>
      <c r="E215" s="123">
        <v>2.061954844073114</v>
      </c>
      <c r="F215" s="84" t="s">
        <v>4449</v>
      </c>
      <c r="G215" s="84" t="b">
        <v>0</v>
      </c>
      <c r="H215" s="84" t="b">
        <v>0</v>
      </c>
      <c r="I215" s="84" t="b">
        <v>0</v>
      </c>
      <c r="J215" s="84" t="b">
        <v>0</v>
      </c>
      <c r="K215" s="84" t="b">
        <v>0</v>
      </c>
      <c r="L215" s="84" t="b">
        <v>0</v>
      </c>
    </row>
    <row r="216" spans="1:12" ht="15">
      <c r="A216" s="84" t="s">
        <v>3343</v>
      </c>
      <c r="B216" s="84" t="s">
        <v>4116</v>
      </c>
      <c r="C216" s="84">
        <v>2</v>
      </c>
      <c r="D216" s="123">
        <v>0.0011665383859738913</v>
      </c>
      <c r="E216" s="123">
        <v>2.085435939922637</v>
      </c>
      <c r="F216" s="84" t="s">
        <v>4449</v>
      </c>
      <c r="G216" s="84" t="b">
        <v>0</v>
      </c>
      <c r="H216" s="84" t="b">
        <v>0</v>
      </c>
      <c r="I216" s="84" t="b">
        <v>0</v>
      </c>
      <c r="J216" s="84" t="b">
        <v>0</v>
      </c>
      <c r="K216" s="84" t="b">
        <v>0</v>
      </c>
      <c r="L216" s="84" t="b">
        <v>0</v>
      </c>
    </row>
    <row r="217" spans="1:12" ht="15">
      <c r="A217" s="84" t="s">
        <v>4063</v>
      </c>
      <c r="B217" s="84" t="s">
        <v>3262</v>
      </c>
      <c r="C217" s="84">
        <v>2</v>
      </c>
      <c r="D217" s="123">
        <v>0.0011665383859738913</v>
      </c>
      <c r="E217" s="123">
        <v>1.2838035936894705</v>
      </c>
      <c r="F217" s="84" t="s">
        <v>4449</v>
      </c>
      <c r="G217" s="84" t="b">
        <v>0</v>
      </c>
      <c r="H217" s="84" t="b">
        <v>0</v>
      </c>
      <c r="I217" s="84" t="b">
        <v>0</v>
      </c>
      <c r="J217" s="84" t="b">
        <v>0</v>
      </c>
      <c r="K217" s="84" t="b">
        <v>0</v>
      </c>
      <c r="L217" s="84" t="b">
        <v>0</v>
      </c>
    </row>
    <row r="218" spans="1:12" ht="15">
      <c r="A218" s="84" t="s">
        <v>756</v>
      </c>
      <c r="B218" s="84" t="s">
        <v>3266</v>
      </c>
      <c r="C218" s="84">
        <v>2</v>
      </c>
      <c r="D218" s="123">
        <v>0.0011665383859738913</v>
      </c>
      <c r="E218" s="123">
        <v>0.3160859701176111</v>
      </c>
      <c r="F218" s="84" t="s">
        <v>4449</v>
      </c>
      <c r="G218" s="84" t="b">
        <v>0</v>
      </c>
      <c r="H218" s="84" t="b">
        <v>0</v>
      </c>
      <c r="I218" s="84" t="b">
        <v>0</v>
      </c>
      <c r="J218" s="84" t="b">
        <v>0</v>
      </c>
      <c r="K218" s="84" t="b">
        <v>0</v>
      </c>
      <c r="L218" s="84" t="b">
        <v>0</v>
      </c>
    </row>
    <row r="219" spans="1:12" ht="15">
      <c r="A219" s="84" t="s">
        <v>402</v>
      </c>
      <c r="B219" s="84" t="s">
        <v>4114</v>
      </c>
      <c r="C219" s="84">
        <v>2</v>
      </c>
      <c r="D219" s="123">
        <v>0.0011665383859738913</v>
      </c>
      <c r="E219" s="123">
        <v>3.0396784493619617</v>
      </c>
      <c r="F219" s="84" t="s">
        <v>4449</v>
      </c>
      <c r="G219" s="84" t="b">
        <v>0</v>
      </c>
      <c r="H219" s="84" t="b">
        <v>0</v>
      </c>
      <c r="I219" s="84" t="b">
        <v>0</v>
      </c>
      <c r="J219" s="84" t="b">
        <v>0</v>
      </c>
      <c r="K219" s="84" t="b">
        <v>0</v>
      </c>
      <c r="L219" s="84" t="b">
        <v>0</v>
      </c>
    </row>
    <row r="220" spans="1:12" ht="15">
      <c r="A220" s="84" t="s">
        <v>4159</v>
      </c>
      <c r="B220" s="84" t="s">
        <v>4249</v>
      </c>
      <c r="C220" s="84">
        <v>2</v>
      </c>
      <c r="D220" s="123">
        <v>0.0011665383859738913</v>
      </c>
      <c r="E220" s="123">
        <v>3.0396784493619617</v>
      </c>
      <c r="F220" s="84" t="s">
        <v>4449</v>
      </c>
      <c r="G220" s="84" t="b">
        <v>1</v>
      </c>
      <c r="H220" s="84" t="b">
        <v>0</v>
      </c>
      <c r="I220" s="84" t="b">
        <v>0</v>
      </c>
      <c r="J220" s="84" t="b">
        <v>0</v>
      </c>
      <c r="K220" s="84" t="b">
        <v>0</v>
      </c>
      <c r="L220" s="84" t="b">
        <v>0</v>
      </c>
    </row>
    <row r="221" spans="1:12" ht="15">
      <c r="A221" s="84" t="s">
        <v>4162</v>
      </c>
      <c r="B221" s="84" t="s">
        <v>4251</v>
      </c>
      <c r="C221" s="84">
        <v>2</v>
      </c>
      <c r="D221" s="123">
        <v>0.0011665383859738913</v>
      </c>
      <c r="E221" s="123">
        <v>3.0396784493619617</v>
      </c>
      <c r="F221" s="84" t="s">
        <v>4449</v>
      </c>
      <c r="G221" s="84" t="b">
        <v>0</v>
      </c>
      <c r="H221" s="84" t="b">
        <v>0</v>
      </c>
      <c r="I221" s="84" t="b">
        <v>0</v>
      </c>
      <c r="J221" s="84" t="b">
        <v>0</v>
      </c>
      <c r="K221" s="84" t="b">
        <v>0</v>
      </c>
      <c r="L221" s="84" t="b">
        <v>0</v>
      </c>
    </row>
    <row r="222" spans="1:12" ht="15">
      <c r="A222" s="84" t="s">
        <v>4063</v>
      </c>
      <c r="B222" s="84" t="s">
        <v>4122</v>
      </c>
      <c r="C222" s="84">
        <v>2</v>
      </c>
      <c r="D222" s="123">
        <v>0.0013380654490302909</v>
      </c>
      <c r="E222" s="123">
        <v>2.2615271989783183</v>
      </c>
      <c r="F222" s="84" t="s">
        <v>4449</v>
      </c>
      <c r="G222" s="84" t="b">
        <v>0</v>
      </c>
      <c r="H222" s="84" t="b">
        <v>0</v>
      </c>
      <c r="I222" s="84" t="b">
        <v>0</v>
      </c>
      <c r="J222" s="84" t="b">
        <v>0</v>
      </c>
      <c r="K222" s="84" t="b">
        <v>0</v>
      </c>
      <c r="L222" s="84" t="b">
        <v>0</v>
      </c>
    </row>
    <row r="223" spans="1:12" ht="15">
      <c r="A223" s="84" t="s">
        <v>4122</v>
      </c>
      <c r="B223" s="84" t="s">
        <v>4122</v>
      </c>
      <c r="C223" s="84">
        <v>2</v>
      </c>
      <c r="D223" s="123">
        <v>0.0013380654490302909</v>
      </c>
      <c r="E223" s="123">
        <v>2.6137097170896806</v>
      </c>
      <c r="F223" s="84" t="s">
        <v>4449</v>
      </c>
      <c r="G223" s="84" t="b">
        <v>0</v>
      </c>
      <c r="H223" s="84" t="b">
        <v>0</v>
      </c>
      <c r="I223" s="84" t="b">
        <v>0</v>
      </c>
      <c r="J223" s="84" t="b">
        <v>0</v>
      </c>
      <c r="K223" s="84" t="b">
        <v>0</v>
      </c>
      <c r="L223" s="84" t="b">
        <v>0</v>
      </c>
    </row>
    <row r="224" spans="1:12" ht="15">
      <c r="A224" s="84" t="s">
        <v>4254</v>
      </c>
      <c r="B224" s="84" t="s">
        <v>4255</v>
      </c>
      <c r="C224" s="84">
        <v>2</v>
      </c>
      <c r="D224" s="123">
        <v>0.0011665383859738913</v>
      </c>
      <c r="E224" s="123">
        <v>3.215769708417643</v>
      </c>
      <c r="F224" s="84" t="s">
        <v>4449</v>
      </c>
      <c r="G224" s="84" t="b">
        <v>0</v>
      </c>
      <c r="H224" s="84" t="b">
        <v>0</v>
      </c>
      <c r="I224" s="84" t="b">
        <v>0</v>
      </c>
      <c r="J224" s="84" t="b">
        <v>0</v>
      </c>
      <c r="K224" s="84" t="b">
        <v>0</v>
      </c>
      <c r="L224" s="84" t="b">
        <v>0</v>
      </c>
    </row>
    <row r="225" spans="1:12" ht="15">
      <c r="A225" s="84" t="s">
        <v>4255</v>
      </c>
      <c r="B225" s="84" t="s">
        <v>420</v>
      </c>
      <c r="C225" s="84">
        <v>2</v>
      </c>
      <c r="D225" s="123">
        <v>0.0011665383859738913</v>
      </c>
      <c r="E225" s="123">
        <v>1.9853207870393692</v>
      </c>
      <c r="F225" s="84" t="s">
        <v>4449</v>
      </c>
      <c r="G225" s="84" t="b">
        <v>0</v>
      </c>
      <c r="H225" s="84" t="b">
        <v>0</v>
      </c>
      <c r="I225" s="84" t="b">
        <v>0</v>
      </c>
      <c r="J225" s="84" t="b">
        <v>0</v>
      </c>
      <c r="K225" s="84" t="b">
        <v>0</v>
      </c>
      <c r="L225" s="84" t="b">
        <v>0</v>
      </c>
    </row>
    <row r="226" spans="1:12" ht="15">
      <c r="A226" s="84" t="s">
        <v>420</v>
      </c>
      <c r="B226" s="84" t="s">
        <v>4062</v>
      </c>
      <c r="C226" s="84">
        <v>2</v>
      </c>
      <c r="D226" s="123">
        <v>0.0011665383859738913</v>
      </c>
      <c r="E226" s="123">
        <v>1.4542177198534612</v>
      </c>
      <c r="F226" s="84" t="s">
        <v>4449</v>
      </c>
      <c r="G226" s="84" t="b">
        <v>0</v>
      </c>
      <c r="H226" s="84" t="b">
        <v>0</v>
      </c>
      <c r="I226" s="84" t="b">
        <v>0</v>
      </c>
      <c r="J226" s="84" t="b">
        <v>0</v>
      </c>
      <c r="K226" s="84" t="b">
        <v>0</v>
      </c>
      <c r="L226" s="84" t="b">
        <v>0</v>
      </c>
    </row>
    <row r="227" spans="1:12" ht="15">
      <c r="A227" s="84" t="s">
        <v>4062</v>
      </c>
      <c r="B227" s="84" t="s">
        <v>4057</v>
      </c>
      <c r="C227" s="84">
        <v>2</v>
      </c>
      <c r="D227" s="123">
        <v>0.0011665383859738913</v>
      </c>
      <c r="E227" s="123">
        <v>1.7844059442586557</v>
      </c>
      <c r="F227" s="84" t="s">
        <v>4449</v>
      </c>
      <c r="G227" s="84" t="b">
        <v>0</v>
      </c>
      <c r="H227" s="84" t="b">
        <v>0</v>
      </c>
      <c r="I227" s="84" t="b">
        <v>0</v>
      </c>
      <c r="J227" s="84" t="b">
        <v>0</v>
      </c>
      <c r="K227" s="84" t="b">
        <v>0</v>
      </c>
      <c r="L227" s="84" t="b">
        <v>0</v>
      </c>
    </row>
    <row r="228" spans="1:12" ht="15">
      <c r="A228" s="84" t="s">
        <v>4057</v>
      </c>
      <c r="B228" s="84" t="s">
        <v>4152</v>
      </c>
      <c r="C228" s="84">
        <v>2</v>
      </c>
      <c r="D228" s="123">
        <v>0.0011665383859738913</v>
      </c>
      <c r="E228" s="123">
        <v>2.2615271989783183</v>
      </c>
      <c r="F228" s="84" t="s">
        <v>4449</v>
      </c>
      <c r="G228" s="84" t="b">
        <v>0</v>
      </c>
      <c r="H228" s="84" t="b">
        <v>0</v>
      </c>
      <c r="I228" s="84" t="b">
        <v>0</v>
      </c>
      <c r="J228" s="84" t="b">
        <v>0</v>
      </c>
      <c r="K228" s="84" t="b">
        <v>0</v>
      </c>
      <c r="L228" s="84" t="b">
        <v>0</v>
      </c>
    </row>
    <row r="229" spans="1:12" ht="15">
      <c r="A229" s="84" t="s">
        <v>4152</v>
      </c>
      <c r="B229" s="84" t="s">
        <v>3263</v>
      </c>
      <c r="C229" s="84">
        <v>2</v>
      </c>
      <c r="D229" s="123">
        <v>0.0011665383859738913</v>
      </c>
      <c r="E229" s="123">
        <v>1.6686105870902257</v>
      </c>
      <c r="F229" s="84" t="s">
        <v>4449</v>
      </c>
      <c r="G229" s="84" t="b">
        <v>0</v>
      </c>
      <c r="H229" s="84" t="b">
        <v>0</v>
      </c>
      <c r="I229" s="84" t="b">
        <v>0</v>
      </c>
      <c r="J229" s="84" t="b">
        <v>0</v>
      </c>
      <c r="K229" s="84" t="b">
        <v>0</v>
      </c>
      <c r="L229" s="84" t="b">
        <v>0</v>
      </c>
    </row>
    <row r="230" spans="1:12" ht="15">
      <c r="A230" s="84" t="s">
        <v>4164</v>
      </c>
      <c r="B230" s="84" t="s">
        <v>756</v>
      </c>
      <c r="C230" s="84">
        <v>2</v>
      </c>
      <c r="D230" s="123">
        <v>0.0011665383859738913</v>
      </c>
      <c r="E230" s="123">
        <v>1.1077123346337892</v>
      </c>
      <c r="F230" s="84" t="s">
        <v>4449</v>
      </c>
      <c r="G230" s="84" t="b">
        <v>0</v>
      </c>
      <c r="H230" s="84" t="b">
        <v>0</v>
      </c>
      <c r="I230" s="84" t="b">
        <v>0</v>
      </c>
      <c r="J230" s="84" t="b">
        <v>0</v>
      </c>
      <c r="K230" s="84" t="b">
        <v>0</v>
      </c>
      <c r="L230" s="84" t="b">
        <v>0</v>
      </c>
    </row>
    <row r="231" spans="1:12" ht="15">
      <c r="A231" s="84" t="s">
        <v>756</v>
      </c>
      <c r="B231" s="84" t="s">
        <v>4256</v>
      </c>
      <c r="C231" s="84">
        <v>2</v>
      </c>
      <c r="D231" s="123">
        <v>0.0011665383859738913</v>
      </c>
      <c r="E231" s="123">
        <v>1.4129959831256675</v>
      </c>
      <c r="F231" s="84" t="s">
        <v>4449</v>
      </c>
      <c r="G231" s="84" t="b">
        <v>0</v>
      </c>
      <c r="H231" s="84" t="b">
        <v>0</v>
      </c>
      <c r="I231" s="84" t="b">
        <v>0</v>
      </c>
      <c r="J231" s="84" t="b">
        <v>0</v>
      </c>
      <c r="K231" s="84" t="b">
        <v>0</v>
      </c>
      <c r="L231" s="84" t="b">
        <v>0</v>
      </c>
    </row>
    <row r="232" spans="1:12" ht="15">
      <c r="A232" s="84" t="s">
        <v>4256</v>
      </c>
      <c r="B232" s="84" t="s">
        <v>4165</v>
      </c>
      <c r="C232" s="84">
        <v>2</v>
      </c>
      <c r="D232" s="123">
        <v>0.0011665383859738913</v>
      </c>
      <c r="E232" s="123">
        <v>3.0396784493619617</v>
      </c>
      <c r="F232" s="84" t="s">
        <v>4449</v>
      </c>
      <c r="G232" s="84" t="b">
        <v>0</v>
      </c>
      <c r="H232" s="84" t="b">
        <v>0</v>
      </c>
      <c r="I232" s="84" t="b">
        <v>0</v>
      </c>
      <c r="J232" s="84" t="b">
        <v>0</v>
      </c>
      <c r="K232" s="84" t="b">
        <v>0</v>
      </c>
      <c r="L232" s="84" t="b">
        <v>0</v>
      </c>
    </row>
    <row r="233" spans="1:12" ht="15">
      <c r="A233" s="84" t="s">
        <v>4165</v>
      </c>
      <c r="B233" s="84" t="s">
        <v>4257</v>
      </c>
      <c r="C233" s="84">
        <v>2</v>
      </c>
      <c r="D233" s="123">
        <v>0.0011665383859738913</v>
      </c>
      <c r="E233" s="123">
        <v>3.0396784493619617</v>
      </c>
      <c r="F233" s="84" t="s">
        <v>4449</v>
      </c>
      <c r="G233" s="84" t="b">
        <v>0</v>
      </c>
      <c r="H233" s="84" t="b">
        <v>0</v>
      </c>
      <c r="I233" s="84" t="b">
        <v>0</v>
      </c>
      <c r="J233" s="84" t="b">
        <v>0</v>
      </c>
      <c r="K233" s="84" t="b">
        <v>0</v>
      </c>
      <c r="L233" s="84" t="b">
        <v>0</v>
      </c>
    </row>
    <row r="234" spans="1:12" ht="15">
      <c r="A234" s="84" t="s">
        <v>4257</v>
      </c>
      <c r="B234" s="84" t="s">
        <v>4166</v>
      </c>
      <c r="C234" s="84">
        <v>2</v>
      </c>
      <c r="D234" s="123">
        <v>0.0011665383859738913</v>
      </c>
      <c r="E234" s="123">
        <v>3.0396784493619617</v>
      </c>
      <c r="F234" s="84" t="s">
        <v>4449</v>
      </c>
      <c r="G234" s="84" t="b">
        <v>0</v>
      </c>
      <c r="H234" s="84" t="b">
        <v>0</v>
      </c>
      <c r="I234" s="84" t="b">
        <v>0</v>
      </c>
      <c r="J234" s="84" t="b">
        <v>0</v>
      </c>
      <c r="K234" s="84" t="b">
        <v>0</v>
      </c>
      <c r="L234" s="84" t="b">
        <v>0</v>
      </c>
    </row>
    <row r="235" spans="1:12" ht="15">
      <c r="A235" s="84" t="s">
        <v>4166</v>
      </c>
      <c r="B235" s="84" t="s">
        <v>4258</v>
      </c>
      <c r="C235" s="84">
        <v>2</v>
      </c>
      <c r="D235" s="123">
        <v>0.0011665383859738913</v>
      </c>
      <c r="E235" s="123">
        <v>3.0396784493619617</v>
      </c>
      <c r="F235" s="84" t="s">
        <v>4449</v>
      </c>
      <c r="G235" s="84" t="b">
        <v>0</v>
      </c>
      <c r="H235" s="84" t="b">
        <v>0</v>
      </c>
      <c r="I235" s="84" t="b">
        <v>0</v>
      </c>
      <c r="J235" s="84" t="b">
        <v>0</v>
      </c>
      <c r="K235" s="84" t="b">
        <v>0</v>
      </c>
      <c r="L235" s="84" t="b">
        <v>0</v>
      </c>
    </row>
    <row r="236" spans="1:12" ht="15">
      <c r="A236" s="84" t="s">
        <v>4258</v>
      </c>
      <c r="B236" s="84" t="s">
        <v>4124</v>
      </c>
      <c r="C236" s="84">
        <v>2</v>
      </c>
      <c r="D236" s="123">
        <v>0.0011665383859738913</v>
      </c>
      <c r="E236" s="123">
        <v>2.914739712753662</v>
      </c>
      <c r="F236" s="84" t="s">
        <v>4449</v>
      </c>
      <c r="G236" s="84" t="b">
        <v>0</v>
      </c>
      <c r="H236" s="84" t="b">
        <v>0</v>
      </c>
      <c r="I236" s="84" t="b">
        <v>0</v>
      </c>
      <c r="J236" s="84" t="b">
        <v>0</v>
      </c>
      <c r="K236" s="84" t="b">
        <v>0</v>
      </c>
      <c r="L236" s="84" t="b">
        <v>0</v>
      </c>
    </row>
    <row r="237" spans="1:12" ht="15">
      <c r="A237" s="84" t="s">
        <v>4124</v>
      </c>
      <c r="B237" s="84" t="s">
        <v>4167</v>
      </c>
      <c r="C237" s="84">
        <v>2</v>
      </c>
      <c r="D237" s="123">
        <v>0.0011665383859738913</v>
      </c>
      <c r="E237" s="123">
        <v>2.7386484536979805</v>
      </c>
      <c r="F237" s="84" t="s">
        <v>4449</v>
      </c>
      <c r="G237" s="84" t="b">
        <v>0</v>
      </c>
      <c r="H237" s="84" t="b">
        <v>0</v>
      </c>
      <c r="I237" s="84" t="b">
        <v>0</v>
      </c>
      <c r="J237" s="84" t="b">
        <v>0</v>
      </c>
      <c r="K237" s="84" t="b">
        <v>0</v>
      </c>
      <c r="L237" s="84" t="b">
        <v>0</v>
      </c>
    </row>
    <row r="238" spans="1:12" ht="15">
      <c r="A238" s="84" t="s">
        <v>4167</v>
      </c>
      <c r="B238" s="84" t="s">
        <v>4259</v>
      </c>
      <c r="C238" s="84">
        <v>2</v>
      </c>
      <c r="D238" s="123">
        <v>0.0011665383859738913</v>
      </c>
      <c r="E238" s="123">
        <v>3.0396784493619617</v>
      </c>
      <c r="F238" s="84" t="s">
        <v>4449</v>
      </c>
      <c r="G238" s="84" t="b">
        <v>0</v>
      </c>
      <c r="H238" s="84" t="b">
        <v>0</v>
      </c>
      <c r="I238" s="84" t="b">
        <v>0</v>
      </c>
      <c r="J238" s="84" t="b">
        <v>0</v>
      </c>
      <c r="K238" s="84" t="b">
        <v>0</v>
      </c>
      <c r="L238" s="84" t="b">
        <v>0</v>
      </c>
    </row>
    <row r="239" spans="1:12" ht="15">
      <c r="A239" s="84" t="s">
        <v>4259</v>
      </c>
      <c r="B239" s="84" t="s">
        <v>4260</v>
      </c>
      <c r="C239" s="84">
        <v>2</v>
      </c>
      <c r="D239" s="123">
        <v>0.0011665383859738913</v>
      </c>
      <c r="E239" s="123">
        <v>3.215769708417643</v>
      </c>
      <c r="F239" s="84" t="s">
        <v>4449</v>
      </c>
      <c r="G239" s="84" t="b">
        <v>0</v>
      </c>
      <c r="H239" s="84" t="b">
        <v>0</v>
      </c>
      <c r="I239" s="84" t="b">
        <v>0</v>
      </c>
      <c r="J239" s="84" t="b">
        <v>0</v>
      </c>
      <c r="K239" s="84" t="b">
        <v>0</v>
      </c>
      <c r="L239" s="84" t="b">
        <v>0</v>
      </c>
    </row>
    <row r="240" spans="1:12" ht="15">
      <c r="A240" s="84" t="s">
        <v>4260</v>
      </c>
      <c r="B240" s="84" t="s">
        <v>4261</v>
      </c>
      <c r="C240" s="84">
        <v>2</v>
      </c>
      <c r="D240" s="123">
        <v>0.0011665383859738913</v>
      </c>
      <c r="E240" s="123">
        <v>3.215769708417643</v>
      </c>
      <c r="F240" s="84" t="s">
        <v>4449</v>
      </c>
      <c r="G240" s="84" t="b">
        <v>0</v>
      </c>
      <c r="H240" s="84" t="b">
        <v>0</v>
      </c>
      <c r="I240" s="84" t="b">
        <v>0</v>
      </c>
      <c r="J240" s="84" t="b">
        <v>0</v>
      </c>
      <c r="K240" s="84" t="b">
        <v>0</v>
      </c>
      <c r="L240" s="84" t="b">
        <v>0</v>
      </c>
    </row>
    <row r="241" spans="1:12" ht="15">
      <c r="A241" s="84" t="s">
        <v>4261</v>
      </c>
      <c r="B241" s="84" t="s">
        <v>4262</v>
      </c>
      <c r="C241" s="84">
        <v>2</v>
      </c>
      <c r="D241" s="123">
        <v>0.0011665383859738913</v>
      </c>
      <c r="E241" s="123">
        <v>3.215769708417643</v>
      </c>
      <c r="F241" s="84" t="s">
        <v>4449</v>
      </c>
      <c r="G241" s="84" t="b">
        <v>0</v>
      </c>
      <c r="H241" s="84" t="b">
        <v>0</v>
      </c>
      <c r="I241" s="84" t="b">
        <v>0</v>
      </c>
      <c r="J241" s="84" t="b">
        <v>0</v>
      </c>
      <c r="K241" s="84" t="b">
        <v>0</v>
      </c>
      <c r="L241" s="84" t="b">
        <v>0</v>
      </c>
    </row>
    <row r="242" spans="1:12" ht="15">
      <c r="A242" s="84" t="s">
        <v>4262</v>
      </c>
      <c r="B242" s="84" t="s">
        <v>4263</v>
      </c>
      <c r="C242" s="84">
        <v>2</v>
      </c>
      <c r="D242" s="123">
        <v>0.0011665383859738913</v>
      </c>
      <c r="E242" s="123">
        <v>3.215769708417643</v>
      </c>
      <c r="F242" s="84" t="s">
        <v>4449</v>
      </c>
      <c r="G242" s="84" t="b">
        <v>0</v>
      </c>
      <c r="H242" s="84" t="b">
        <v>0</v>
      </c>
      <c r="I242" s="84" t="b">
        <v>0</v>
      </c>
      <c r="J242" s="84" t="b">
        <v>0</v>
      </c>
      <c r="K242" s="84" t="b">
        <v>0</v>
      </c>
      <c r="L242" s="84" t="b">
        <v>0</v>
      </c>
    </row>
    <row r="243" spans="1:12" ht="15">
      <c r="A243" s="84" t="s">
        <v>4263</v>
      </c>
      <c r="B243" s="84" t="s">
        <v>4264</v>
      </c>
      <c r="C243" s="84">
        <v>2</v>
      </c>
      <c r="D243" s="123">
        <v>0.0011665383859738913</v>
      </c>
      <c r="E243" s="123">
        <v>3.215769708417643</v>
      </c>
      <c r="F243" s="84" t="s">
        <v>4449</v>
      </c>
      <c r="G243" s="84" t="b">
        <v>0</v>
      </c>
      <c r="H243" s="84" t="b">
        <v>0</v>
      </c>
      <c r="I243" s="84" t="b">
        <v>0</v>
      </c>
      <c r="J243" s="84" t="b">
        <v>0</v>
      </c>
      <c r="K243" s="84" t="b">
        <v>0</v>
      </c>
      <c r="L243" s="84" t="b">
        <v>0</v>
      </c>
    </row>
    <row r="244" spans="1:12" ht="15">
      <c r="A244" s="84" t="s">
        <v>4264</v>
      </c>
      <c r="B244" s="84" t="s">
        <v>4265</v>
      </c>
      <c r="C244" s="84">
        <v>2</v>
      </c>
      <c r="D244" s="123">
        <v>0.0011665383859738913</v>
      </c>
      <c r="E244" s="123">
        <v>3.215769708417643</v>
      </c>
      <c r="F244" s="84" t="s">
        <v>4449</v>
      </c>
      <c r="G244" s="84" t="b">
        <v>0</v>
      </c>
      <c r="H244" s="84" t="b">
        <v>0</v>
      </c>
      <c r="I244" s="84" t="b">
        <v>0</v>
      </c>
      <c r="J244" s="84" t="b">
        <v>0</v>
      </c>
      <c r="K244" s="84" t="b">
        <v>0</v>
      </c>
      <c r="L244" s="84" t="b">
        <v>0</v>
      </c>
    </row>
    <row r="245" spans="1:12" ht="15">
      <c r="A245" s="84" t="s">
        <v>3352</v>
      </c>
      <c r="B245" s="84" t="s">
        <v>3378</v>
      </c>
      <c r="C245" s="84">
        <v>2</v>
      </c>
      <c r="D245" s="123">
        <v>0.0011665383859738913</v>
      </c>
      <c r="E245" s="123">
        <v>1.6417384406899242</v>
      </c>
      <c r="F245" s="84" t="s">
        <v>4449</v>
      </c>
      <c r="G245" s="84" t="b">
        <v>0</v>
      </c>
      <c r="H245" s="84" t="b">
        <v>0</v>
      </c>
      <c r="I245" s="84" t="b">
        <v>0</v>
      </c>
      <c r="J245" s="84" t="b">
        <v>0</v>
      </c>
      <c r="K245" s="84" t="b">
        <v>0</v>
      </c>
      <c r="L245" s="84" t="b">
        <v>0</v>
      </c>
    </row>
    <row r="246" spans="1:12" ht="15">
      <c r="A246" s="84" t="s">
        <v>3265</v>
      </c>
      <c r="B246" s="84" t="s">
        <v>756</v>
      </c>
      <c r="C246" s="84">
        <v>2</v>
      </c>
      <c r="D246" s="123">
        <v>0.0011665383859738913</v>
      </c>
      <c r="E246" s="123">
        <v>0.806682338969808</v>
      </c>
      <c r="F246" s="84" t="s">
        <v>4449</v>
      </c>
      <c r="G246" s="84" t="b">
        <v>0</v>
      </c>
      <c r="H246" s="84" t="b">
        <v>0</v>
      </c>
      <c r="I246" s="84" t="b">
        <v>0</v>
      </c>
      <c r="J246" s="84" t="b">
        <v>0</v>
      </c>
      <c r="K246" s="84" t="b">
        <v>0</v>
      </c>
      <c r="L246" s="84" t="b">
        <v>0</v>
      </c>
    </row>
    <row r="247" spans="1:12" ht="15">
      <c r="A247" s="84" t="s">
        <v>756</v>
      </c>
      <c r="B247" s="84" t="s">
        <v>3267</v>
      </c>
      <c r="C247" s="84">
        <v>2</v>
      </c>
      <c r="D247" s="123">
        <v>0.0011665383859738913</v>
      </c>
      <c r="E247" s="123">
        <v>0.6348447327420238</v>
      </c>
      <c r="F247" s="84" t="s">
        <v>4449</v>
      </c>
      <c r="G247" s="84" t="b">
        <v>0</v>
      </c>
      <c r="H247" s="84" t="b">
        <v>0</v>
      </c>
      <c r="I247" s="84" t="b">
        <v>0</v>
      </c>
      <c r="J247" s="84" t="b">
        <v>0</v>
      </c>
      <c r="K247" s="84" t="b">
        <v>0</v>
      </c>
      <c r="L247" s="84" t="b">
        <v>0</v>
      </c>
    </row>
    <row r="248" spans="1:12" ht="15">
      <c r="A248" s="84" t="s">
        <v>3267</v>
      </c>
      <c r="B248" s="84" t="s">
        <v>450</v>
      </c>
      <c r="C248" s="84">
        <v>2</v>
      </c>
      <c r="D248" s="123">
        <v>0.0011665383859738913</v>
      </c>
      <c r="E248" s="123">
        <v>1.9313389745731238</v>
      </c>
      <c r="F248" s="84" t="s">
        <v>4449</v>
      </c>
      <c r="G248" s="84" t="b">
        <v>0</v>
      </c>
      <c r="H248" s="84" t="b">
        <v>0</v>
      </c>
      <c r="I248" s="84" t="b">
        <v>0</v>
      </c>
      <c r="J248" s="84" t="b">
        <v>0</v>
      </c>
      <c r="K248" s="84" t="b">
        <v>0</v>
      </c>
      <c r="L248" s="84" t="b">
        <v>0</v>
      </c>
    </row>
    <row r="249" spans="1:12" ht="15">
      <c r="A249" s="84" t="s">
        <v>382</v>
      </c>
      <c r="B249" s="84" t="s">
        <v>3358</v>
      </c>
      <c r="C249" s="84">
        <v>2</v>
      </c>
      <c r="D249" s="123">
        <v>0.0011665383859738913</v>
      </c>
      <c r="E249" s="123">
        <v>3.0396784493619617</v>
      </c>
      <c r="F249" s="84" t="s">
        <v>4449</v>
      </c>
      <c r="G249" s="84" t="b">
        <v>0</v>
      </c>
      <c r="H249" s="84" t="b">
        <v>0</v>
      </c>
      <c r="I249" s="84" t="b">
        <v>0</v>
      </c>
      <c r="J249" s="84" t="b">
        <v>0</v>
      </c>
      <c r="K249" s="84" t="b">
        <v>0</v>
      </c>
      <c r="L249" s="84" t="b">
        <v>0</v>
      </c>
    </row>
    <row r="250" spans="1:12" ht="15">
      <c r="A250" s="84" t="s">
        <v>3327</v>
      </c>
      <c r="B250" s="84" t="s">
        <v>3330</v>
      </c>
      <c r="C250" s="84">
        <v>2</v>
      </c>
      <c r="D250" s="123">
        <v>0.0011665383859738913</v>
      </c>
      <c r="E250" s="123">
        <v>0.8884107740313129</v>
      </c>
      <c r="F250" s="84" t="s">
        <v>4449</v>
      </c>
      <c r="G250" s="84" t="b">
        <v>0</v>
      </c>
      <c r="H250" s="84" t="b">
        <v>0</v>
      </c>
      <c r="I250" s="84" t="b">
        <v>0</v>
      </c>
      <c r="J250" s="84" t="b">
        <v>0</v>
      </c>
      <c r="K250" s="84" t="b">
        <v>0</v>
      </c>
      <c r="L250" s="84" t="b">
        <v>0</v>
      </c>
    </row>
    <row r="251" spans="1:12" ht="15">
      <c r="A251" s="84" t="s">
        <v>3262</v>
      </c>
      <c r="B251" s="84" t="s">
        <v>3272</v>
      </c>
      <c r="C251" s="84">
        <v>2</v>
      </c>
      <c r="D251" s="123">
        <v>0.0011665383859738913</v>
      </c>
      <c r="E251" s="123">
        <v>1.7725067209589482</v>
      </c>
      <c r="F251" s="84" t="s">
        <v>4449</v>
      </c>
      <c r="G251" s="84" t="b">
        <v>0</v>
      </c>
      <c r="H251" s="84" t="b">
        <v>0</v>
      </c>
      <c r="I251" s="84" t="b">
        <v>0</v>
      </c>
      <c r="J251" s="84" t="b">
        <v>0</v>
      </c>
      <c r="K251" s="84" t="b">
        <v>0</v>
      </c>
      <c r="L251" s="84" t="b">
        <v>0</v>
      </c>
    </row>
    <row r="252" spans="1:12" ht="15">
      <c r="A252" s="84" t="s">
        <v>4172</v>
      </c>
      <c r="B252" s="84" t="s">
        <v>4173</v>
      </c>
      <c r="C252" s="84">
        <v>2</v>
      </c>
      <c r="D252" s="123">
        <v>0.0011665383859738913</v>
      </c>
      <c r="E252" s="123">
        <v>2.863587190306281</v>
      </c>
      <c r="F252" s="84" t="s">
        <v>4449</v>
      </c>
      <c r="G252" s="84" t="b">
        <v>0</v>
      </c>
      <c r="H252" s="84" t="b">
        <v>0</v>
      </c>
      <c r="I252" s="84" t="b">
        <v>0</v>
      </c>
      <c r="J252" s="84" t="b">
        <v>0</v>
      </c>
      <c r="K252" s="84" t="b">
        <v>0</v>
      </c>
      <c r="L252" s="84" t="b">
        <v>0</v>
      </c>
    </row>
    <row r="253" spans="1:12" ht="15">
      <c r="A253" s="84" t="s">
        <v>4174</v>
      </c>
      <c r="B253" s="84" t="s">
        <v>3267</v>
      </c>
      <c r="C253" s="84">
        <v>2</v>
      </c>
      <c r="D253" s="123">
        <v>0.0011665383859738913</v>
      </c>
      <c r="E253" s="123">
        <v>2.2615271989783183</v>
      </c>
      <c r="F253" s="84" t="s">
        <v>4449</v>
      </c>
      <c r="G253" s="84" t="b">
        <v>0</v>
      </c>
      <c r="H253" s="84" t="b">
        <v>0</v>
      </c>
      <c r="I253" s="84" t="b">
        <v>0</v>
      </c>
      <c r="J253" s="84" t="b">
        <v>0</v>
      </c>
      <c r="K253" s="84" t="b">
        <v>0</v>
      </c>
      <c r="L253" s="84" t="b">
        <v>0</v>
      </c>
    </row>
    <row r="254" spans="1:12" ht="15">
      <c r="A254" s="84" t="s">
        <v>4096</v>
      </c>
      <c r="B254" s="84" t="s">
        <v>4175</v>
      </c>
      <c r="C254" s="84">
        <v>2</v>
      </c>
      <c r="D254" s="123">
        <v>0.0011665383859738913</v>
      </c>
      <c r="E254" s="123">
        <v>2.6417384406899242</v>
      </c>
      <c r="F254" s="84" t="s">
        <v>4449</v>
      </c>
      <c r="G254" s="84" t="b">
        <v>0</v>
      </c>
      <c r="H254" s="84" t="b">
        <v>0</v>
      </c>
      <c r="I254" s="84" t="b">
        <v>0</v>
      </c>
      <c r="J254" s="84" t="b">
        <v>1</v>
      </c>
      <c r="K254" s="84" t="b">
        <v>0</v>
      </c>
      <c r="L254" s="84" t="b">
        <v>0</v>
      </c>
    </row>
    <row r="255" spans="1:12" ht="15">
      <c r="A255" s="84" t="s">
        <v>4175</v>
      </c>
      <c r="B255" s="84" t="s">
        <v>4101</v>
      </c>
      <c r="C255" s="84">
        <v>2</v>
      </c>
      <c r="D255" s="123">
        <v>0.0011665383859738913</v>
      </c>
      <c r="E255" s="123">
        <v>2.6417384406899242</v>
      </c>
      <c r="F255" s="84" t="s">
        <v>4449</v>
      </c>
      <c r="G255" s="84" t="b">
        <v>1</v>
      </c>
      <c r="H255" s="84" t="b">
        <v>0</v>
      </c>
      <c r="I255" s="84" t="b">
        <v>0</v>
      </c>
      <c r="J255" s="84" t="b">
        <v>0</v>
      </c>
      <c r="K255" s="84" t="b">
        <v>0</v>
      </c>
      <c r="L255" s="84" t="b">
        <v>0</v>
      </c>
    </row>
    <row r="256" spans="1:12" ht="15">
      <c r="A256" s="84" t="s">
        <v>4101</v>
      </c>
      <c r="B256" s="84" t="s">
        <v>375</v>
      </c>
      <c r="C256" s="84">
        <v>2</v>
      </c>
      <c r="D256" s="123">
        <v>0.0011665383859738913</v>
      </c>
      <c r="E256" s="123">
        <v>2.8178296997456056</v>
      </c>
      <c r="F256" s="84" t="s">
        <v>4449</v>
      </c>
      <c r="G256" s="84" t="b">
        <v>0</v>
      </c>
      <c r="H256" s="84" t="b">
        <v>0</v>
      </c>
      <c r="I256" s="84" t="b">
        <v>0</v>
      </c>
      <c r="J256" s="84" t="b">
        <v>0</v>
      </c>
      <c r="K256" s="84" t="b">
        <v>0</v>
      </c>
      <c r="L256" s="84" t="b">
        <v>0</v>
      </c>
    </row>
    <row r="257" spans="1:12" ht="15">
      <c r="A257" s="84" t="s">
        <v>375</v>
      </c>
      <c r="B257" s="84" t="s">
        <v>4270</v>
      </c>
      <c r="C257" s="84">
        <v>2</v>
      </c>
      <c r="D257" s="123">
        <v>0.0011665383859738913</v>
      </c>
      <c r="E257" s="123">
        <v>3.0396784493619617</v>
      </c>
      <c r="F257" s="84" t="s">
        <v>4449</v>
      </c>
      <c r="G257" s="84" t="b">
        <v>0</v>
      </c>
      <c r="H257" s="84" t="b">
        <v>0</v>
      </c>
      <c r="I257" s="84" t="b">
        <v>0</v>
      </c>
      <c r="J257" s="84" t="b">
        <v>0</v>
      </c>
      <c r="K257" s="84" t="b">
        <v>0</v>
      </c>
      <c r="L257" s="84" t="b">
        <v>0</v>
      </c>
    </row>
    <row r="258" spans="1:12" ht="15">
      <c r="A258" s="84" t="s">
        <v>4270</v>
      </c>
      <c r="B258" s="84" t="s">
        <v>4271</v>
      </c>
      <c r="C258" s="84">
        <v>2</v>
      </c>
      <c r="D258" s="123">
        <v>0.0011665383859738913</v>
      </c>
      <c r="E258" s="123">
        <v>3.215769708417643</v>
      </c>
      <c r="F258" s="84" t="s">
        <v>4449</v>
      </c>
      <c r="G258" s="84" t="b">
        <v>0</v>
      </c>
      <c r="H258" s="84" t="b">
        <v>0</v>
      </c>
      <c r="I258" s="84" t="b">
        <v>0</v>
      </c>
      <c r="J258" s="84" t="b">
        <v>0</v>
      </c>
      <c r="K258" s="84" t="b">
        <v>0</v>
      </c>
      <c r="L258" s="84" t="b">
        <v>0</v>
      </c>
    </row>
    <row r="259" spans="1:12" ht="15">
      <c r="A259" s="84" t="s">
        <v>4271</v>
      </c>
      <c r="B259" s="84" t="s">
        <v>449</v>
      </c>
      <c r="C259" s="84">
        <v>2</v>
      </c>
      <c r="D259" s="123">
        <v>0.0011665383859738913</v>
      </c>
      <c r="E259" s="123">
        <v>3.215769708417643</v>
      </c>
      <c r="F259" s="84" t="s">
        <v>4449</v>
      </c>
      <c r="G259" s="84" t="b">
        <v>0</v>
      </c>
      <c r="H259" s="84" t="b">
        <v>0</v>
      </c>
      <c r="I259" s="84" t="b">
        <v>0</v>
      </c>
      <c r="J259" s="84" t="b">
        <v>0</v>
      </c>
      <c r="K259" s="84" t="b">
        <v>0</v>
      </c>
      <c r="L259" s="84" t="b">
        <v>0</v>
      </c>
    </row>
    <row r="260" spans="1:12" ht="15">
      <c r="A260" s="84" t="s">
        <v>449</v>
      </c>
      <c r="B260" s="84" t="s">
        <v>4272</v>
      </c>
      <c r="C260" s="84">
        <v>2</v>
      </c>
      <c r="D260" s="123">
        <v>0.0011665383859738913</v>
      </c>
      <c r="E260" s="123">
        <v>3.215769708417643</v>
      </c>
      <c r="F260" s="84" t="s">
        <v>4449</v>
      </c>
      <c r="G260" s="84" t="b">
        <v>0</v>
      </c>
      <c r="H260" s="84" t="b">
        <v>0</v>
      </c>
      <c r="I260" s="84" t="b">
        <v>0</v>
      </c>
      <c r="J260" s="84" t="b">
        <v>0</v>
      </c>
      <c r="K260" s="84" t="b">
        <v>0</v>
      </c>
      <c r="L260" s="84" t="b">
        <v>0</v>
      </c>
    </row>
    <row r="261" spans="1:12" ht="15">
      <c r="A261" s="84" t="s">
        <v>4272</v>
      </c>
      <c r="B261" s="84" t="s">
        <v>4273</v>
      </c>
      <c r="C261" s="84">
        <v>2</v>
      </c>
      <c r="D261" s="123">
        <v>0.0011665383859738913</v>
      </c>
      <c r="E261" s="123">
        <v>3.215769708417643</v>
      </c>
      <c r="F261" s="84" t="s">
        <v>4449</v>
      </c>
      <c r="G261" s="84" t="b">
        <v>0</v>
      </c>
      <c r="H261" s="84" t="b">
        <v>0</v>
      </c>
      <c r="I261" s="84" t="b">
        <v>0</v>
      </c>
      <c r="J261" s="84" t="b">
        <v>1</v>
      </c>
      <c r="K261" s="84" t="b">
        <v>0</v>
      </c>
      <c r="L261" s="84" t="b">
        <v>0</v>
      </c>
    </row>
    <row r="262" spans="1:12" ht="15">
      <c r="A262" s="84" t="s">
        <v>4273</v>
      </c>
      <c r="B262" s="84" t="s">
        <v>4053</v>
      </c>
      <c r="C262" s="84">
        <v>2</v>
      </c>
      <c r="D262" s="123">
        <v>0.0011665383859738913</v>
      </c>
      <c r="E262" s="123">
        <v>2.340708445025943</v>
      </c>
      <c r="F262" s="84" t="s">
        <v>4449</v>
      </c>
      <c r="G262" s="84" t="b">
        <v>1</v>
      </c>
      <c r="H262" s="84" t="b">
        <v>0</v>
      </c>
      <c r="I262" s="84" t="b">
        <v>0</v>
      </c>
      <c r="J262" s="84" t="b">
        <v>0</v>
      </c>
      <c r="K262" s="84" t="b">
        <v>0</v>
      </c>
      <c r="L262" s="84" t="b">
        <v>0</v>
      </c>
    </row>
    <row r="263" spans="1:12" ht="15">
      <c r="A263" s="84" t="s">
        <v>4053</v>
      </c>
      <c r="B263" s="84" t="s">
        <v>4126</v>
      </c>
      <c r="C263" s="84">
        <v>2</v>
      </c>
      <c r="D263" s="123">
        <v>0.0011665383859738913</v>
      </c>
      <c r="E263" s="123">
        <v>2.0696416727394054</v>
      </c>
      <c r="F263" s="84" t="s">
        <v>4449</v>
      </c>
      <c r="G263" s="84" t="b">
        <v>0</v>
      </c>
      <c r="H263" s="84" t="b">
        <v>0</v>
      </c>
      <c r="I263" s="84" t="b">
        <v>0</v>
      </c>
      <c r="J263" s="84" t="b">
        <v>0</v>
      </c>
      <c r="K263" s="84" t="b">
        <v>0</v>
      </c>
      <c r="L263" s="84" t="b">
        <v>0</v>
      </c>
    </row>
    <row r="264" spans="1:12" ht="15">
      <c r="A264" s="84" t="s">
        <v>756</v>
      </c>
      <c r="B264" s="84" t="s">
        <v>3381</v>
      </c>
      <c r="C264" s="84">
        <v>2</v>
      </c>
      <c r="D264" s="123">
        <v>0.0011665383859738913</v>
      </c>
      <c r="E264" s="123">
        <v>1.4129959831256675</v>
      </c>
      <c r="F264" s="84" t="s">
        <v>4449</v>
      </c>
      <c r="G264" s="84" t="b">
        <v>0</v>
      </c>
      <c r="H264" s="84" t="b">
        <v>0</v>
      </c>
      <c r="I264" s="84" t="b">
        <v>0</v>
      </c>
      <c r="J264" s="84" t="b">
        <v>0</v>
      </c>
      <c r="K264" s="84" t="b">
        <v>0</v>
      </c>
      <c r="L264" s="84" t="b">
        <v>0</v>
      </c>
    </row>
    <row r="265" spans="1:12" ht="15">
      <c r="A265" s="84" t="s">
        <v>3381</v>
      </c>
      <c r="B265" s="84" t="s">
        <v>3382</v>
      </c>
      <c r="C265" s="84">
        <v>2</v>
      </c>
      <c r="D265" s="123">
        <v>0.0011665383859738913</v>
      </c>
      <c r="E265" s="123">
        <v>3.215769708417643</v>
      </c>
      <c r="F265" s="84" t="s">
        <v>4449</v>
      </c>
      <c r="G265" s="84" t="b">
        <v>0</v>
      </c>
      <c r="H265" s="84" t="b">
        <v>0</v>
      </c>
      <c r="I265" s="84" t="b">
        <v>0</v>
      </c>
      <c r="J265" s="84" t="b">
        <v>0</v>
      </c>
      <c r="K265" s="84" t="b">
        <v>0</v>
      </c>
      <c r="L265" s="84" t="b">
        <v>0</v>
      </c>
    </row>
    <row r="266" spans="1:12" ht="15">
      <c r="A266" s="84" t="s">
        <v>3382</v>
      </c>
      <c r="B266" s="84" t="s">
        <v>3383</v>
      </c>
      <c r="C266" s="84">
        <v>2</v>
      </c>
      <c r="D266" s="123">
        <v>0.0011665383859738913</v>
      </c>
      <c r="E266" s="123">
        <v>3.0396784493619617</v>
      </c>
      <c r="F266" s="84" t="s">
        <v>4449</v>
      </c>
      <c r="G266" s="84" t="b">
        <v>0</v>
      </c>
      <c r="H266" s="84" t="b">
        <v>0</v>
      </c>
      <c r="I266" s="84" t="b">
        <v>0</v>
      </c>
      <c r="J266" s="84" t="b">
        <v>0</v>
      </c>
      <c r="K266" s="84" t="b">
        <v>0</v>
      </c>
      <c r="L266" s="84" t="b">
        <v>0</v>
      </c>
    </row>
    <row r="267" spans="1:12" ht="15">
      <c r="A267" s="84" t="s">
        <v>3385</v>
      </c>
      <c r="B267" s="84" t="s">
        <v>4178</v>
      </c>
      <c r="C267" s="84">
        <v>2</v>
      </c>
      <c r="D267" s="123">
        <v>0.0011665383859738913</v>
      </c>
      <c r="E267" s="123">
        <v>2.6417384406899242</v>
      </c>
      <c r="F267" s="84" t="s">
        <v>4449</v>
      </c>
      <c r="G267" s="84" t="b">
        <v>0</v>
      </c>
      <c r="H267" s="84" t="b">
        <v>0</v>
      </c>
      <c r="I267" s="84" t="b">
        <v>0</v>
      </c>
      <c r="J267" s="84" t="b">
        <v>0</v>
      </c>
      <c r="K267" s="84" t="b">
        <v>0</v>
      </c>
      <c r="L267" s="84" t="b">
        <v>0</v>
      </c>
    </row>
    <row r="268" spans="1:12" ht="15">
      <c r="A268" s="84" t="s">
        <v>3327</v>
      </c>
      <c r="B268" s="84" t="s">
        <v>4277</v>
      </c>
      <c r="C268" s="84">
        <v>2</v>
      </c>
      <c r="D268" s="123">
        <v>0.0011665383859738913</v>
      </c>
      <c r="E268" s="123">
        <v>1.9853207870393692</v>
      </c>
      <c r="F268" s="84" t="s">
        <v>4449</v>
      </c>
      <c r="G268" s="84" t="b">
        <v>0</v>
      </c>
      <c r="H268" s="84" t="b">
        <v>0</v>
      </c>
      <c r="I268" s="84" t="b">
        <v>0</v>
      </c>
      <c r="J268" s="84" t="b">
        <v>0</v>
      </c>
      <c r="K268" s="84" t="b">
        <v>0</v>
      </c>
      <c r="L268" s="84" t="b">
        <v>0</v>
      </c>
    </row>
    <row r="269" spans="1:12" ht="15">
      <c r="A269" s="84" t="s">
        <v>4277</v>
      </c>
      <c r="B269" s="84" t="s">
        <v>4278</v>
      </c>
      <c r="C269" s="84">
        <v>2</v>
      </c>
      <c r="D269" s="123">
        <v>0.0011665383859738913</v>
      </c>
      <c r="E269" s="123">
        <v>3.215769708417643</v>
      </c>
      <c r="F269" s="84" t="s">
        <v>4449</v>
      </c>
      <c r="G269" s="84" t="b">
        <v>0</v>
      </c>
      <c r="H269" s="84" t="b">
        <v>0</v>
      </c>
      <c r="I269" s="84" t="b">
        <v>0</v>
      </c>
      <c r="J269" s="84" t="b">
        <v>0</v>
      </c>
      <c r="K269" s="84" t="b">
        <v>0</v>
      </c>
      <c r="L269" s="84" t="b">
        <v>0</v>
      </c>
    </row>
    <row r="270" spans="1:12" ht="15">
      <c r="A270" s="84" t="s">
        <v>4278</v>
      </c>
      <c r="B270" s="84" t="s">
        <v>4279</v>
      </c>
      <c r="C270" s="84">
        <v>2</v>
      </c>
      <c r="D270" s="123">
        <v>0.0011665383859738913</v>
      </c>
      <c r="E270" s="123">
        <v>3.215769708417643</v>
      </c>
      <c r="F270" s="84" t="s">
        <v>4449</v>
      </c>
      <c r="G270" s="84" t="b">
        <v>0</v>
      </c>
      <c r="H270" s="84" t="b">
        <v>0</v>
      </c>
      <c r="I270" s="84" t="b">
        <v>0</v>
      </c>
      <c r="J270" s="84" t="b">
        <v>0</v>
      </c>
      <c r="K270" s="84" t="b">
        <v>0</v>
      </c>
      <c r="L270" s="84" t="b">
        <v>0</v>
      </c>
    </row>
    <row r="271" spans="1:12" ht="15">
      <c r="A271" s="84" t="s">
        <v>4279</v>
      </c>
      <c r="B271" s="84" t="s">
        <v>4179</v>
      </c>
      <c r="C271" s="84">
        <v>2</v>
      </c>
      <c r="D271" s="123">
        <v>0.0011665383859738913</v>
      </c>
      <c r="E271" s="123">
        <v>3.0396784493619617</v>
      </c>
      <c r="F271" s="84" t="s">
        <v>4449</v>
      </c>
      <c r="G271" s="84" t="b">
        <v>0</v>
      </c>
      <c r="H271" s="84" t="b">
        <v>0</v>
      </c>
      <c r="I271" s="84" t="b">
        <v>0</v>
      </c>
      <c r="J271" s="84" t="b">
        <v>0</v>
      </c>
      <c r="K271" s="84" t="b">
        <v>0</v>
      </c>
      <c r="L271" s="84" t="b">
        <v>0</v>
      </c>
    </row>
    <row r="272" spans="1:12" ht="15">
      <c r="A272" s="84" t="s">
        <v>3387</v>
      </c>
      <c r="B272" s="84" t="s">
        <v>3388</v>
      </c>
      <c r="C272" s="84">
        <v>2</v>
      </c>
      <c r="D272" s="123">
        <v>0.0011665383859738913</v>
      </c>
      <c r="E272" s="123">
        <v>3.215769708417643</v>
      </c>
      <c r="F272" s="84" t="s">
        <v>4449</v>
      </c>
      <c r="G272" s="84" t="b">
        <v>0</v>
      </c>
      <c r="H272" s="84" t="b">
        <v>0</v>
      </c>
      <c r="I272" s="84" t="b">
        <v>0</v>
      </c>
      <c r="J272" s="84" t="b">
        <v>1</v>
      </c>
      <c r="K272" s="84" t="b">
        <v>0</v>
      </c>
      <c r="L272" s="84" t="b">
        <v>0</v>
      </c>
    </row>
    <row r="273" spans="1:12" ht="15">
      <c r="A273" s="84" t="s">
        <v>3388</v>
      </c>
      <c r="B273" s="84" t="s">
        <v>3389</v>
      </c>
      <c r="C273" s="84">
        <v>2</v>
      </c>
      <c r="D273" s="123">
        <v>0.0011665383859738913</v>
      </c>
      <c r="E273" s="123">
        <v>3.215769708417643</v>
      </c>
      <c r="F273" s="84" t="s">
        <v>4449</v>
      </c>
      <c r="G273" s="84" t="b">
        <v>1</v>
      </c>
      <c r="H273" s="84" t="b">
        <v>0</v>
      </c>
      <c r="I273" s="84" t="b">
        <v>0</v>
      </c>
      <c r="J273" s="84" t="b">
        <v>0</v>
      </c>
      <c r="K273" s="84" t="b">
        <v>0</v>
      </c>
      <c r="L273" s="84" t="b">
        <v>0</v>
      </c>
    </row>
    <row r="274" spans="1:12" ht="15">
      <c r="A274" s="84" t="s">
        <v>3389</v>
      </c>
      <c r="B274" s="84" t="s">
        <v>3390</v>
      </c>
      <c r="C274" s="84">
        <v>2</v>
      </c>
      <c r="D274" s="123">
        <v>0.0011665383859738913</v>
      </c>
      <c r="E274" s="123">
        <v>3.215769708417643</v>
      </c>
      <c r="F274" s="84" t="s">
        <v>4449</v>
      </c>
      <c r="G274" s="84" t="b">
        <v>0</v>
      </c>
      <c r="H274" s="84" t="b">
        <v>0</v>
      </c>
      <c r="I274" s="84" t="b">
        <v>0</v>
      </c>
      <c r="J274" s="84" t="b">
        <v>0</v>
      </c>
      <c r="K274" s="84" t="b">
        <v>0</v>
      </c>
      <c r="L274" s="84" t="b">
        <v>0</v>
      </c>
    </row>
    <row r="275" spans="1:12" ht="15">
      <c r="A275" s="84" t="s">
        <v>3390</v>
      </c>
      <c r="B275" s="84" t="s">
        <v>3391</v>
      </c>
      <c r="C275" s="84">
        <v>2</v>
      </c>
      <c r="D275" s="123">
        <v>0.0011665383859738913</v>
      </c>
      <c r="E275" s="123">
        <v>3.215769708417643</v>
      </c>
      <c r="F275" s="84" t="s">
        <v>4449</v>
      </c>
      <c r="G275" s="84" t="b">
        <v>0</v>
      </c>
      <c r="H275" s="84" t="b">
        <v>0</v>
      </c>
      <c r="I275" s="84" t="b">
        <v>0</v>
      </c>
      <c r="J275" s="84" t="b">
        <v>0</v>
      </c>
      <c r="K275" s="84" t="b">
        <v>0</v>
      </c>
      <c r="L275" s="84" t="b">
        <v>0</v>
      </c>
    </row>
    <row r="276" spans="1:12" ht="15">
      <c r="A276" s="84" t="s">
        <v>3391</v>
      </c>
      <c r="B276" s="84" t="s">
        <v>834</v>
      </c>
      <c r="C276" s="84">
        <v>2</v>
      </c>
      <c r="D276" s="123">
        <v>0.0011665383859738913</v>
      </c>
      <c r="E276" s="123">
        <v>3.215769708417643</v>
      </c>
      <c r="F276" s="84" t="s">
        <v>4449</v>
      </c>
      <c r="G276" s="84" t="b">
        <v>0</v>
      </c>
      <c r="H276" s="84" t="b">
        <v>0</v>
      </c>
      <c r="I276" s="84" t="b">
        <v>0</v>
      </c>
      <c r="J276" s="84" t="b">
        <v>0</v>
      </c>
      <c r="K276" s="84" t="b">
        <v>0</v>
      </c>
      <c r="L276" s="84" t="b">
        <v>0</v>
      </c>
    </row>
    <row r="277" spans="1:12" ht="15">
      <c r="A277" s="84" t="s">
        <v>834</v>
      </c>
      <c r="B277" s="84" t="s">
        <v>448</v>
      </c>
      <c r="C277" s="84">
        <v>2</v>
      </c>
      <c r="D277" s="123">
        <v>0.0011665383859738913</v>
      </c>
      <c r="E277" s="123">
        <v>3.215769708417643</v>
      </c>
      <c r="F277" s="84" t="s">
        <v>4449</v>
      </c>
      <c r="G277" s="84" t="b">
        <v>0</v>
      </c>
      <c r="H277" s="84" t="b">
        <v>0</v>
      </c>
      <c r="I277" s="84" t="b">
        <v>0</v>
      </c>
      <c r="J277" s="84" t="b">
        <v>0</v>
      </c>
      <c r="K277" s="84" t="b">
        <v>0</v>
      </c>
      <c r="L277" s="84" t="b">
        <v>0</v>
      </c>
    </row>
    <row r="278" spans="1:12" ht="15">
      <c r="A278" s="84" t="s">
        <v>448</v>
      </c>
      <c r="B278" s="84" t="s">
        <v>3392</v>
      </c>
      <c r="C278" s="84">
        <v>2</v>
      </c>
      <c r="D278" s="123">
        <v>0.0011665383859738913</v>
      </c>
      <c r="E278" s="123">
        <v>3.215769708417643</v>
      </c>
      <c r="F278" s="84" t="s">
        <v>4449</v>
      </c>
      <c r="G278" s="84" t="b">
        <v>0</v>
      </c>
      <c r="H278" s="84" t="b">
        <v>0</v>
      </c>
      <c r="I278" s="84" t="b">
        <v>0</v>
      </c>
      <c r="J278" s="84" t="b">
        <v>0</v>
      </c>
      <c r="K278" s="84" t="b">
        <v>0</v>
      </c>
      <c r="L278" s="84" t="b">
        <v>0</v>
      </c>
    </row>
    <row r="279" spans="1:12" ht="15">
      <c r="A279" s="84" t="s">
        <v>3392</v>
      </c>
      <c r="B279" s="84" t="s">
        <v>3393</v>
      </c>
      <c r="C279" s="84">
        <v>2</v>
      </c>
      <c r="D279" s="123">
        <v>0.0011665383859738913</v>
      </c>
      <c r="E279" s="123">
        <v>3.215769708417643</v>
      </c>
      <c r="F279" s="84" t="s">
        <v>4449</v>
      </c>
      <c r="G279" s="84" t="b">
        <v>0</v>
      </c>
      <c r="H279" s="84" t="b">
        <v>0</v>
      </c>
      <c r="I279" s="84" t="b">
        <v>0</v>
      </c>
      <c r="J279" s="84" t="b">
        <v>0</v>
      </c>
      <c r="K279" s="84" t="b">
        <v>0</v>
      </c>
      <c r="L279" s="84" t="b">
        <v>0</v>
      </c>
    </row>
    <row r="280" spans="1:12" ht="15">
      <c r="A280" s="84" t="s">
        <v>3393</v>
      </c>
      <c r="B280" s="84" t="s">
        <v>3394</v>
      </c>
      <c r="C280" s="84">
        <v>2</v>
      </c>
      <c r="D280" s="123">
        <v>0.0011665383859738913</v>
      </c>
      <c r="E280" s="123">
        <v>3.215769708417643</v>
      </c>
      <c r="F280" s="84" t="s">
        <v>4449</v>
      </c>
      <c r="G280" s="84" t="b">
        <v>0</v>
      </c>
      <c r="H280" s="84" t="b">
        <v>0</v>
      </c>
      <c r="I280" s="84" t="b">
        <v>0</v>
      </c>
      <c r="J280" s="84" t="b">
        <v>0</v>
      </c>
      <c r="K280" s="84" t="b">
        <v>0</v>
      </c>
      <c r="L280" s="84" t="b">
        <v>0</v>
      </c>
    </row>
    <row r="281" spans="1:12" ht="15">
      <c r="A281" s="84" t="s">
        <v>4280</v>
      </c>
      <c r="B281" s="84" t="s">
        <v>422</v>
      </c>
      <c r="C281" s="84">
        <v>2</v>
      </c>
      <c r="D281" s="123">
        <v>0.0011665383859738913</v>
      </c>
      <c r="E281" s="123">
        <v>2.2863507827033507</v>
      </c>
      <c r="F281" s="84" t="s">
        <v>4449</v>
      </c>
      <c r="G281" s="84" t="b">
        <v>1</v>
      </c>
      <c r="H281" s="84" t="b">
        <v>0</v>
      </c>
      <c r="I281" s="84" t="b">
        <v>0</v>
      </c>
      <c r="J281" s="84" t="b">
        <v>0</v>
      </c>
      <c r="K281" s="84" t="b">
        <v>0</v>
      </c>
      <c r="L281" s="84" t="b">
        <v>0</v>
      </c>
    </row>
    <row r="282" spans="1:12" ht="15">
      <c r="A282" s="84" t="s">
        <v>422</v>
      </c>
      <c r="B282" s="84" t="s">
        <v>3262</v>
      </c>
      <c r="C282" s="84">
        <v>2</v>
      </c>
      <c r="D282" s="123">
        <v>0.0011665383859738913</v>
      </c>
      <c r="E282" s="123">
        <v>1.0075971817505216</v>
      </c>
      <c r="F282" s="84" t="s">
        <v>4449</v>
      </c>
      <c r="G282" s="84" t="b">
        <v>0</v>
      </c>
      <c r="H282" s="84" t="b">
        <v>0</v>
      </c>
      <c r="I282" s="84" t="b">
        <v>0</v>
      </c>
      <c r="J282" s="84" t="b">
        <v>0</v>
      </c>
      <c r="K282" s="84" t="b">
        <v>0</v>
      </c>
      <c r="L282" s="84" t="b">
        <v>0</v>
      </c>
    </row>
    <row r="283" spans="1:12" ht="15">
      <c r="A283" s="84" t="s">
        <v>3264</v>
      </c>
      <c r="B283" s="84" t="s">
        <v>3285</v>
      </c>
      <c r="C283" s="84">
        <v>2</v>
      </c>
      <c r="D283" s="123">
        <v>0.0011665383859738913</v>
      </c>
      <c r="E283" s="123">
        <v>1.7725067209589482</v>
      </c>
      <c r="F283" s="84" t="s">
        <v>4449</v>
      </c>
      <c r="G283" s="84" t="b">
        <v>0</v>
      </c>
      <c r="H283" s="84" t="b">
        <v>0</v>
      </c>
      <c r="I283" s="84" t="b">
        <v>0</v>
      </c>
      <c r="J283" s="84" t="b">
        <v>0</v>
      </c>
      <c r="K283" s="84" t="b">
        <v>0</v>
      </c>
      <c r="L283" s="84" t="b">
        <v>0</v>
      </c>
    </row>
    <row r="284" spans="1:12" ht="15">
      <c r="A284" s="84" t="s">
        <v>372</v>
      </c>
      <c r="B284" s="84" t="s">
        <v>4180</v>
      </c>
      <c r="C284" s="84">
        <v>2</v>
      </c>
      <c r="D284" s="123">
        <v>0.0011665383859738913</v>
      </c>
      <c r="E284" s="123">
        <v>3.215769708417643</v>
      </c>
      <c r="F284" s="84" t="s">
        <v>4449</v>
      </c>
      <c r="G284" s="84" t="b">
        <v>0</v>
      </c>
      <c r="H284" s="84" t="b">
        <v>0</v>
      </c>
      <c r="I284" s="84" t="b">
        <v>0</v>
      </c>
      <c r="J284" s="84" t="b">
        <v>0</v>
      </c>
      <c r="K284" s="84" t="b">
        <v>0</v>
      </c>
      <c r="L284" s="84" t="b">
        <v>0</v>
      </c>
    </row>
    <row r="285" spans="1:12" ht="15">
      <c r="A285" s="84" t="s">
        <v>450</v>
      </c>
      <c r="B285" s="84" t="s">
        <v>4078</v>
      </c>
      <c r="C285" s="84">
        <v>2</v>
      </c>
      <c r="D285" s="123">
        <v>0.0011665383859738913</v>
      </c>
      <c r="E285" s="123">
        <v>2.1945804093477053</v>
      </c>
      <c r="F285" s="84" t="s">
        <v>4449</v>
      </c>
      <c r="G285" s="84" t="b">
        <v>0</v>
      </c>
      <c r="H285" s="84" t="b">
        <v>0</v>
      </c>
      <c r="I285" s="84" t="b">
        <v>0</v>
      </c>
      <c r="J285" s="84" t="b">
        <v>0</v>
      </c>
      <c r="K285" s="84" t="b">
        <v>0</v>
      </c>
      <c r="L285" s="84" t="b">
        <v>0</v>
      </c>
    </row>
    <row r="286" spans="1:12" ht="15">
      <c r="A286" s="84" t="s">
        <v>774</v>
      </c>
      <c r="B286" s="84" t="s">
        <v>3263</v>
      </c>
      <c r="C286" s="84">
        <v>2</v>
      </c>
      <c r="D286" s="123">
        <v>0.0011665383859738913</v>
      </c>
      <c r="E286" s="123">
        <v>1.1043391566516632</v>
      </c>
      <c r="F286" s="84" t="s">
        <v>4449</v>
      </c>
      <c r="G286" s="84" t="b">
        <v>0</v>
      </c>
      <c r="H286" s="84" t="b">
        <v>0</v>
      </c>
      <c r="I286" s="84" t="b">
        <v>0</v>
      </c>
      <c r="J286" s="84" t="b">
        <v>0</v>
      </c>
      <c r="K286" s="84" t="b">
        <v>0</v>
      </c>
      <c r="L286" s="84" t="b">
        <v>0</v>
      </c>
    </row>
    <row r="287" spans="1:12" ht="15">
      <c r="A287" s="84" t="s">
        <v>4281</v>
      </c>
      <c r="B287" s="84" t="s">
        <v>4282</v>
      </c>
      <c r="C287" s="84">
        <v>2</v>
      </c>
      <c r="D287" s="123">
        <v>0.0013380654490302909</v>
      </c>
      <c r="E287" s="123">
        <v>3.215769708417643</v>
      </c>
      <c r="F287" s="84" t="s">
        <v>4449</v>
      </c>
      <c r="G287" s="84" t="b">
        <v>0</v>
      </c>
      <c r="H287" s="84" t="b">
        <v>0</v>
      </c>
      <c r="I287" s="84" t="b">
        <v>0</v>
      </c>
      <c r="J287" s="84" t="b">
        <v>0</v>
      </c>
      <c r="K287" s="84" t="b">
        <v>0</v>
      </c>
      <c r="L287" s="84" t="b">
        <v>0</v>
      </c>
    </row>
    <row r="288" spans="1:12" ht="15">
      <c r="A288" s="84" t="s">
        <v>4282</v>
      </c>
      <c r="B288" s="84" t="s">
        <v>4283</v>
      </c>
      <c r="C288" s="84">
        <v>2</v>
      </c>
      <c r="D288" s="123">
        <v>0.0013380654490302909</v>
      </c>
      <c r="E288" s="123">
        <v>3.215769708417643</v>
      </c>
      <c r="F288" s="84" t="s">
        <v>4449</v>
      </c>
      <c r="G288" s="84" t="b">
        <v>0</v>
      </c>
      <c r="H288" s="84" t="b">
        <v>0</v>
      </c>
      <c r="I288" s="84" t="b">
        <v>0</v>
      </c>
      <c r="J288" s="84" t="b">
        <v>0</v>
      </c>
      <c r="K288" s="84" t="b">
        <v>0</v>
      </c>
      <c r="L288" s="84" t="b">
        <v>0</v>
      </c>
    </row>
    <row r="289" spans="1:12" ht="15">
      <c r="A289" s="84" t="s">
        <v>4284</v>
      </c>
      <c r="B289" s="84" t="s">
        <v>4127</v>
      </c>
      <c r="C289" s="84">
        <v>2</v>
      </c>
      <c r="D289" s="123">
        <v>0.0013380654490302909</v>
      </c>
      <c r="E289" s="123">
        <v>2.914739712753662</v>
      </c>
      <c r="F289" s="84" t="s">
        <v>4449</v>
      </c>
      <c r="G289" s="84" t="b">
        <v>0</v>
      </c>
      <c r="H289" s="84" t="b">
        <v>0</v>
      </c>
      <c r="I289" s="84" t="b">
        <v>0</v>
      </c>
      <c r="J289" s="84" t="b">
        <v>0</v>
      </c>
      <c r="K289" s="84" t="b">
        <v>0</v>
      </c>
      <c r="L289" s="84" t="b">
        <v>0</v>
      </c>
    </row>
    <row r="290" spans="1:12" ht="15">
      <c r="A290" s="84" t="s">
        <v>4102</v>
      </c>
      <c r="B290" s="84" t="s">
        <v>4129</v>
      </c>
      <c r="C290" s="84">
        <v>2</v>
      </c>
      <c r="D290" s="123">
        <v>0.0013380654490302909</v>
      </c>
      <c r="E290" s="123">
        <v>2.5167997040816243</v>
      </c>
      <c r="F290" s="84" t="s">
        <v>4449</v>
      </c>
      <c r="G290" s="84" t="b">
        <v>0</v>
      </c>
      <c r="H290" s="84" t="b">
        <v>0</v>
      </c>
      <c r="I290" s="84" t="b">
        <v>0</v>
      </c>
      <c r="J290" s="84" t="b">
        <v>0</v>
      </c>
      <c r="K290" s="84" t="b">
        <v>0</v>
      </c>
      <c r="L290" s="84" t="b">
        <v>0</v>
      </c>
    </row>
    <row r="291" spans="1:12" ht="15">
      <c r="A291" s="84" t="s">
        <v>774</v>
      </c>
      <c r="B291" s="84" t="s">
        <v>3264</v>
      </c>
      <c r="C291" s="84">
        <v>2</v>
      </c>
      <c r="D291" s="123">
        <v>0.0011665383859738913</v>
      </c>
      <c r="E291" s="123">
        <v>1.2201345138200932</v>
      </c>
      <c r="F291" s="84" t="s">
        <v>4449</v>
      </c>
      <c r="G291" s="84" t="b">
        <v>0</v>
      </c>
      <c r="H291" s="84" t="b">
        <v>0</v>
      </c>
      <c r="I291" s="84" t="b">
        <v>0</v>
      </c>
      <c r="J291" s="84" t="b">
        <v>0</v>
      </c>
      <c r="K291" s="84" t="b">
        <v>0</v>
      </c>
      <c r="L291" s="84" t="b">
        <v>0</v>
      </c>
    </row>
    <row r="292" spans="1:12" ht="15">
      <c r="A292" s="84" t="s">
        <v>3266</v>
      </c>
      <c r="B292" s="84" t="s">
        <v>4286</v>
      </c>
      <c r="C292" s="84">
        <v>2</v>
      </c>
      <c r="D292" s="123">
        <v>0.0011665383859738913</v>
      </c>
      <c r="E292" s="123">
        <v>2.118859695409587</v>
      </c>
      <c r="F292" s="84" t="s">
        <v>4449</v>
      </c>
      <c r="G292" s="84" t="b">
        <v>0</v>
      </c>
      <c r="H292" s="84" t="b">
        <v>0</v>
      </c>
      <c r="I292" s="84" t="b">
        <v>0</v>
      </c>
      <c r="J292" s="84" t="b">
        <v>0</v>
      </c>
      <c r="K292" s="84" t="b">
        <v>0</v>
      </c>
      <c r="L292" s="84" t="b">
        <v>0</v>
      </c>
    </row>
    <row r="293" spans="1:12" ht="15">
      <c r="A293" s="84" t="s">
        <v>4286</v>
      </c>
      <c r="B293" s="84" t="s">
        <v>4287</v>
      </c>
      <c r="C293" s="84">
        <v>2</v>
      </c>
      <c r="D293" s="123">
        <v>0.0011665383859738913</v>
      </c>
      <c r="E293" s="123">
        <v>3.215769708417643</v>
      </c>
      <c r="F293" s="84" t="s">
        <v>4449</v>
      </c>
      <c r="G293" s="84" t="b">
        <v>0</v>
      </c>
      <c r="H293" s="84" t="b">
        <v>0</v>
      </c>
      <c r="I293" s="84" t="b">
        <v>0</v>
      </c>
      <c r="J293" s="84" t="b">
        <v>0</v>
      </c>
      <c r="K293" s="84" t="b">
        <v>0</v>
      </c>
      <c r="L293" s="84" t="b">
        <v>0</v>
      </c>
    </row>
    <row r="294" spans="1:12" ht="15">
      <c r="A294" s="84" t="s">
        <v>4287</v>
      </c>
      <c r="B294" s="84" t="s">
        <v>4130</v>
      </c>
      <c r="C294" s="84">
        <v>2</v>
      </c>
      <c r="D294" s="123">
        <v>0.0011665383859738913</v>
      </c>
      <c r="E294" s="123">
        <v>2.914739712753662</v>
      </c>
      <c r="F294" s="84" t="s">
        <v>4449</v>
      </c>
      <c r="G294" s="84" t="b">
        <v>0</v>
      </c>
      <c r="H294" s="84" t="b">
        <v>0</v>
      </c>
      <c r="I294" s="84" t="b">
        <v>0</v>
      </c>
      <c r="J294" s="84" t="b">
        <v>0</v>
      </c>
      <c r="K294" s="84" t="b">
        <v>0</v>
      </c>
      <c r="L294" s="84" t="b">
        <v>0</v>
      </c>
    </row>
    <row r="295" spans="1:12" ht="15">
      <c r="A295" s="84" t="s">
        <v>4078</v>
      </c>
      <c r="B295" s="84" t="s">
        <v>450</v>
      </c>
      <c r="C295" s="84">
        <v>2</v>
      </c>
      <c r="D295" s="123">
        <v>0.0013380654490302909</v>
      </c>
      <c r="E295" s="123">
        <v>2.1945804093477053</v>
      </c>
      <c r="F295" s="84" t="s">
        <v>4449</v>
      </c>
      <c r="G295" s="84" t="b">
        <v>0</v>
      </c>
      <c r="H295" s="84" t="b">
        <v>0</v>
      </c>
      <c r="I295" s="84" t="b">
        <v>0</v>
      </c>
      <c r="J295" s="84" t="b">
        <v>0</v>
      </c>
      <c r="K295" s="84" t="b">
        <v>0</v>
      </c>
      <c r="L295" s="84" t="b">
        <v>0</v>
      </c>
    </row>
    <row r="296" spans="1:12" ht="15">
      <c r="A296" s="84" t="s">
        <v>4105</v>
      </c>
      <c r="B296" s="84" t="s">
        <v>3328</v>
      </c>
      <c r="C296" s="84">
        <v>2</v>
      </c>
      <c r="D296" s="123">
        <v>0.0011665383859738913</v>
      </c>
      <c r="E296" s="123">
        <v>1.7764370145873807</v>
      </c>
      <c r="F296" s="84" t="s">
        <v>4449</v>
      </c>
      <c r="G296" s="84" t="b">
        <v>0</v>
      </c>
      <c r="H296" s="84" t="b">
        <v>0</v>
      </c>
      <c r="I296" s="84" t="b">
        <v>0</v>
      </c>
      <c r="J296" s="84" t="b">
        <v>0</v>
      </c>
      <c r="K296" s="84" t="b">
        <v>0</v>
      </c>
      <c r="L296" s="84" t="b">
        <v>0</v>
      </c>
    </row>
    <row r="297" spans="1:12" ht="15">
      <c r="A297" s="84" t="s">
        <v>756</v>
      </c>
      <c r="B297" s="84" t="s">
        <v>3281</v>
      </c>
      <c r="C297" s="84">
        <v>2</v>
      </c>
      <c r="D297" s="123">
        <v>0.0011665383859738913</v>
      </c>
      <c r="E297" s="123">
        <v>1.2369047240699862</v>
      </c>
      <c r="F297" s="84" t="s">
        <v>4449</v>
      </c>
      <c r="G297" s="84" t="b">
        <v>0</v>
      </c>
      <c r="H297" s="84" t="b">
        <v>0</v>
      </c>
      <c r="I297" s="84" t="b">
        <v>0</v>
      </c>
      <c r="J297" s="84" t="b">
        <v>0</v>
      </c>
      <c r="K297" s="84" t="b">
        <v>0</v>
      </c>
      <c r="L297" s="84" t="b">
        <v>0</v>
      </c>
    </row>
    <row r="298" spans="1:12" ht="15">
      <c r="A298" s="84" t="s">
        <v>4290</v>
      </c>
      <c r="B298" s="84" t="s">
        <v>3263</v>
      </c>
      <c r="C298" s="84">
        <v>2</v>
      </c>
      <c r="D298" s="123">
        <v>0.0013380654490302909</v>
      </c>
      <c r="E298" s="123">
        <v>1.8447018461459068</v>
      </c>
      <c r="F298" s="84" t="s">
        <v>4449</v>
      </c>
      <c r="G298" s="84" t="b">
        <v>0</v>
      </c>
      <c r="H298" s="84" t="b">
        <v>0</v>
      </c>
      <c r="I298" s="84" t="b">
        <v>0</v>
      </c>
      <c r="J298" s="84" t="b">
        <v>0</v>
      </c>
      <c r="K298" s="84" t="b">
        <v>0</v>
      </c>
      <c r="L298" s="84" t="b">
        <v>0</v>
      </c>
    </row>
    <row r="299" spans="1:12" ht="15">
      <c r="A299" s="84" t="s">
        <v>3263</v>
      </c>
      <c r="B299" s="84" t="s">
        <v>4291</v>
      </c>
      <c r="C299" s="84">
        <v>2</v>
      </c>
      <c r="D299" s="123">
        <v>0.0013380654490302909</v>
      </c>
      <c r="E299" s="123">
        <v>1.873347027595437</v>
      </c>
      <c r="F299" s="84" t="s">
        <v>4449</v>
      </c>
      <c r="G299" s="84" t="b">
        <v>0</v>
      </c>
      <c r="H299" s="84" t="b">
        <v>0</v>
      </c>
      <c r="I299" s="84" t="b">
        <v>0</v>
      </c>
      <c r="J299" s="84" t="b">
        <v>0</v>
      </c>
      <c r="K299" s="84" t="b">
        <v>0</v>
      </c>
      <c r="L299" s="84" t="b">
        <v>0</v>
      </c>
    </row>
    <row r="300" spans="1:12" ht="15">
      <c r="A300" s="84" t="s">
        <v>4293</v>
      </c>
      <c r="B300" s="84" t="s">
        <v>3263</v>
      </c>
      <c r="C300" s="84">
        <v>2</v>
      </c>
      <c r="D300" s="123">
        <v>0.0011665383859738913</v>
      </c>
      <c r="E300" s="123">
        <v>1.8447018461459068</v>
      </c>
      <c r="F300" s="84" t="s">
        <v>4449</v>
      </c>
      <c r="G300" s="84" t="b">
        <v>0</v>
      </c>
      <c r="H300" s="84" t="b">
        <v>0</v>
      </c>
      <c r="I300" s="84" t="b">
        <v>0</v>
      </c>
      <c r="J300" s="84" t="b">
        <v>0</v>
      </c>
      <c r="K300" s="84" t="b">
        <v>0</v>
      </c>
      <c r="L300" s="84" t="b">
        <v>0</v>
      </c>
    </row>
    <row r="301" spans="1:12" ht="15">
      <c r="A301" s="84" t="s">
        <v>756</v>
      </c>
      <c r="B301" s="84" t="s">
        <v>4294</v>
      </c>
      <c r="C301" s="84">
        <v>2</v>
      </c>
      <c r="D301" s="123">
        <v>0.0011665383859738913</v>
      </c>
      <c r="E301" s="123">
        <v>1.4129959831256675</v>
      </c>
      <c r="F301" s="84" t="s">
        <v>4449</v>
      </c>
      <c r="G301" s="84" t="b">
        <v>0</v>
      </c>
      <c r="H301" s="84" t="b">
        <v>0</v>
      </c>
      <c r="I301" s="84" t="b">
        <v>0</v>
      </c>
      <c r="J301" s="84" t="b">
        <v>0</v>
      </c>
      <c r="K301" s="84" t="b">
        <v>0</v>
      </c>
      <c r="L301" s="84" t="b">
        <v>0</v>
      </c>
    </row>
    <row r="302" spans="1:12" ht="15">
      <c r="A302" s="84" t="s">
        <v>4294</v>
      </c>
      <c r="B302" s="84" t="s">
        <v>4192</v>
      </c>
      <c r="C302" s="84">
        <v>2</v>
      </c>
      <c r="D302" s="123">
        <v>0.0011665383859738913</v>
      </c>
      <c r="E302" s="123">
        <v>3.0396784493619617</v>
      </c>
      <c r="F302" s="84" t="s">
        <v>4449</v>
      </c>
      <c r="G302" s="84" t="b">
        <v>0</v>
      </c>
      <c r="H302" s="84" t="b">
        <v>0</v>
      </c>
      <c r="I302" s="84" t="b">
        <v>0</v>
      </c>
      <c r="J302" s="84" t="b">
        <v>0</v>
      </c>
      <c r="K302" s="84" t="b">
        <v>0</v>
      </c>
      <c r="L302" s="84" t="b">
        <v>0</v>
      </c>
    </row>
    <row r="303" spans="1:12" ht="15">
      <c r="A303" s="84" t="s">
        <v>4192</v>
      </c>
      <c r="B303" s="84" t="s">
        <v>4295</v>
      </c>
      <c r="C303" s="84">
        <v>2</v>
      </c>
      <c r="D303" s="123">
        <v>0.0011665383859738913</v>
      </c>
      <c r="E303" s="123">
        <v>3.0396784493619617</v>
      </c>
      <c r="F303" s="84" t="s">
        <v>4449</v>
      </c>
      <c r="G303" s="84" t="b">
        <v>0</v>
      </c>
      <c r="H303" s="84" t="b">
        <v>0</v>
      </c>
      <c r="I303" s="84" t="b">
        <v>0</v>
      </c>
      <c r="J303" s="84" t="b">
        <v>0</v>
      </c>
      <c r="K303" s="84" t="b">
        <v>0</v>
      </c>
      <c r="L303" s="84" t="b">
        <v>0</v>
      </c>
    </row>
    <row r="304" spans="1:12" ht="15">
      <c r="A304" s="84" t="s">
        <v>4295</v>
      </c>
      <c r="B304" s="84" t="s">
        <v>4296</v>
      </c>
      <c r="C304" s="84">
        <v>2</v>
      </c>
      <c r="D304" s="123">
        <v>0.0011665383859738913</v>
      </c>
      <c r="E304" s="123">
        <v>3.215769708417643</v>
      </c>
      <c r="F304" s="84" t="s">
        <v>4449</v>
      </c>
      <c r="G304" s="84" t="b">
        <v>0</v>
      </c>
      <c r="H304" s="84" t="b">
        <v>0</v>
      </c>
      <c r="I304" s="84" t="b">
        <v>0</v>
      </c>
      <c r="J304" s="84" t="b">
        <v>0</v>
      </c>
      <c r="K304" s="84" t="b">
        <v>0</v>
      </c>
      <c r="L304" s="84" t="b">
        <v>0</v>
      </c>
    </row>
    <row r="305" spans="1:12" ht="15">
      <c r="A305" s="84" t="s">
        <v>4296</v>
      </c>
      <c r="B305" s="84" t="s">
        <v>3330</v>
      </c>
      <c r="C305" s="84">
        <v>2</v>
      </c>
      <c r="D305" s="123">
        <v>0.0011665383859738913</v>
      </c>
      <c r="E305" s="123">
        <v>2.118859695409587</v>
      </c>
      <c r="F305" s="84" t="s">
        <v>4449</v>
      </c>
      <c r="G305" s="84" t="b">
        <v>0</v>
      </c>
      <c r="H305" s="84" t="b">
        <v>0</v>
      </c>
      <c r="I305" s="84" t="b">
        <v>0</v>
      </c>
      <c r="J305" s="84" t="b">
        <v>0</v>
      </c>
      <c r="K305" s="84" t="b">
        <v>0</v>
      </c>
      <c r="L305" s="84" t="b">
        <v>0</v>
      </c>
    </row>
    <row r="306" spans="1:12" ht="15">
      <c r="A306" s="84" t="s">
        <v>3330</v>
      </c>
      <c r="B306" s="84" t="s">
        <v>4193</v>
      </c>
      <c r="C306" s="84">
        <v>2</v>
      </c>
      <c r="D306" s="123">
        <v>0.0011665383859738913</v>
      </c>
      <c r="E306" s="123">
        <v>1.9257350970551252</v>
      </c>
      <c r="F306" s="84" t="s">
        <v>4449</v>
      </c>
      <c r="G306" s="84" t="b">
        <v>0</v>
      </c>
      <c r="H306" s="84" t="b">
        <v>0</v>
      </c>
      <c r="I306" s="84" t="b">
        <v>0</v>
      </c>
      <c r="J306" s="84" t="b">
        <v>0</v>
      </c>
      <c r="K306" s="84" t="b">
        <v>0</v>
      </c>
      <c r="L306" s="84" t="b">
        <v>0</v>
      </c>
    </row>
    <row r="307" spans="1:12" ht="15">
      <c r="A307" s="84" t="s">
        <v>4193</v>
      </c>
      <c r="B307" s="84" t="s">
        <v>4297</v>
      </c>
      <c r="C307" s="84">
        <v>2</v>
      </c>
      <c r="D307" s="123">
        <v>0.0011665383859738913</v>
      </c>
      <c r="E307" s="123">
        <v>3.0396784493619617</v>
      </c>
      <c r="F307" s="84" t="s">
        <v>4449</v>
      </c>
      <c r="G307" s="84" t="b">
        <v>0</v>
      </c>
      <c r="H307" s="84" t="b">
        <v>0</v>
      </c>
      <c r="I307" s="84" t="b">
        <v>0</v>
      </c>
      <c r="J307" s="84" t="b">
        <v>0</v>
      </c>
      <c r="K307" s="84" t="b">
        <v>0</v>
      </c>
      <c r="L307" s="84" t="b">
        <v>0</v>
      </c>
    </row>
    <row r="308" spans="1:12" ht="15">
      <c r="A308" s="84" t="s">
        <v>4297</v>
      </c>
      <c r="B308" s="84" t="s">
        <v>4298</v>
      </c>
      <c r="C308" s="84">
        <v>2</v>
      </c>
      <c r="D308" s="123">
        <v>0.0011665383859738913</v>
      </c>
      <c r="E308" s="123">
        <v>3.215769708417643</v>
      </c>
      <c r="F308" s="84" t="s">
        <v>4449</v>
      </c>
      <c r="G308" s="84" t="b">
        <v>0</v>
      </c>
      <c r="H308" s="84" t="b">
        <v>0</v>
      </c>
      <c r="I308" s="84" t="b">
        <v>0</v>
      </c>
      <c r="J308" s="84" t="b">
        <v>0</v>
      </c>
      <c r="K308" s="84" t="b">
        <v>0</v>
      </c>
      <c r="L308" s="84" t="b">
        <v>0</v>
      </c>
    </row>
    <row r="309" spans="1:12" ht="15">
      <c r="A309" s="84" t="s">
        <v>4298</v>
      </c>
      <c r="B309" s="84" t="s">
        <v>4299</v>
      </c>
      <c r="C309" s="84">
        <v>2</v>
      </c>
      <c r="D309" s="123">
        <v>0.0011665383859738913</v>
      </c>
      <c r="E309" s="123">
        <v>3.215769708417643</v>
      </c>
      <c r="F309" s="84" t="s">
        <v>4449</v>
      </c>
      <c r="G309" s="84" t="b">
        <v>0</v>
      </c>
      <c r="H309" s="84" t="b">
        <v>0</v>
      </c>
      <c r="I309" s="84" t="b">
        <v>0</v>
      </c>
      <c r="J309" s="84" t="b">
        <v>0</v>
      </c>
      <c r="K309" s="84" t="b">
        <v>0</v>
      </c>
      <c r="L309" s="84" t="b">
        <v>0</v>
      </c>
    </row>
    <row r="310" spans="1:12" ht="15">
      <c r="A310" s="84" t="s">
        <v>4299</v>
      </c>
      <c r="B310" s="84" t="s">
        <v>4300</v>
      </c>
      <c r="C310" s="84">
        <v>2</v>
      </c>
      <c r="D310" s="123">
        <v>0.0011665383859738913</v>
      </c>
      <c r="E310" s="123">
        <v>3.215769708417643</v>
      </c>
      <c r="F310" s="84" t="s">
        <v>4449</v>
      </c>
      <c r="G310" s="84" t="b">
        <v>0</v>
      </c>
      <c r="H310" s="84" t="b">
        <v>0</v>
      </c>
      <c r="I310" s="84" t="b">
        <v>0</v>
      </c>
      <c r="J310" s="84" t="b">
        <v>0</v>
      </c>
      <c r="K310" s="84" t="b">
        <v>0</v>
      </c>
      <c r="L310" s="84" t="b">
        <v>0</v>
      </c>
    </row>
    <row r="311" spans="1:12" ht="15">
      <c r="A311" s="84" t="s">
        <v>4300</v>
      </c>
      <c r="B311" s="84" t="s">
        <v>4194</v>
      </c>
      <c r="C311" s="84">
        <v>2</v>
      </c>
      <c r="D311" s="123">
        <v>0.0011665383859738913</v>
      </c>
      <c r="E311" s="123">
        <v>3.0396784493619617</v>
      </c>
      <c r="F311" s="84" t="s">
        <v>4449</v>
      </c>
      <c r="G311" s="84" t="b">
        <v>0</v>
      </c>
      <c r="H311" s="84" t="b">
        <v>0</v>
      </c>
      <c r="I311" s="84" t="b">
        <v>0</v>
      </c>
      <c r="J311" s="84" t="b">
        <v>0</v>
      </c>
      <c r="K311" s="84" t="b">
        <v>0</v>
      </c>
      <c r="L311" s="84" t="b">
        <v>0</v>
      </c>
    </row>
    <row r="312" spans="1:12" ht="15">
      <c r="A312" s="84" t="s">
        <v>4194</v>
      </c>
      <c r="B312" s="84" t="s">
        <v>4133</v>
      </c>
      <c r="C312" s="84">
        <v>2</v>
      </c>
      <c r="D312" s="123">
        <v>0.0011665383859738913</v>
      </c>
      <c r="E312" s="123">
        <v>2.7386484536979805</v>
      </c>
      <c r="F312" s="84" t="s">
        <v>4449</v>
      </c>
      <c r="G312" s="84" t="b">
        <v>0</v>
      </c>
      <c r="H312" s="84" t="b">
        <v>0</v>
      </c>
      <c r="I312" s="84" t="b">
        <v>0</v>
      </c>
      <c r="J312" s="84" t="b">
        <v>0</v>
      </c>
      <c r="K312" s="84" t="b">
        <v>0</v>
      </c>
      <c r="L312" s="84" t="b">
        <v>0</v>
      </c>
    </row>
    <row r="313" spans="1:12" ht="15">
      <c r="A313" s="84" t="s">
        <v>4195</v>
      </c>
      <c r="B313" s="84" t="s">
        <v>4305</v>
      </c>
      <c r="C313" s="84">
        <v>2</v>
      </c>
      <c r="D313" s="123">
        <v>0.0011665383859738913</v>
      </c>
      <c r="E313" s="123">
        <v>3.0396784493619617</v>
      </c>
      <c r="F313" s="84" t="s">
        <v>4449</v>
      </c>
      <c r="G313" s="84" t="b">
        <v>0</v>
      </c>
      <c r="H313" s="84" t="b">
        <v>1</v>
      </c>
      <c r="I313" s="84" t="b">
        <v>0</v>
      </c>
      <c r="J313" s="84" t="b">
        <v>0</v>
      </c>
      <c r="K313" s="84" t="b">
        <v>0</v>
      </c>
      <c r="L313" s="84" t="b">
        <v>0</v>
      </c>
    </row>
    <row r="314" spans="1:12" ht="15">
      <c r="A314" s="84" t="s">
        <v>4305</v>
      </c>
      <c r="B314" s="84" t="s">
        <v>4135</v>
      </c>
      <c r="C314" s="84">
        <v>2</v>
      </c>
      <c r="D314" s="123">
        <v>0.0011665383859738913</v>
      </c>
      <c r="E314" s="123">
        <v>2.914739712753662</v>
      </c>
      <c r="F314" s="84" t="s">
        <v>4449</v>
      </c>
      <c r="G314" s="84" t="b">
        <v>0</v>
      </c>
      <c r="H314" s="84" t="b">
        <v>0</v>
      </c>
      <c r="I314" s="84" t="b">
        <v>0</v>
      </c>
      <c r="J314" s="84" t="b">
        <v>0</v>
      </c>
      <c r="K314" s="84" t="b">
        <v>0</v>
      </c>
      <c r="L314" s="84" t="b">
        <v>0</v>
      </c>
    </row>
    <row r="315" spans="1:12" ht="15">
      <c r="A315" s="84" t="s">
        <v>4135</v>
      </c>
      <c r="B315" s="84" t="s">
        <v>4196</v>
      </c>
      <c r="C315" s="84">
        <v>2</v>
      </c>
      <c r="D315" s="123">
        <v>0.0011665383859738913</v>
      </c>
      <c r="E315" s="123">
        <v>2.863587190306281</v>
      </c>
      <c r="F315" s="84" t="s">
        <v>4449</v>
      </c>
      <c r="G315" s="84" t="b">
        <v>0</v>
      </c>
      <c r="H315" s="84" t="b">
        <v>0</v>
      </c>
      <c r="I315" s="84" t="b">
        <v>0</v>
      </c>
      <c r="J315" s="84" t="b">
        <v>0</v>
      </c>
      <c r="K315" s="84" t="b">
        <v>0</v>
      </c>
      <c r="L315" s="84" t="b">
        <v>0</v>
      </c>
    </row>
    <row r="316" spans="1:12" ht="15">
      <c r="A316" s="84" t="s">
        <v>4196</v>
      </c>
      <c r="B316" s="84" t="s">
        <v>4306</v>
      </c>
      <c r="C316" s="84">
        <v>2</v>
      </c>
      <c r="D316" s="123">
        <v>0.0011665383859738913</v>
      </c>
      <c r="E316" s="123">
        <v>3.0396784493619617</v>
      </c>
      <c r="F316" s="84" t="s">
        <v>4449</v>
      </c>
      <c r="G316" s="84" t="b">
        <v>0</v>
      </c>
      <c r="H316" s="84" t="b">
        <v>0</v>
      </c>
      <c r="I316" s="84" t="b">
        <v>0</v>
      </c>
      <c r="J316" s="84" t="b">
        <v>0</v>
      </c>
      <c r="K316" s="84" t="b">
        <v>0</v>
      </c>
      <c r="L316" s="84" t="b">
        <v>0</v>
      </c>
    </row>
    <row r="317" spans="1:12" ht="15">
      <c r="A317" s="84" t="s">
        <v>4306</v>
      </c>
      <c r="B317" s="84" t="s">
        <v>756</v>
      </c>
      <c r="C317" s="84">
        <v>2</v>
      </c>
      <c r="D317" s="123">
        <v>0.0011665383859738913</v>
      </c>
      <c r="E317" s="123">
        <v>1.2838035936894705</v>
      </c>
      <c r="F317" s="84" t="s">
        <v>4449</v>
      </c>
      <c r="G317" s="84" t="b">
        <v>0</v>
      </c>
      <c r="H317" s="84" t="b">
        <v>0</v>
      </c>
      <c r="I317" s="84" t="b">
        <v>0</v>
      </c>
      <c r="J317" s="84" t="b">
        <v>0</v>
      </c>
      <c r="K317" s="84" t="b">
        <v>0</v>
      </c>
      <c r="L317" s="84" t="b">
        <v>0</v>
      </c>
    </row>
    <row r="318" spans="1:12" ht="15">
      <c r="A318" s="84" t="s">
        <v>756</v>
      </c>
      <c r="B318" s="84" t="s">
        <v>4307</v>
      </c>
      <c r="C318" s="84">
        <v>2</v>
      </c>
      <c r="D318" s="123">
        <v>0.0011665383859738913</v>
      </c>
      <c r="E318" s="123">
        <v>1.4129959831256675</v>
      </c>
      <c r="F318" s="84" t="s">
        <v>4449</v>
      </c>
      <c r="G318" s="84" t="b">
        <v>0</v>
      </c>
      <c r="H318" s="84" t="b">
        <v>0</v>
      </c>
      <c r="I318" s="84" t="b">
        <v>0</v>
      </c>
      <c r="J318" s="84" t="b">
        <v>0</v>
      </c>
      <c r="K318" s="84" t="b">
        <v>0</v>
      </c>
      <c r="L318" s="84" t="b">
        <v>0</v>
      </c>
    </row>
    <row r="319" spans="1:12" ht="15">
      <c r="A319" s="84" t="s">
        <v>4307</v>
      </c>
      <c r="B319" s="84" t="s">
        <v>4308</v>
      </c>
      <c r="C319" s="84">
        <v>2</v>
      </c>
      <c r="D319" s="123">
        <v>0.0011665383859738913</v>
      </c>
      <c r="E319" s="123">
        <v>3.215769708417643</v>
      </c>
      <c r="F319" s="84" t="s">
        <v>4449</v>
      </c>
      <c r="G319" s="84" t="b">
        <v>0</v>
      </c>
      <c r="H319" s="84" t="b">
        <v>0</v>
      </c>
      <c r="I319" s="84" t="b">
        <v>0</v>
      </c>
      <c r="J319" s="84" t="b">
        <v>0</v>
      </c>
      <c r="K319" s="84" t="b">
        <v>0</v>
      </c>
      <c r="L319" s="84" t="b">
        <v>0</v>
      </c>
    </row>
    <row r="320" spans="1:12" ht="15">
      <c r="A320" s="84" t="s">
        <v>4308</v>
      </c>
      <c r="B320" s="84" t="s">
        <v>4135</v>
      </c>
      <c r="C320" s="84">
        <v>2</v>
      </c>
      <c r="D320" s="123">
        <v>0.0011665383859738913</v>
      </c>
      <c r="E320" s="123">
        <v>2.914739712753662</v>
      </c>
      <c r="F320" s="84" t="s">
        <v>4449</v>
      </c>
      <c r="G320" s="84" t="b">
        <v>0</v>
      </c>
      <c r="H320" s="84" t="b">
        <v>0</v>
      </c>
      <c r="I320" s="84" t="b">
        <v>0</v>
      </c>
      <c r="J320" s="84" t="b">
        <v>0</v>
      </c>
      <c r="K320" s="84" t="b">
        <v>0</v>
      </c>
      <c r="L320" s="84" t="b">
        <v>0</v>
      </c>
    </row>
    <row r="321" spans="1:12" ht="15">
      <c r="A321" s="84" t="s">
        <v>3328</v>
      </c>
      <c r="B321" s="84" t="s">
        <v>4309</v>
      </c>
      <c r="C321" s="84">
        <v>2</v>
      </c>
      <c r="D321" s="123">
        <v>0.0011665383859738913</v>
      </c>
      <c r="E321" s="123">
        <v>2.174377023259418</v>
      </c>
      <c r="F321" s="84" t="s">
        <v>4449</v>
      </c>
      <c r="G321" s="84" t="b">
        <v>0</v>
      </c>
      <c r="H321" s="84" t="b">
        <v>0</v>
      </c>
      <c r="I321" s="84" t="b">
        <v>0</v>
      </c>
      <c r="J321" s="84" t="b">
        <v>0</v>
      </c>
      <c r="K321" s="84" t="b">
        <v>0</v>
      </c>
      <c r="L321" s="84" t="b">
        <v>0</v>
      </c>
    </row>
    <row r="322" spans="1:12" ht="15">
      <c r="A322" s="84" t="s">
        <v>3352</v>
      </c>
      <c r="B322" s="84" t="s">
        <v>3353</v>
      </c>
      <c r="C322" s="84">
        <v>2</v>
      </c>
      <c r="D322" s="123">
        <v>0.0011665383859738913</v>
      </c>
      <c r="E322" s="123">
        <v>1.8635871903062806</v>
      </c>
      <c r="F322" s="84" t="s">
        <v>4449</v>
      </c>
      <c r="G322" s="84" t="b">
        <v>0</v>
      </c>
      <c r="H322" s="84" t="b">
        <v>0</v>
      </c>
      <c r="I322" s="84" t="b">
        <v>0</v>
      </c>
      <c r="J322" s="84" t="b">
        <v>0</v>
      </c>
      <c r="K322" s="84" t="b">
        <v>0</v>
      </c>
      <c r="L322" s="84" t="b">
        <v>0</v>
      </c>
    </row>
    <row r="323" spans="1:12" ht="15">
      <c r="A323" s="84" t="s">
        <v>3353</v>
      </c>
      <c r="B323" s="84" t="s">
        <v>3354</v>
      </c>
      <c r="C323" s="84">
        <v>2</v>
      </c>
      <c r="D323" s="123">
        <v>0.0011665383859738913</v>
      </c>
      <c r="E323" s="123">
        <v>1.960497203314337</v>
      </c>
      <c r="F323" s="84" t="s">
        <v>4449</v>
      </c>
      <c r="G323" s="84" t="b">
        <v>0</v>
      </c>
      <c r="H323" s="84" t="b">
        <v>0</v>
      </c>
      <c r="I323" s="84" t="b">
        <v>0</v>
      </c>
      <c r="J323" s="84" t="b">
        <v>0</v>
      </c>
      <c r="K323" s="84" t="b">
        <v>0</v>
      </c>
      <c r="L323" s="84" t="b">
        <v>0</v>
      </c>
    </row>
    <row r="324" spans="1:12" ht="15">
      <c r="A324" s="84" t="s">
        <v>3264</v>
      </c>
      <c r="B324" s="84" t="s">
        <v>756</v>
      </c>
      <c r="C324" s="84">
        <v>2</v>
      </c>
      <c r="D324" s="123">
        <v>0.0011665383859738913</v>
      </c>
      <c r="E324" s="123">
        <v>0.016631865286456694</v>
      </c>
      <c r="F324" s="84" t="s">
        <v>4449</v>
      </c>
      <c r="G324" s="84" t="b">
        <v>0</v>
      </c>
      <c r="H324" s="84" t="b">
        <v>0</v>
      </c>
      <c r="I324" s="84" t="b">
        <v>0</v>
      </c>
      <c r="J324" s="84" t="b">
        <v>0</v>
      </c>
      <c r="K324" s="84" t="b">
        <v>0</v>
      </c>
      <c r="L324" s="84" t="b">
        <v>0</v>
      </c>
    </row>
    <row r="325" spans="1:12" ht="15">
      <c r="A325" s="84" t="s">
        <v>4136</v>
      </c>
      <c r="B325" s="84" t="s">
        <v>4200</v>
      </c>
      <c r="C325" s="84">
        <v>2</v>
      </c>
      <c r="D325" s="123">
        <v>0.0011665383859738913</v>
      </c>
      <c r="E325" s="123">
        <v>2.7386484536979805</v>
      </c>
      <c r="F325" s="84" t="s">
        <v>4449</v>
      </c>
      <c r="G325" s="84" t="b">
        <v>0</v>
      </c>
      <c r="H325" s="84" t="b">
        <v>1</v>
      </c>
      <c r="I325" s="84" t="b">
        <v>0</v>
      </c>
      <c r="J325" s="84" t="b">
        <v>0</v>
      </c>
      <c r="K325" s="84" t="b">
        <v>0</v>
      </c>
      <c r="L325" s="84" t="b">
        <v>0</v>
      </c>
    </row>
    <row r="326" spans="1:12" ht="15">
      <c r="A326" s="84" t="s">
        <v>4200</v>
      </c>
      <c r="B326" s="84" t="s">
        <v>3262</v>
      </c>
      <c r="C326" s="84">
        <v>2</v>
      </c>
      <c r="D326" s="123">
        <v>0.0011665383859738913</v>
      </c>
      <c r="E326" s="123">
        <v>1.7609248484091329</v>
      </c>
      <c r="F326" s="84" t="s">
        <v>4449</v>
      </c>
      <c r="G326" s="84" t="b">
        <v>0</v>
      </c>
      <c r="H326" s="84" t="b">
        <v>0</v>
      </c>
      <c r="I326" s="84" t="b">
        <v>0</v>
      </c>
      <c r="J326" s="84" t="b">
        <v>0</v>
      </c>
      <c r="K326" s="84" t="b">
        <v>0</v>
      </c>
      <c r="L326" s="84" t="b">
        <v>0</v>
      </c>
    </row>
    <row r="327" spans="1:12" ht="15">
      <c r="A327" s="84" t="s">
        <v>3264</v>
      </c>
      <c r="B327" s="84" t="s">
        <v>4317</v>
      </c>
      <c r="C327" s="84">
        <v>2</v>
      </c>
      <c r="D327" s="123">
        <v>0.0013380654490302909</v>
      </c>
      <c r="E327" s="123">
        <v>1.9485979800146294</v>
      </c>
      <c r="F327" s="84" t="s">
        <v>4449</v>
      </c>
      <c r="G327" s="84" t="b">
        <v>0</v>
      </c>
      <c r="H327" s="84" t="b">
        <v>0</v>
      </c>
      <c r="I327" s="84" t="b">
        <v>0</v>
      </c>
      <c r="J327" s="84" t="b">
        <v>0</v>
      </c>
      <c r="K327" s="84" t="b">
        <v>0</v>
      </c>
      <c r="L327" s="84" t="b">
        <v>0</v>
      </c>
    </row>
    <row r="328" spans="1:12" ht="15">
      <c r="A328" s="84" t="s">
        <v>4318</v>
      </c>
      <c r="B328" s="84" t="s">
        <v>4053</v>
      </c>
      <c r="C328" s="84">
        <v>2</v>
      </c>
      <c r="D328" s="123">
        <v>0.0011665383859738913</v>
      </c>
      <c r="E328" s="123">
        <v>2.340708445025943</v>
      </c>
      <c r="F328" s="84" t="s">
        <v>4449</v>
      </c>
      <c r="G328" s="84" t="b">
        <v>0</v>
      </c>
      <c r="H328" s="84" t="b">
        <v>0</v>
      </c>
      <c r="I328" s="84" t="b">
        <v>0</v>
      </c>
      <c r="J328" s="84" t="b">
        <v>0</v>
      </c>
      <c r="K328" s="84" t="b">
        <v>0</v>
      </c>
      <c r="L328" s="84" t="b">
        <v>0</v>
      </c>
    </row>
    <row r="329" spans="1:12" ht="15">
      <c r="A329" s="84" t="s">
        <v>3350</v>
      </c>
      <c r="B329" s="84" t="s">
        <v>3263</v>
      </c>
      <c r="C329" s="84">
        <v>2</v>
      </c>
      <c r="D329" s="123">
        <v>0.0011665383859738913</v>
      </c>
      <c r="E329" s="123">
        <v>1.3006338017956312</v>
      </c>
      <c r="F329" s="84" t="s">
        <v>4449</v>
      </c>
      <c r="G329" s="84" t="b">
        <v>1</v>
      </c>
      <c r="H329" s="84" t="b">
        <v>0</v>
      </c>
      <c r="I329" s="84" t="b">
        <v>0</v>
      </c>
      <c r="J329" s="84" t="b">
        <v>0</v>
      </c>
      <c r="K329" s="84" t="b">
        <v>0</v>
      </c>
      <c r="L329" s="84" t="b">
        <v>0</v>
      </c>
    </row>
    <row r="330" spans="1:12" ht="15">
      <c r="A330" s="84" t="s">
        <v>3355</v>
      </c>
      <c r="B330" s="84" t="s">
        <v>4121</v>
      </c>
      <c r="C330" s="84">
        <v>2</v>
      </c>
      <c r="D330" s="123">
        <v>0.0013380654490302909</v>
      </c>
      <c r="E330" s="123">
        <v>2.914739712753662</v>
      </c>
      <c r="F330" s="84" t="s">
        <v>4449</v>
      </c>
      <c r="G330" s="84" t="b">
        <v>0</v>
      </c>
      <c r="H330" s="84" t="b">
        <v>0</v>
      </c>
      <c r="I330" s="84" t="b">
        <v>0</v>
      </c>
      <c r="J330" s="84" t="b">
        <v>0</v>
      </c>
      <c r="K330" s="84" t="b">
        <v>0</v>
      </c>
      <c r="L330" s="84" t="b">
        <v>0</v>
      </c>
    </row>
    <row r="331" spans="1:12" ht="15">
      <c r="A331" s="84" t="s">
        <v>4107</v>
      </c>
      <c r="B331" s="84" t="s">
        <v>4108</v>
      </c>
      <c r="C331" s="84">
        <v>2</v>
      </c>
      <c r="D331" s="123">
        <v>0.0011665383859738913</v>
      </c>
      <c r="E331" s="123">
        <v>2.419889691073568</v>
      </c>
      <c r="F331" s="84" t="s">
        <v>4449</v>
      </c>
      <c r="G331" s="84" t="b">
        <v>0</v>
      </c>
      <c r="H331" s="84" t="b">
        <v>0</v>
      </c>
      <c r="I331" s="84" t="b">
        <v>0</v>
      </c>
      <c r="J331" s="84" t="b">
        <v>0</v>
      </c>
      <c r="K331" s="84" t="b">
        <v>0</v>
      </c>
      <c r="L331" s="84" t="b">
        <v>0</v>
      </c>
    </row>
    <row r="332" spans="1:12" ht="15">
      <c r="A332" s="84" t="s">
        <v>4080</v>
      </c>
      <c r="B332" s="84" t="s">
        <v>4323</v>
      </c>
      <c r="C332" s="84">
        <v>2</v>
      </c>
      <c r="D332" s="123">
        <v>0.0011665383859738913</v>
      </c>
      <c r="E332" s="123">
        <v>2.7386484536979805</v>
      </c>
      <c r="F332" s="84" t="s">
        <v>4449</v>
      </c>
      <c r="G332" s="84" t="b">
        <v>1</v>
      </c>
      <c r="H332" s="84" t="b">
        <v>0</v>
      </c>
      <c r="I332" s="84" t="b">
        <v>0</v>
      </c>
      <c r="J332" s="84" t="b">
        <v>0</v>
      </c>
      <c r="K332" s="84" t="b">
        <v>0</v>
      </c>
      <c r="L332" s="84" t="b">
        <v>0</v>
      </c>
    </row>
    <row r="333" spans="1:12" ht="15">
      <c r="A333" s="84" t="s">
        <v>756</v>
      </c>
      <c r="B333" s="84" t="s">
        <v>3270</v>
      </c>
      <c r="C333" s="84">
        <v>2</v>
      </c>
      <c r="D333" s="123">
        <v>0.0011665383859738913</v>
      </c>
      <c r="E333" s="123">
        <v>0.600082626482812</v>
      </c>
      <c r="F333" s="84" t="s">
        <v>4449</v>
      </c>
      <c r="G333" s="84" t="b">
        <v>0</v>
      </c>
      <c r="H333" s="84" t="b">
        <v>0</v>
      </c>
      <c r="I333" s="84" t="b">
        <v>0</v>
      </c>
      <c r="J333" s="84" t="b">
        <v>0</v>
      </c>
      <c r="K333" s="84" t="b">
        <v>0</v>
      </c>
      <c r="L333" s="84" t="b">
        <v>0</v>
      </c>
    </row>
    <row r="334" spans="1:12" ht="15">
      <c r="A334" s="84" t="s">
        <v>4076</v>
      </c>
      <c r="B334" s="84" t="s">
        <v>756</v>
      </c>
      <c r="C334" s="84">
        <v>2</v>
      </c>
      <c r="D334" s="123">
        <v>0.0011665383859738913</v>
      </c>
      <c r="E334" s="123">
        <v>0.8858635850174329</v>
      </c>
      <c r="F334" s="84" t="s">
        <v>4449</v>
      </c>
      <c r="G334" s="84" t="b">
        <v>0</v>
      </c>
      <c r="H334" s="84" t="b">
        <v>0</v>
      </c>
      <c r="I334" s="84" t="b">
        <v>0</v>
      </c>
      <c r="J334" s="84" t="b">
        <v>0</v>
      </c>
      <c r="K334" s="84" t="b">
        <v>0</v>
      </c>
      <c r="L334" s="84" t="b">
        <v>0</v>
      </c>
    </row>
    <row r="335" spans="1:12" ht="15">
      <c r="A335" s="84" t="s">
        <v>4109</v>
      </c>
      <c r="B335" s="84" t="s">
        <v>4208</v>
      </c>
      <c r="C335" s="84">
        <v>2</v>
      </c>
      <c r="D335" s="123">
        <v>0.0011665383859738913</v>
      </c>
      <c r="E335" s="123">
        <v>2.6417384406899242</v>
      </c>
      <c r="F335" s="84" t="s">
        <v>4449</v>
      </c>
      <c r="G335" s="84" t="b">
        <v>0</v>
      </c>
      <c r="H335" s="84" t="b">
        <v>0</v>
      </c>
      <c r="I335" s="84" t="b">
        <v>0</v>
      </c>
      <c r="J335" s="84" t="b">
        <v>0</v>
      </c>
      <c r="K335" s="84" t="b">
        <v>0</v>
      </c>
      <c r="L335" s="84" t="b">
        <v>0</v>
      </c>
    </row>
    <row r="336" spans="1:12" ht="15">
      <c r="A336" s="84" t="s">
        <v>4208</v>
      </c>
      <c r="B336" s="84" t="s">
        <v>4205</v>
      </c>
      <c r="C336" s="84">
        <v>2</v>
      </c>
      <c r="D336" s="123">
        <v>0.0011665383859738913</v>
      </c>
      <c r="E336" s="123">
        <v>2.863587190306281</v>
      </c>
      <c r="F336" s="84" t="s">
        <v>4449</v>
      </c>
      <c r="G336" s="84" t="b">
        <v>0</v>
      </c>
      <c r="H336" s="84" t="b">
        <v>0</v>
      </c>
      <c r="I336" s="84" t="b">
        <v>0</v>
      </c>
      <c r="J336" s="84" t="b">
        <v>0</v>
      </c>
      <c r="K336" s="84" t="b">
        <v>0</v>
      </c>
      <c r="L336" s="84" t="b">
        <v>0</v>
      </c>
    </row>
    <row r="337" spans="1:12" ht="15">
      <c r="A337" s="84" t="s">
        <v>3327</v>
      </c>
      <c r="B337" s="84" t="s">
        <v>756</v>
      </c>
      <c r="C337" s="84">
        <v>2</v>
      </c>
      <c r="D337" s="123">
        <v>0.0011665383859738913</v>
      </c>
      <c r="E337" s="123">
        <v>0.0533546723111966</v>
      </c>
      <c r="F337" s="84" t="s">
        <v>4449</v>
      </c>
      <c r="G337" s="84" t="b">
        <v>0</v>
      </c>
      <c r="H337" s="84" t="b">
        <v>0</v>
      </c>
      <c r="I337" s="84" t="b">
        <v>0</v>
      </c>
      <c r="J337" s="84" t="b">
        <v>0</v>
      </c>
      <c r="K337" s="84" t="b">
        <v>0</v>
      </c>
      <c r="L337" s="84" t="b">
        <v>0</v>
      </c>
    </row>
    <row r="338" spans="1:12" ht="15">
      <c r="A338" s="84" t="s">
        <v>756</v>
      </c>
      <c r="B338" s="84" t="s">
        <v>3276</v>
      </c>
      <c r="C338" s="84">
        <v>2</v>
      </c>
      <c r="D338" s="123">
        <v>0.0011665383859738913</v>
      </c>
      <c r="E338" s="123">
        <v>1.2369047240699862</v>
      </c>
      <c r="F338" s="84" t="s">
        <v>4449</v>
      </c>
      <c r="G338" s="84" t="b">
        <v>0</v>
      </c>
      <c r="H338" s="84" t="b">
        <v>0</v>
      </c>
      <c r="I338" s="84" t="b">
        <v>0</v>
      </c>
      <c r="J338" s="84" t="b">
        <v>1</v>
      </c>
      <c r="K338" s="84" t="b">
        <v>0</v>
      </c>
      <c r="L338" s="84" t="b">
        <v>0</v>
      </c>
    </row>
    <row r="339" spans="1:12" ht="15">
      <c r="A339" s="84" t="s">
        <v>3277</v>
      </c>
      <c r="B339" s="84" t="s">
        <v>4077</v>
      </c>
      <c r="C339" s="84">
        <v>2</v>
      </c>
      <c r="D339" s="123">
        <v>0.0011665383859738913</v>
      </c>
      <c r="E339" s="123">
        <v>2.340708445025943</v>
      </c>
      <c r="F339" s="84" t="s">
        <v>4449</v>
      </c>
      <c r="G339" s="84" t="b">
        <v>0</v>
      </c>
      <c r="H339" s="84" t="b">
        <v>0</v>
      </c>
      <c r="I339" s="84" t="b">
        <v>0</v>
      </c>
      <c r="J339" s="84" t="b">
        <v>0</v>
      </c>
      <c r="K339" s="84" t="b">
        <v>0</v>
      </c>
      <c r="L339" s="84" t="b">
        <v>0</v>
      </c>
    </row>
    <row r="340" spans="1:12" ht="15">
      <c r="A340" s="84" t="s">
        <v>756</v>
      </c>
      <c r="B340" s="84" t="s">
        <v>4055</v>
      </c>
      <c r="C340" s="84">
        <v>2</v>
      </c>
      <c r="D340" s="123">
        <v>0.0011665383859738913</v>
      </c>
      <c r="E340" s="123">
        <v>0.6726332936314237</v>
      </c>
      <c r="F340" s="84" t="s">
        <v>4449</v>
      </c>
      <c r="G340" s="84" t="b">
        <v>0</v>
      </c>
      <c r="H340" s="84" t="b">
        <v>0</v>
      </c>
      <c r="I340" s="84" t="b">
        <v>0</v>
      </c>
      <c r="J340" s="84" t="b">
        <v>0</v>
      </c>
      <c r="K340" s="84" t="b">
        <v>0</v>
      </c>
      <c r="L340" s="84" t="b">
        <v>0</v>
      </c>
    </row>
    <row r="341" spans="1:12" ht="15">
      <c r="A341" s="84" t="s">
        <v>3264</v>
      </c>
      <c r="B341" s="84" t="s">
        <v>4339</v>
      </c>
      <c r="C341" s="84">
        <v>2</v>
      </c>
      <c r="D341" s="123">
        <v>0.0011665383859738913</v>
      </c>
      <c r="E341" s="123">
        <v>1.9485979800146294</v>
      </c>
      <c r="F341" s="84" t="s">
        <v>4449</v>
      </c>
      <c r="G341" s="84" t="b">
        <v>0</v>
      </c>
      <c r="H341" s="84" t="b">
        <v>0</v>
      </c>
      <c r="I341" s="84" t="b">
        <v>0</v>
      </c>
      <c r="J341" s="84" t="b">
        <v>0</v>
      </c>
      <c r="K341" s="84" t="b">
        <v>0</v>
      </c>
      <c r="L341" s="84" t="b">
        <v>0</v>
      </c>
    </row>
    <row r="342" spans="1:12" ht="15">
      <c r="A342" s="84" t="s">
        <v>4339</v>
      </c>
      <c r="B342" s="84" t="s">
        <v>4053</v>
      </c>
      <c r="C342" s="84">
        <v>2</v>
      </c>
      <c r="D342" s="123">
        <v>0.0011665383859738913</v>
      </c>
      <c r="E342" s="123">
        <v>2.340708445025943</v>
      </c>
      <c r="F342" s="84" t="s">
        <v>4449</v>
      </c>
      <c r="G342" s="84" t="b">
        <v>0</v>
      </c>
      <c r="H342" s="84" t="b">
        <v>0</v>
      </c>
      <c r="I342" s="84" t="b">
        <v>0</v>
      </c>
      <c r="J342" s="84" t="b">
        <v>0</v>
      </c>
      <c r="K342" s="84" t="b">
        <v>0</v>
      </c>
      <c r="L342" s="84" t="b">
        <v>0</v>
      </c>
    </row>
    <row r="343" spans="1:12" ht="15">
      <c r="A343" s="84" t="s">
        <v>4053</v>
      </c>
      <c r="B343" s="84" t="s">
        <v>4095</v>
      </c>
      <c r="C343" s="84">
        <v>2</v>
      </c>
      <c r="D343" s="123">
        <v>0.0011665383859738913</v>
      </c>
      <c r="E343" s="123">
        <v>1.9727316597313487</v>
      </c>
      <c r="F343" s="84" t="s">
        <v>4449</v>
      </c>
      <c r="G343" s="84" t="b">
        <v>0</v>
      </c>
      <c r="H343" s="84" t="b">
        <v>0</v>
      </c>
      <c r="I343" s="84" t="b">
        <v>0</v>
      </c>
      <c r="J343" s="84" t="b">
        <v>0</v>
      </c>
      <c r="K343" s="84" t="b">
        <v>0</v>
      </c>
      <c r="L343" s="84" t="b">
        <v>0</v>
      </c>
    </row>
    <row r="344" spans="1:12" ht="15">
      <c r="A344" s="84" t="s">
        <v>4095</v>
      </c>
      <c r="B344" s="84" t="s">
        <v>4161</v>
      </c>
      <c r="C344" s="84">
        <v>2</v>
      </c>
      <c r="D344" s="123">
        <v>0.0011665383859738913</v>
      </c>
      <c r="E344" s="123">
        <v>2.6417384406899242</v>
      </c>
      <c r="F344" s="84" t="s">
        <v>4449</v>
      </c>
      <c r="G344" s="84" t="b">
        <v>0</v>
      </c>
      <c r="H344" s="84" t="b">
        <v>0</v>
      </c>
      <c r="I344" s="84" t="b">
        <v>0</v>
      </c>
      <c r="J344" s="84" t="b">
        <v>1</v>
      </c>
      <c r="K344" s="84" t="b">
        <v>0</v>
      </c>
      <c r="L344" s="84" t="b">
        <v>0</v>
      </c>
    </row>
    <row r="345" spans="1:12" ht="15">
      <c r="A345" s="84" t="s">
        <v>4161</v>
      </c>
      <c r="B345" s="84" t="s">
        <v>3345</v>
      </c>
      <c r="C345" s="84">
        <v>2</v>
      </c>
      <c r="D345" s="123">
        <v>0.0011665383859738913</v>
      </c>
      <c r="E345" s="123">
        <v>2.1365884623700184</v>
      </c>
      <c r="F345" s="84" t="s">
        <v>4449</v>
      </c>
      <c r="G345" s="84" t="b">
        <v>1</v>
      </c>
      <c r="H345" s="84" t="b">
        <v>0</v>
      </c>
      <c r="I345" s="84" t="b">
        <v>0</v>
      </c>
      <c r="J345" s="84" t="b">
        <v>1</v>
      </c>
      <c r="K345" s="84" t="b">
        <v>0</v>
      </c>
      <c r="L345" s="84" t="b">
        <v>0</v>
      </c>
    </row>
    <row r="346" spans="1:12" ht="15">
      <c r="A346" s="84" t="s">
        <v>4137</v>
      </c>
      <c r="B346" s="84" t="s">
        <v>4054</v>
      </c>
      <c r="C346" s="84">
        <v>2</v>
      </c>
      <c r="D346" s="123">
        <v>0.0011665383859738913</v>
      </c>
      <c r="E346" s="123">
        <v>2.0396784493619617</v>
      </c>
      <c r="F346" s="84" t="s">
        <v>4449</v>
      </c>
      <c r="G346" s="84" t="b">
        <v>0</v>
      </c>
      <c r="H346" s="84" t="b">
        <v>0</v>
      </c>
      <c r="I346" s="84" t="b">
        <v>0</v>
      </c>
      <c r="J346" s="84" t="b">
        <v>0</v>
      </c>
      <c r="K346" s="84" t="b">
        <v>0</v>
      </c>
      <c r="L346" s="84" t="b">
        <v>0</v>
      </c>
    </row>
    <row r="347" spans="1:12" ht="15">
      <c r="A347" s="84" t="s">
        <v>756</v>
      </c>
      <c r="B347" s="84" t="s">
        <v>3269</v>
      </c>
      <c r="C347" s="84">
        <v>2</v>
      </c>
      <c r="D347" s="123">
        <v>0.0011665383859738913</v>
      </c>
      <c r="E347" s="123">
        <v>0.5678979431114107</v>
      </c>
      <c r="F347" s="84" t="s">
        <v>4449</v>
      </c>
      <c r="G347" s="84" t="b">
        <v>0</v>
      </c>
      <c r="H347" s="84" t="b">
        <v>0</v>
      </c>
      <c r="I347" s="84" t="b">
        <v>0</v>
      </c>
      <c r="J347" s="84" t="b">
        <v>0</v>
      </c>
      <c r="K347" s="84" t="b">
        <v>0</v>
      </c>
      <c r="L347" s="84" t="b">
        <v>0</v>
      </c>
    </row>
    <row r="348" spans="1:12" ht="15">
      <c r="A348" s="84" t="s">
        <v>4340</v>
      </c>
      <c r="B348" s="84" t="s">
        <v>4341</v>
      </c>
      <c r="C348" s="84">
        <v>2</v>
      </c>
      <c r="D348" s="123">
        <v>0.0011665383859738913</v>
      </c>
      <c r="E348" s="123">
        <v>3.215769708417643</v>
      </c>
      <c r="F348" s="84" t="s">
        <v>4449</v>
      </c>
      <c r="G348" s="84" t="b">
        <v>0</v>
      </c>
      <c r="H348" s="84" t="b">
        <v>0</v>
      </c>
      <c r="I348" s="84" t="b">
        <v>0</v>
      </c>
      <c r="J348" s="84" t="b">
        <v>0</v>
      </c>
      <c r="K348" s="84" t="b">
        <v>0</v>
      </c>
      <c r="L348" s="84" t="b">
        <v>0</v>
      </c>
    </row>
    <row r="349" spans="1:12" ht="15">
      <c r="A349" s="84" t="s">
        <v>4341</v>
      </c>
      <c r="B349" s="84" t="s">
        <v>4092</v>
      </c>
      <c r="C349" s="84">
        <v>2</v>
      </c>
      <c r="D349" s="123">
        <v>0.0011665383859738913</v>
      </c>
      <c r="E349" s="123">
        <v>2.7386484536979805</v>
      </c>
      <c r="F349" s="84" t="s">
        <v>4449</v>
      </c>
      <c r="G349" s="84" t="b">
        <v>0</v>
      </c>
      <c r="H349" s="84" t="b">
        <v>0</v>
      </c>
      <c r="I349" s="84" t="b">
        <v>0</v>
      </c>
      <c r="J349" s="84" t="b">
        <v>0</v>
      </c>
      <c r="K349" s="84" t="b">
        <v>0</v>
      </c>
      <c r="L349" s="84" t="b">
        <v>0</v>
      </c>
    </row>
    <row r="350" spans="1:12" ht="15">
      <c r="A350" s="84" t="s">
        <v>4092</v>
      </c>
      <c r="B350" s="84" t="s">
        <v>4342</v>
      </c>
      <c r="C350" s="84">
        <v>2</v>
      </c>
      <c r="D350" s="123">
        <v>0.0011665383859738913</v>
      </c>
      <c r="E350" s="123">
        <v>2.7386484536979805</v>
      </c>
      <c r="F350" s="84" t="s">
        <v>4449</v>
      </c>
      <c r="G350" s="84" t="b">
        <v>0</v>
      </c>
      <c r="H350" s="84" t="b">
        <v>0</v>
      </c>
      <c r="I350" s="84" t="b">
        <v>0</v>
      </c>
      <c r="J350" s="84" t="b">
        <v>0</v>
      </c>
      <c r="K350" s="84" t="b">
        <v>0</v>
      </c>
      <c r="L350" s="84" t="b">
        <v>0</v>
      </c>
    </row>
    <row r="351" spans="1:12" ht="15">
      <c r="A351" s="84" t="s">
        <v>4342</v>
      </c>
      <c r="B351" s="84" t="s">
        <v>4343</v>
      </c>
      <c r="C351" s="84">
        <v>2</v>
      </c>
      <c r="D351" s="123">
        <v>0.0011665383859738913</v>
      </c>
      <c r="E351" s="123">
        <v>3.215769708417643</v>
      </c>
      <c r="F351" s="84" t="s">
        <v>4449</v>
      </c>
      <c r="G351" s="84" t="b">
        <v>0</v>
      </c>
      <c r="H351" s="84" t="b">
        <v>0</v>
      </c>
      <c r="I351" s="84" t="b">
        <v>0</v>
      </c>
      <c r="J351" s="84" t="b">
        <v>0</v>
      </c>
      <c r="K351" s="84" t="b">
        <v>0</v>
      </c>
      <c r="L351" s="84" t="b">
        <v>0</v>
      </c>
    </row>
    <row r="352" spans="1:12" ht="15">
      <c r="A352" s="84" t="s">
        <v>3354</v>
      </c>
      <c r="B352" s="84" t="s">
        <v>4146</v>
      </c>
      <c r="C352" s="84">
        <v>2</v>
      </c>
      <c r="D352" s="123">
        <v>0.0011665383859738913</v>
      </c>
      <c r="E352" s="123">
        <v>2.4376184580339997</v>
      </c>
      <c r="F352" s="84" t="s">
        <v>4449</v>
      </c>
      <c r="G352" s="84" t="b">
        <v>0</v>
      </c>
      <c r="H352" s="84" t="b">
        <v>0</v>
      </c>
      <c r="I352" s="84" t="b">
        <v>0</v>
      </c>
      <c r="J352" s="84" t="b">
        <v>0</v>
      </c>
      <c r="K352" s="84" t="b">
        <v>0</v>
      </c>
      <c r="L352" s="84" t="b">
        <v>0</v>
      </c>
    </row>
    <row r="353" spans="1:12" ht="15">
      <c r="A353" s="84" t="s">
        <v>4146</v>
      </c>
      <c r="B353" s="84" t="s">
        <v>4348</v>
      </c>
      <c r="C353" s="84">
        <v>2</v>
      </c>
      <c r="D353" s="123">
        <v>0.0011665383859738913</v>
      </c>
      <c r="E353" s="123">
        <v>3.0396784493619617</v>
      </c>
      <c r="F353" s="84" t="s">
        <v>4449</v>
      </c>
      <c r="G353" s="84" t="b">
        <v>0</v>
      </c>
      <c r="H353" s="84" t="b">
        <v>0</v>
      </c>
      <c r="I353" s="84" t="b">
        <v>0</v>
      </c>
      <c r="J353" s="84" t="b">
        <v>1</v>
      </c>
      <c r="K353" s="84" t="b">
        <v>0</v>
      </c>
      <c r="L353" s="84" t="b">
        <v>0</v>
      </c>
    </row>
    <row r="354" spans="1:12" ht="15">
      <c r="A354" s="84" t="s">
        <v>4348</v>
      </c>
      <c r="B354" s="84" t="s">
        <v>4349</v>
      </c>
      <c r="C354" s="84">
        <v>2</v>
      </c>
      <c r="D354" s="123">
        <v>0.0011665383859738913</v>
      </c>
      <c r="E354" s="123">
        <v>3.215769708417643</v>
      </c>
      <c r="F354" s="84" t="s">
        <v>4449</v>
      </c>
      <c r="G354" s="84" t="b">
        <v>1</v>
      </c>
      <c r="H354" s="84" t="b">
        <v>0</v>
      </c>
      <c r="I354" s="84" t="b">
        <v>0</v>
      </c>
      <c r="J354" s="84" t="b">
        <v>0</v>
      </c>
      <c r="K354" s="84" t="b">
        <v>0</v>
      </c>
      <c r="L354" s="84" t="b">
        <v>0</v>
      </c>
    </row>
    <row r="355" spans="1:12" ht="15">
      <c r="A355" s="84" t="s">
        <v>4349</v>
      </c>
      <c r="B355" s="84" t="s">
        <v>4106</v>
      </c>
      <c r="C355" s="84">
        <v>2</v>
      </c>
      <c r="D355" s="123">
        <v>0.0011665383859738913</v>
      </c>
      <c r="E355" s="123">
        <v>2.914739712753662</v>
      </c>
      <c r="F355" s="84" t="s">
        <v>4449</v>
      </c>
      <c r="G355" s="84" t="b">
        <v>0</v>
      </c>
      <c r="H355" s="84" t="b">
        <v>0</v>
      </c>
      <c r="I355" s="84" t="b">
        <v>0</v>
      </c>
      <c r="J355" s="84" t="b">
        <v>0</v>
      </c>
      <c r="K355" s="84" t="b">
        <v>0</v>
      </c>
      <c r="L355" s="84" t="b">
        <v>0</v>
      </c>
    </row>
    <row r="356" spans="1:12" ht="15">
      <c r="A356" s="84" t="s">
        <v>4106</v>
      </c>
      <c r="B356" s="84" t="s">
        <v>4211</v>
      </c>
      <c r="C356" s="84">
        <v>2</v>
      </c>
      <c r="D356" s="123">
        <v>0.0011665383859738913</v>
      </c>
      <c r="E356" s="123">
        <v>2.6417384406899242</v>
      </c>
      <c r="F356" s="84" t="s">
        <v>4449</v>
      </c>
      <c r="G356" s="84" t="b">
        <v>0</v>
      </c>
      <c r="H356" s="84" t="b">
        <v>0</v>
      </c>
      <c r="I356" s="84" t="b">
        <v>0</v>
      </c>
      <c r="J356" s="84" t="b">
        <v>0</v>
      </c>
      <c r="K356" s="84" t="b">
        <v>0</v>
      </c>
      <c r="L356" s="84" t="b">
        <v>0</v>
      </c>
    </row>
    <row r="357" spans="1:12" ht="15">
      <c r="A357" s="84" t="s">
        <v>4211</v>
      </c>
      <c r="B357" s="84" t="s">
        <v>4350</v>
      </c>
      <c r="C357" s="84">
        <v>2</v>
      </c>
      <c r="D357" s="123">
        <v>0.0011665383859738913</v>
      </c>
      <c r="E357" s="123">
        <v>3.0396784493619617</v>
      </c>
      <c r="F357" s="84" t="s">
        <v>4449</v>
      </c>
      <c r="G357" s="84" t="b">
        <v>0</v>
      </c>
      <c r="H357" s="84" t="b">
        <v>0</v>
      </c>
      <c r="I357" s="84" t="b">
        <v>0</v>
      </c>
      <c r="J357" s="84" t="b">
        <v>1</v>
      </c>
      <c r="K357" s="84" t="b">
        <v>0</v>
      </c>
      <c r="L357" s="84" t="b">
        <v>0</v>
      </c>
    </row>
    <row r="358" spans="1:12" ht="15">
      <c r="A358" s="84" t="s">
        <v>4350</v>
      </c>
      <c r="B358" s="84" t="s">
        <v>4199</v>
      </c>
      <c r="C358" s="84">
        <v>2</v>
      </c>
      <c r="D358" s="123">
        <v>0.0011665383859738913</v>
      </c>
      <c r="E358" s="123">
        <v>3.0396784493619617</v>
      </c>
      <c r="F358" s="84" t="s">
        <v>4449</v>
      </c>
      <c r="G358" s="84" t="b">
        <v>1</v>
      </c>
      <c r="H358" s="84" t="b">
        <v>0</v>
      </c>
      <c r="I358" s="84" t="b">
        <v>0</v>
      </c>
      <c r="J358" s="84" t="b">
        <v>0</v>
      </c>
      <c r="K358" s="84" t="b">
        <v>0</v>
      </c>
      <c r="L358" s="84" t="b">
        <v>0</v>
      </c>
    </row>
    <row r="359" spans="1:12" ht="15">
      <c r="A359" s="84" t="s">
        <v>4199</v>
      </c>
      <c r="B359" s="84" t="s">
        <v>3357</v>
      </c>
      <c r="C359" s="84">
        <v>2</v>
      </c>
      <c r="D359" s="123">
        <v>0.0011665383859738913</v>
      </c>
      <c r="E359" s="123">
        <v>2.1365884623700184</v>
      </c>
      <c r="F359" s="84" t="s">
        <v>4449</v>
      </c>
      <c r="G359" s="84" t="b">
        <v>0</v>
      </c>
      <c r="H359" s="84" t="b">
        <v>0</v>
      </c>
      <c r="I359" s="84" t="b">
        <v>0</v>
      </c>
      <c r="J359" s="84" t="b">
        <v>0</v>
      </c>
      <c r="K359" s="84" t="b">
        <v>0</v>
      </c>
      <c r="L359" s="84" t="b">
        <v>0</v>
      </c>
    </row>
    <row r="360" spans="1:12" ht="15">
      <c r="A360" s="84" t="s">
        <v>3357</v>
      </c>
      <c r="B360" s="84" t="s">
        <v>4351</v>
      </c>
      <c r="C360" s="84">
        <v>2</v>
      </c>
      <c r="D360" s="123">
        <v>0.0011665383859738913</v>
      </c>
      <c r="E360" s="123">
        <v>2.2615271989783183</v>
      </c>
      <c r="F360" s="84" t="s">
        <v>4449</v>
      </c>
      <c r="G360" s="84" t="b">
        <v>0</v>
      </c>
      <c r="H360" s="84" t="b">
        <v>0</v>
      </c>
      <c r="I360" s="84" t="b">
        <v>0</v>
      </c>
      <c r="J360" s="84" t="b">
        <v>0</v>
      </c>
      <c r="K360" s="84" t="b">
        <v>0</v>
      </c>
      <c r="L360" s="84" t="b">
        <v>0</v>
      </c>
    </row>
    <row r="361" spans="1:12" ht="15">
      <c r="A361" s="84" t="s">
        <v>4351</v>
      </c>
      <c r="B361" s="84" t="s">
        <v>4115</v>
      </c>
      <c r="C361" s="84">
        <v>2</v>
      </c>
      <c r="D361" s="123">
        <v>0.0011665383859738913</v>
      </c>
      <c r="E361" s="123">
        <v>2.914739712753662</v>
      </c>
      <c r="F361" s="84" t="s">
        <v>4449</v>
      </c>
      <c r="G361" s="84" t="b">
        <v>0</v>
      </c>
      <c r="H361" s="84" t="b">
        <v>0</v>
      </c>
      <c r="I361" s="84" t="b">
        <v>0</v>
      </c>
      <c r="J361" s="84" t="b">
        <v>1</v>
      </c>
      <c r="K361" s="84" t="b">
        <v>0</v>
      </c>
      <c r="L361" s="84" t="b">
        <v>0</v>
      </c>
    </row>
    <row r="362" spans="1:12" ht="15">
      <c r="A362" s="84" t="s">
        <v>4115</v>
      </c>
      <c r="B362" s="84" t="s">
        <v>4352</v>
      </c>
      <c r="C362" s="84">
        <v>2</v>
      </c>
      <c r="D362" s="123">
        <v>0.0011665383859738913</v>
      </c>
      <c r="E362" s="123">
        <v>2.914739712753662</v>
      </c>
      <c r="F362" s="84" t="s">
        <v>4449</v>
      </c>
      <c r="G362" s="84" t="b">
        <v>1</v>
      </c>
      <c r="H362" s="84" t="b">
        <v>0</v>
      </c>
      <c r="I362" s="84" t="b">
        <v>0</v>
      </c>
      <c r="J362" s="84" t="b">
        <v>0</v>
      </c>
      <c r="K362" s="84" t="b">
        <v>0</v>
      </c>
      <c r="L362" s="84" t="b">
        <v>0</v>
      </c>
    </row>
    <row r="363" spans="1:12" ht="15">
      <c r="A363" s="84" t="s">
        <v>4352</v>
      </c>
      <c r="B363" s="84" t="s">
        <v>4118</v>
      </c>
      <c r="C363" s="84">
        <v>2</v>
      </c>
      <c r="D363" s="123">
        <v>0.0011665383859738913</v>
      </c>
      <c r="E363" s="123">
        <v>3.0396784493619617</v>
      </c>
      <c r="F363" s="84" t="s">
        <v>4449</v>
      </c>
      <c r="G363" s="84" t="b">
        <v>0</v>
      </c>
      <c r="H363" s="84" t="b">
        <v>0</v>
      </c>
      <c r="I363" s="84" t="b">
        <v>0</v>
      </c>
      <c r="J363" s="84" t="b">
        <v>0</v>
      </c>
      <c r="K363" s="84" t="b">
        <v>1</v>
      </c>
      <c r="L363" s="84" t="b">
        <v>0</v>
      </c>
    </row>
    <row r="364" spans="1:12" ht="15">
      <c r="A364" s="84" t="s">
        <v>4118</v>
      </c>
      <c r="B364" s="84" t="s">
        <v>4353</v>
      </c>
      <c r="C364" s="84">
        <v>2</v>
      </c>
      <c r="D364" s="123">
        <v>0.0011665383859738913</v>
      </c>
      <c r="E364" s="123">
        <v>2.914739712753662</v>
      </c>
      <c r="F364" s="84" t="s">
        <v>4449</v>
      </c>
      <c r="G364" s="84" t="b">
        <v>0</v>
      </c>
      <c r="H364" s="84" t="b">
        <v>1</v>
      </c>
      <c r="I364" s="84" t="b">
        <v>0</v>
      </c>
      <c r="J364" s="84" t="b">
        <v>0</v>
      </c>
      <c r="K364" s="84" t="b">
        <v>0</v>
      </c>
      <c r="L364" s="84" t="b">
        <v>0</v>
      </c>
    </row>
    <row r="365" spans="1:12" ht="15">
      <c r="A365" s="84" t="s">
        <v>4354</v>
      </c>
      <c r="B365" s="84" t="s">
        <v>4138</v>
      </c>
      <c r="C365" s="84">
        <v>2</v>
      </c>
      <c r="D365" s="123">
        <v>0.0011665383859738913</v>
      </c>
      <c r="E365" s="123">
        <v>3.0396784493619617</v>
      </c>
      <c r="F365" s="84" t="s">
        <v>4449</v>
      </c>
      <c r="G365" s="84" t="b">
        <v>0</v>
      </c>
      <c r="H365" s="84" t="b">
        <v>0</v>
      </c>
      <c r="I365" s="84" t="b">
        <v>0</v>
      </c>
      <c r="J365" s="84" t="b">
        <v>0</v>
      </c>
      <c r="K365" s="84" t="b">
        <v>1</v>
      </c>
      <c r="L365" s="84" t="b">
        <v>0</v>
      </c>
    </row>
    <row r="366" spans="1:12" ht="15">
      <c r="A366" s="84" t="s">
        <v>3354</v>
      </c>
      <c r="B366" s="84" t="s">
        <v>4147</v>
      </c>
      <c r="C366" s="84">
        <v>2</v>
      </c>
      <c r="D366" s="123">
        <v>0.0011665383859738913</v>
      </c>
      <c r="E366" s="123">
        <v>2.4376184580339997</v>
      </c>
      <c r="F366" s="84" t="s">
        <v>4449</v>
      </c>
      <c r="G366" s="84" t="b">
        <v>0</v>
      </c>
      <c r="H366" s="84" t="b">
        <v>0</v>
      </c>
      <c r="I366" s="84" t="b">
        <v>0</v>
      </c>
      <c r="J366" s="84" t="b">
        <v>0</v>
      </c>
      <c r="K366" s="84" t="b">
        <v>0</v>
      </c>
      <c r="L366" s="84" t="b">
        <v>0</v>
      </c>
    </row>
    <row r="367" spans="1:12" ht="15">
      <c r="A367" s="84" t="s">
        <v>4147</v>
      </c>
      <c r="B367" s="84" t="s">
        <v>4355</v>
      </c>
      <c r="C367" s="84">
        <v>2</v>
      </c>
      <c r="D367" s="123">
        <v>0.0011665383859738913</v>
      </c>
      <c r="E367" s="123">
        <v>3.0396784493619617</v>
      </c>
      <c r="F367" s="84" t="s">
        <v>4449</v>
      </c>
      <c r="G367" s="84" t="b">
        <v>0</v>
      </c>
      <c r="H367" s="84" t="b">
        <v>0</v>
      </c>
      <c r="I367" s="84" t="b">
        <v>0</v>
      </c>
      <c r="J367" s="84" t="b">
        <v>1</v>
      </c>
      <c r="K367" s="84" t="b">
        <v>0</v>
      </c>
      <c r="L367" s="84" t="b">
        <v>0</v>
      </c>
    </row>
    <row r="368" spans="1:12" ht="15">
      <c r="A368" s="84" t="s">
        <v>4355</v>
      </c>
      <c r="B368" s="84" t="s">
        <v>4356</v>
      </c>
      <c r="C368" s="84">
        <v>2</v>
      </c>
      <c r="D368" s="123">
        <v>0.0011665383859738913</v>
      </c>
      <c r="E368" s="123">
        <v>3.215769708417643</v>
      </c>
      <c r="F368" s="84" t="s">
        <v>4449</v>
      </c>
      <c r="G368" s="84" t="b">
        <v>1</v>
      </c>
      <c r="H368" s="84" t="b">
        <v>0</v>
      </c>
      <c r="I368" s="84" t="b">
        <v>0</v>
      </c>
      <c r="J368" s="84" t="b">
        <v>1</v>
      </c>
      <c r="K368" s="84" t="b">
        <v>0</v>
      </c>
      <c r="L368" s="84" t="b">
        <v>0</v>
      </c>
    </row>
    <row r="369" spans="1:12" ht="15">
      <c r="A369" s="84" t="s">
        <v>4356</v>
      </c>
      <c r="B369" s="84" t="s">
        <v>4357</v>
      </c>
      <c r="C369" s="84">
        <v>2</v>
      </c>
      <c r="D369" s="123">
        <v>0.0011665383859738913</v>
      </c>
      <c r="E369" s="123">
        <v>3.215769708417643</v>
      </c>
      <c r="F369" s="84" t="s">
        <v>4449</v>
      </c>
      <c r="G369" s="84" t="b">
        <v>1</v>
      </c>
      <c r="H369" s="84" t="b">
        <v>0</v>
      </c>
      <c r="I369" s="84" t="b">
        <v>0</v>
      </c>
      <c r="J369" s="84" t="b">
        <v>0</v>
      </c>
      <c r="K369" s="84" t="b">
        <v>0</v>
      </c>
      <c r="L369" s="84" t="b">
        <v>0</v>
      </c>
    </row>
    <row r="370" spans="1:12" ht="15">
      <c r="A370" s="84" t="s">
        <v>4357</v>
      </c>
      <c r="B370" s="84" t="s">
        <v>4358</v>
      </c>
      <c r="C370" s="84">
        <v>2</v>
      </c>
      <c r="D370" s="123">
        <v>0.0011665383859738913</v>
      </c>
      <c r="E370" s="123">
        <v>3.215769708417643</v>
      </c>
      <c r="F370" s="84" t="s">
        <v>4449</v>
      </c>
      <c r="G370" s="84" t="b">
        <v>0</v>
      </c>
      <c r="H370" s="84" t="b">
        <v>0</v>
      </c>
      <c r="I370" s="84" t="b">
        <v>0</v>
      </c>
      <c r="J370" s="84" t="b">
        <v>0</v>
      </c>
      <c r="K370" s="84" t="b">
        <v>0</v>
      </c>
      <c r="L370" s="84" t="b">
        <v>0</v>
      </c>
    </row>
    <row r="371" spans="1:12" ht="15">
      <c r="A371" s="84" t="s">
        <v>4358</v>
      </c>
      <c r="B371" s="84" t="s">
        <v>4212</v>
      </c>
      <c r="C371" s="84">
        <v>2</v>
      </c>
      <c r="D371" s="123">
        <v>0.0011665383859738913</v>
      </c>
      <c r="E371" s="123">
        <v>3.0396784493619617</v>
      </c>
      <c r="F371" s="84" t="s">
        <v>4449</v>
      </c>
      <c r="G371" s="84" t="b">
        <v>0</v>
      </c>
      <c r="H371" s="84" t="b">
        <v>0</v>
      </c>
      <c r="I371" s="84" t="b">
        <v>0</v>
      </c>
      <c r="J371" s="84" t="b">
        <v>0</v>
      </c>
      <c r="K371" s="84" t="b">
        <v>0</v>
      </c>
      <c r="L371" s="84" t="b">
        <v>0</v>
      </c>
    </row>
    <row r="372" spans="1:12" ht="15">
      <c r="A372" s="84" t="s">
        <v>4212</v>
      </c>
      <c r="B372" s="84" t="s">
        <v>3266</v>
      </c>
      <c r="C372" s="84">
        <v>2</v>
      </c>
      <c r="D372" s="123">
        <v>0.0011665383859738913</v>
      </c>
      <c r="E372" s="123">
        <v>2.118859695409587</v>
      </c>
      <c r="F372" s="84" t="s">
        <v>4449</v>
      </c>
      <c r="G372" s="84" t="b">
        <v>0</v>
      </c>
      <c r="H372" s="84" t="b">
        <v>0</v>
      </c>
      <c r="I372" s="84" t="b">
        <v>0</v>
      </c>
      <c r="J372" s="84" t="b">
        <v>0</v>
      </c>
      <c r="K372" s="84" t="b">
        <v>0</v>
      </c>
      <c r="L372" s="84" t="b">
        <v>0</v>
      </c>
    </row>
    <row r="373" spans="1:12" ht="15">
      <c r="A373" s="84" t="s">
        <v>4359</v>
      </c>
      <c r="B373" s="84" t="s">
        <v>4125</v>
      </c>
      <c r="C373" s="84">
        <v>2</v>
      </c>
      <c r="D373" s="123">
        <v>0.0011665383859738913</v>
      </c>
      <c r="E373" s="123">
        <v>3.0396784493619617</v>
      </c>
      <c r="F373" s="84" t="s">
        <v>4449</v>
      </c>
      <c r="G373" s="84" t="b">
        <v>0</v>
      </c>
      <c r="H373" s="84" t="b">
        <v>0</v>
      </c>
      <c r="I373" s="84" t="b">
        <v>0</v>
      </c>
      <c r="J373" s="84" t="b">
        <v>0</v>
      </c>
      <c r="K373" s="84" t="b">
        <v>0</v>
      </c>
      <c r="L373" s="84" t="b">
        <v>0</v>
      </c>
    </row>
    <row r="374" spans="1:12" ht="15">
      <c r="A374" s="84" t="s">
        <v>4140</v>
      </c>
      <c r="B374" s="84" t="s">
        <v>3269</v>
      </c>
      <c r="C374" s="84">
        <v>2</v>
      </c>
      <c r="D374" s="123">
        <v>0.0011665383859738913</v>
      </c>
      <c r="E374" s="123">
        <v>2.0696416727394054</v>
      </c>
      <c r="F374" s="84" t="s">
        <v>4449</v>
      </c>
      <c r="G374" s="84" t="b">
        <v>0</v>
      </c>
      <c r="H374" s="84" t="b">
        <v>0</v>
      </c>
      <c r="I374" s="84" t="b">
        <v>0</v>
      </c>
      <c r="J374" s="84" t="b">
        <v>0</v>
      </c>
      <c r="K374" s="84" t="b">
        <v>0</v>
      </c>
      <c r="L374" s="84" t="b">
        <v>0</v>
      </c>
    </row>
    <row r="375" spans="1:12" ht="15">
      <c r="A375" s="84" t="s">
        <v>756</v>
      </c>
      <c r="B375" s="84" t="s">
        <v>4366</v>
      </c>
      <c r="C375" s="84">
        <v>2</v>
      </c>
      <c r="D375" s="123">
        <v>0.0011665383859738913</v>
      </c>
      <c r="E375" s="123">
        <v>1.4129959831256675</v>
      </c>
      <c r="F375" s="84" t="s">
        <v>4449</v>
      </c>
      <c r="G375" s="84" t="b">
        <v>0</v>
      </c>
      <c r="H375" s="84" t="b">
        <v>0</v>
      </c>
      <c r="I375" s="84" t="b">
        <v>0</v>
      </c>
      <c r="J375" s="84" t="b">
        <v>0</v>
      </c>
      <c r="K375" s="84" t="b">
        <v>0</v>
      </c>
      <c r="L375" s="84" t="b">
        <v>0</v>
      </c>
    </row>
    <row r="376" spans="1:12" ht="15">
      <c r="A376" s="84" t="s">
        <v>308</v>
      </c>
      <c r="B376" s="84" t="s">
        <v>4111</v>
      </c>
      <c r="C376" s="84">
        <v>2</v>
      </c>
      <c r="D376" s="123">
        <v>0.0011665383859738913</v>
      </c>
      <c r="E376" s="123">
        <v>2.5167997040816243</v>
      </c>
      <c r="F376" s="84" t="s">
        <v>4449</v>
      </c>
      <c r="G376" s="84" t="b">
        <v>0</v>
      </c>
      <c r="H376" s="84" t="b">
        <v>0</v>
      </c>
      <c r="I376" s="84" t="b">
        <v>0</v>
      </c>
      <c r="J376" s="84" t="b">
        <v>0</v>
      </c>
      <c r="K376" s="84" t="b">
        <v>0</v>
      </c>
      <c r="L376" s="84" t="b">
        <v>0</v>
      </c>
    </row>
    <row r="377" spans="1:12" ht="15">
      <c r="A377" s="84" t="s">
        <v>4141</v>
      </c>
      <c r="B377" s="84" t="s">
        <v>4367</v>
      </c>
      <c r="C377" s="84">
        <v>2</v>
      </c>
      <c r="D377" s="123">
        <v>0.0011665383859738913</v>
      </c>
      <c r="E377" s="123">
        <v>2.914739712753662</v>
      </c>
      <c r="F377" s="84" t="s">
        <v>4449</v>
      </c>
      <c r="G377" s="84" t="b">
        <v>0</v>
      </c>
      <c r="H377" s="84" t="b">
        <v>0</v>
      </c>
      <c r="I377" s="84" t="b">
        <v>0</v>
      </c>
      <c r="J377" s="84" t="b">
        <v>0</v>
      </c>
      <c r="K377" s="84" t="b">
        <v>0</v>
      </c>
      <c r="L377" s="84" t="b">
        <v>0</v>
      </c>
    </row>
    <row r="378" spans="1:12" ht="15">
      <c r="A378" s="84" t="s">
        <v>4367</v>
      </c>
      <c r="B378" s="84" t="s">
        <v>4368</v>
      </c>
      <c r="C378" s="84">
        <v>2</v>
      </c>
      <c r="D378" s="123">
        <v>0.0011665383859738913</v>
      </c>
      <c r="E378" s="123">
        <v>3.215769708417643</v>
      </c>
      <c r="F378" s="84" t="s">
        <v>4449</v>
      </c>
      <c r="G378" s="84" t="b">
        <v>0</v>
      </c>
      <c r="H378" s="84" t="b">
        <v>0</v>
      </c>
      <c r="I378" s="84" t="b">
        <v>0</v>
      </c>
      <c r="J378" s="84" t="b">
        <v>0</v>
      </c>
      <c r="K378" s="84" t="b">
        <v>0</v>
      </c>
      <c r="L378" s="84" t="b">
        <v>0</v>
      </c>
    </row>
    <row r="379" spans="1:12" ht="15">
      <c r="A379" s="84" t="s">
        <v>4368</v>
      </c>
      <c r="B379" s="84" t="s">
        <v>4065</v>
      </c>
      <c r="C379" s="84">
        <v>2</v>
      </c>
      <c r="D379" s="123">
        <v>0.0011665383859738913</v>
      </c>
      <c r="E379" s="123">
        <v>2.6137097170896806</v>
      </c>
      <c r="F379" s="84" t="s">
        <v>4449</v>
      </c>
      <c r="G379" s="84" t="b">
        <v>0</v>
      </c>
      <c r="H379" s="84" t="b">
        <v>0</v>
      </c>
      <c r="I379" s="84" t="b">
        <v>0</v>
      </c>
      <c r="J379" s="84" t="b">
        <v>0</v>
      </c>
      <c r="K379" s="84" t="b">
        <v>0</v>
      </c>
      <c r="L379" s="84" t="b">
        <v>0</v>
      </c>
    </row>
    <row r="380" spans="1:12" ht="15">
      <c r="A380" s="84" t="s">
        <v>4065</v>
      </c>
      <c r="B380" s="84" t="s">
        <v>4141</v>
      </c>
      <c r="C380" s="84">
        <v>2</v>
      </c>
      <c r="D380" s="123">
        <v>0.0011665383859738913</v>
      </c>
      <c r="E380" s="123">
        <v>2.4376184580339997</v>
      </c>
      <c r="F380" s="84" t="s">
        <v>4449</v>
      </c>
      <c r="G380" s="84" t="b">
        <v>0</v>
      </c>
      <c r="H380" s="84" t="b">
        <v>0</v>
      </c>
      <c r="I380" s="84" t="b">
        <v>0</v>
      </c>
      <c r="J380" s="84" t="b">
        <v>0</v>
      </c>
      <c r="K380" s="84" t="b">
        <v>0</v>
      </c>
      <c r="L380" s="84" t="b">
        <v>0</v>
      </c>
    </row>
    <row r="381" spans="1:12" ht="15">
      <c r="A381" s="84" t="s">
        <v>4141</v>
      </c>
      <c r="B381" s="84" t="s">
        <v>3264</v>
      </c>
      <c r="C381" s="84">
        <v>2</v>
      </c>
      <c r="D381" s="123">
        <v>0.0011665383859738913</v>
      </c>
      <c r="E381" s="123">
        <v>1.6594672076503558</v>
      </c>
      <c r="F381" s="84" t="s">
        <v>4449</v>
      </c>
      <c r="G381" s="84" t="b">
        <v>0</v>
      </c>
      <c r="H381" s="84" t="b">
        <v>0</v>
      </c>
      <c r="I381" s="84" t="b">
        <v>0</v>
      </c>
      <c r="J381" s="84" t="b">
        <v>0</v>
      </c>
      <c r="K381" s="84" t="b">
        <v>0</v>
      </c>
      <c r="L381" s="84" t="b">
        <v>0</v>
      </c>
    </row>
    <row r="382" spans="1:12" ht="15">
      <c r="A382" s="84" t="s">
        <v>3264</v>
      </c>
      <c r="B382" s="84" t="s">
        <v>4369</v>
      </c>
      <c r="C382" s="84">
        <v>2</v>
      </c>
      <c r="D382" s="123">
        <v>0.0011665383859738913</v>
      </c>
      <c r="E382" s="123">
        <v>1.9485979800146294</v>
      </c>
      <c r="F382" s="84" t="s">
        <v>4449</v>
      </c>
      <c r="G382" s="84" t="b">
        <v>0</v>
      </c>
      <c r="H382" s="84" t="b">
        <v>0</v>
      </c>
      <c r="I382" s="84" t="b">
        <v>0</v>
      </c>
      <c r="J382" s="84" t="b">
        <v>0</v>
      </c>
      <c r="K382" s="84" t="b">
        <v>0</v>
      </c>
      <c r="L382" s="84" t="b">
        <v>0</v>
      </c>
    </row>
    <row r="383" spans="1:12" ht="15">
      <c r="A383" s="84" t="s">
        <v>4369</v>
      </c>
      <c r="B383" s="84" t="s">
        <v>756</v>
      </c>
      <c r="C383" s="84">
        <v>2</v>
      </c>
      <c r="D383" s="123">
        <v>0.0011665383859738913</v>
      </c>
      <c r="E383" s="123">
        <v>1.2838035936894705</v>
      </c>
      <c r="F383" s="84" t="s">
        <v>4449</v>
      </c>
      <c r="G383" s="84" t="b">
        <v>0</v>
      </c>
      <c r="H383" s="84" t="b">
        <v>0</v>
      </c>
      <c r="I383" s="84" t="b">
        <v>0</v>
      </c>
      <c r="J383" s="84" t="b">
        <v>0</v>
      </c>
      <c r="K383" s="84" t="b">
        <v>0</v>
      </c>
      <c r="L383" s="84" t="b">
        <v>0</v>
      </c>
    </row>
    <row r="384" spans="1:12" ht="15">
      <c r="A384" s="84" t="s">
        <v>299</v>
      </c>
      <c r="B384" s="84" t="s">
        <v>756</v>
      </c>
      <c r="C384" s="84">
        <v>2</v>
      </c>
      <c r="D384" s="123">
        <v>0.0011665383859738913</v>
      </c>
      <c r="E384" s="123">
        <v>1.2838035936894705</v>
      </c>
      <c r="F384" s="84" t="s">
        <v>4449</v>
      </c>
      <c r="G384" s="84" t="b">
        <v>0</v>
      </c>
      <c r="H384" s="84" t="b">
        <v>0</v>
      </c>
      <c r="I384" s="84" t="b">
        <v>0</v>
      </c>
      <c r="J384" s="84" t="b">
        <v>0</v>
      </c>
      <c r="K384" s="84" t="b">
        <v>0</v>
      </c>
      <c r="L384" s="84" t="b">
        <v>0</v>
      </c>
    </row>
    <row r="385" spans="1:12" ht="15">
      <c r="A385" s="84" t="s">
        <v>756</v>
      </c>
      <c r="B385" s="84" t="s">
        <v>4111</v>
      </c>
      <c r="C385" s="84">
        <v>2</v>
      </c>
      <c r="D385" s="123">
        <v>0.0011665383859738913</v>
      </c>
      <c r="E385" s="123">
        <v>1.1119659874616863</v>
      </c>
      <c r="F385" s="84" t="s">
        <v>4449</v>
      </c>
      <c r="G385" s="84" t="b">
        <v>0</v>
      </c>
      <c r="H385" s="84" t="b">
        <v>0</v>
      </c>
      <c r="I385" s="84" t="b">
        <v>0</v>
      </c>
      <c r="J385" s="84" t="b">
        <v>0</v>
      </c>
      <c r="K385" s="84" t="b">
        <v>0</v>
      </c>
      <c r="L385" s="84" t="b">
        <v>0</v>
      </c>
    </row>
    <row r="386" spans="1:12" ht="15">
      <c r="A386" s="84" t="s">
        <v>3343</v>
      </c>
      <c r="B386" s="84" t="s">
        <v>429</v>
      </c>
      <c r="C386" s="84">
        <v>2</v>
      </c>
      <c r="D386" s="123">
        <v>0.0011665383859738913</v>
      </c>
      <c r="E386" s="123">
        <v>1.8635871903062806</v>
      </c>
      <c r="F386" s="84" t="s">
        <v>4449</v>
      </c>
      <c r="G386" s="84" t="b">
        <v>0</v>
      </c>
      <c r="H386" s="84" t="b">
        <v>0</v>
      </c>
      <c r="I386" s="84" t="b">
        <v>0</v>
      </c>
      <c r="J386" s="84" t="b">
        <v>0</v>
      </c>
      <c r="K386" s="84" t="b">
        <v>0</v>
      </c>
      <c r="L386" s="84" t="b">
        <v>0</v>
      </c>
    </row>
    <row r="387" spans="1:12" ht="15">
      <c r="A387" s="84" t="s">
        <v>4072</v>
      </c>
      <c r="B387" s="84" t="s">
        <v>422</v>
      </c>
      <c r="C387" s="84">
        <v>2</v>
      </c>
      <c r="D387" s="123">
        <v>0.0011665383859738913</v>
      </c>
      <c r="E387" s="123">
        <v>1.7422827383530748</v>
      </c>
      <c r="F387" s="84" t="s">
        <v>4449</v>
      </c>
      <c r="G387" s="84" t="b">
        <v>0</v>
      </c>
      <c r="H387" s="84" t="b">
        <v>0</v>
      </c>
      <c r="I387" s="84" t="b">
        <v>0</v>
      </c>
      <c r="J387" s="84" t="b">
        <v>0</v>
      </c>
      <c r="K387" s="84" t="b">
        <v>0</v>
      </c>
      <c r="L387" s="84" t="b">
        <v>0</v>
      </c>
    </row>
    <row r="388" spans="1:12" ht="15">
      <c r="A388" s="84" t="s">
        <v>422</v>
      </c>
      <c r="B388" s="84" t="s">
        <v>4073</v>
      </c>
      <c r="C388" s="84">
        <v>2</v>
      </c>
      <c r="D388" s="123">
        <v>0.0011665383859738913</v>
      </c>
      <c r="E388" s="123">
        <v>1.7422827383530748</v>
      </c>
      <c r="F388" s="84" t="s">
        <v>4449</v>
      </c>
      <c r="G388" s="84" t="b">
        <v>0</v>
      </c>
      <c r="H388" s="84" t="b">
        <v>0</v>
      </c>
      <c r="I388" s="84" t="b">
        <v>0</v>
      </c>
      <c r="J388" s="84" t="b">
        <v>0</v>
      </c>
      <c r="K388" s="84" t="b">
        <v>1</v>
      </c>
      <c r="L388" s="84" t="b">
        <v>0</v>
      </c>
    </row>
    <row r="389" spans="1:12" ht="15">
      <c r="A389" s="84" t="s">
        <v>4073</v>
      </c>
      <c r="B389" s="84" t="s">
        <v>4105</v>
      </c>
      <c r="C389" s="84">
        <v>2</v>
      </c>
      <c r="D389" s="123">
        <v>0.0011665383859738913</v>
      </c>
      <c r="E389" s="123">
        <v>2.27376165539533</v>
      </c>
      <c r="F389" s="84" t="s">
        <v>4449</v>
      </c>
      <c r="G389" s="84" t="b">
        <v>0</v>
      </c>
      <c r="H389" s="84" t="b">
        <v>1</v>
      </c>
      <c r="I389" s="84" t="b">
        <v>0</v>
      </c>
      <c r="J389" s="84" t="b">
        <v>0</v>
      </c>
      <c r="K389" s="84" t="b">
        <v>0</v>
      </c>
      <c r="L389" s="84" t="b">
        <v>0</v>
      </c>
    </row>
    <row r="390" spans="1:12" ht="15">
      <c r="A390" s="84" t="s">
        <v>4105</v>
      </c>
      <c r="B390" s="84" t="s">
        <v>4054</v>
      </c>
      <c r="C390" s="84">
        <v>2</v>
      </c>
      <c r="D390" s="123">
        <v>0.0011665383859738913</v>
      </c>
      <c r="E390" s="123">
        <v>1.9427684363539055</v>
      </c>
      <c r="F390" s="84" t="s">
        <v>4449</v>
      </c>
      <c r="G390" s="84" t="b">
        <v>0</v>
      </c>
      <c r="H390" s="84" t="b">
        <v>0</v>
      </c>
      <c r="I390" s="84" t="b">
        <v>0</v>
      </c>
      <c r="J390" s="84" t="b">
        <v>0</v>
      </c>
      <c r="K390" s="84" t="b">
        <v>0</v>
      </c>
      <c r="L390" s="84" t="b">
        <v>0</v>
      </c>
    </row>
    <row r="391" spans="1:12" ht="15">
      <c r="A391" s="84" t="s">
        <v>4218</v>
      </c>
      <c r="B391" s="84" t="s">
        <v>422</v>
      </c>
      <c r="C391" s="84">
        <v>2</v>
      </c>
      <c r="D391" s="123">
        <v>0.0011665383859738913</v>
      </c>
      <c r="E391" s="123">
        <v>2.1102595236476693</v>
      </c>
      <c r="F391" s="84" t="s">
        <v>4449</v>
      </c>
      <c r="G391" s="84" t="b">
        <v>0</v>
      </c>
      <c r="H391" s="84" t="b">
        <v>0</v>
      </c>
      <c r="I391" s="84" t="b">
        <v>0</v>
      </c>
      <c r="J391" s="84" t="b">
        <v>0</v>
      </c>
      <c r="K391" s="84" t="b">
        <v>0</v>
      </c>
      <c r="L391" s="84" t="b">
        <v>0</v>
      </c>
    </row>
    <row r="392" spans="1:12" ht="15">
      <c r="A392" s="84" t="s">
        <v>3269</v>
      </c>
      <c r="B392" s="84" t="s">
        <v>4110</v>
      </c>
      <c r="C392" s="84">
        <v>2</v>
      </c>
      <c r="D392" s="123">
        <v>0.0011665383859738913</v>
      </c>
      <c r="E392" s="123">
        <v>1.9427684363539055</v>
      </c>
      <c r="F392" s="84" t="s">
        <v>4449</v>
      </c>
      <c r="G392" s="84" t="b">
        <v>0</v>
      </c>
      <c r="H392" s="84" t="b">
        <v>0</v>
      </c>
      <c r="I392" s="84" t="b">
        <v>0</v>
      </c>
      <c r="J392" s="84" t="b">
        <v>0</v>
      </c>
      <c r="K392" s="84" t="b">
        <v>0</v>
      </c>
      <c r="L392" s="84" t="b">
        <v>0</v>
      </c>
    </row>
    <row r="393" spans="1:12" ht="15">
      <c r="A393" s="84" t="s">
        <v>4070</v>
      </c>
      <c r="B393" s="84" t="s">
        <v>4094</v>
      </c>
      <c r="C393" s="84">
        <v>2</v>
      </c>
      <c r="D393" s="123">
        <v>0.0011665383859738913</v>
      </c>
      <c r="E393" s="123">
        <v>2.1945804093477053</v>
      </c>
      <c r="F393" s="84" t="s">
        <v>4449</v>
      </c>
      <c r="G393" s="84" t="b">
        <v>0</v>
      </c>
      <c r="H393" s="84" t="b">
        <v>0</v>
      </c>
      <c r="I393" s="84" t="b">
        <v>0</v>
      </c>
      <c r="J393" s="84" t="b">
        <v>0</v>
      </c>
      <c r="K393" s="84" t="b">
        <v>0</v>
      </c>
      <c r="L393" s="84" t="b">
        <v>0</v>
      </c>
    </row>
    <row r="394" spans="1:12" ht="15">
      <c r="A394" s="84" t="s">
        <v>3384</v>
      </c>
      <c r="B394" s="84" t="s">
        <v>4376</v>
      </c>
      <c r="C394" s="84">
        <v>2</v>
      </c>
      <c r="D394" s="123">
        <v>0.0011665383859738913</v>
      </c>
      <c r="E394" s="123">
        <v>2.5167997040816243</v>
      </c>
      <c r="F394" s="84" t="s">
        <v>4449</v>
      </c>
      <c r="G394" s="84" t="b">
        <v>0</v>
      </c>
      <c r="H394" s="84" t="b">
        <v>0</v>
      </c>
      <c r="I394" s="84" t="b">
        <v>0</v>
      </c>
      <c r="J394" s="84" t="b">
        <v>1</v>
      </c>
      <c r="K394" s="84" t="b">
        <v>0</v>
      </c>
      <c r="L394" s="84" t="b">
        <v>0</v>
      </c>
    </row>
    <row r="395" spans="1:12" ht="15">
      <c r="A395" s="84" t="s">
        <v>4376</v>
      </c>
      <c r="B395" s="84" t="s">
        <v>4067</v>
      </c>
      <c r="C395" s="84">
        <v>2</v>
      </c>
      <c r="D395" s="123">
        <v>0.0011665383859738913</v>
      </c>
      <c r="E395" s="123">
        <v>2.6717016640673674</v>
      </c>
      <c r="F395" s="84" t="s">
        <v>4449</v>
      </c>
      <c r="G395" s="84" t="b">
        <v>1</v>
      </c>
      <c r="H395" s="84" t="b">
        <v>0</v>
      </c>
      <c r="I395" s="84" t="b">
        <v>0</v>
      </c>
      <c r="J395" s="84" t="b">
        <v>0</v>
      </c>
      <c r="K395" s="84" t="b">
        <v>0</v>
      </c>
      <c r="L395" s="84" t="b">
        <v>0</v>
      </c>
    </row>
    <row r="396" spans="1:12" ht="15">
      <c r="A396" s="84" t="s">
        <v>3357</v>
      </c>
      <c r="B396" s="84" t="s">
        <v>4377</v>
      </c>
      <c r="C396" s="84">
        <v>2</v>
      </c>
      <c r="D396" s="123">
        <v>0.0011665383859738913</v>
      </c>
      <c r="E396" s="123">
        <v>2.2615271989783183</v>
      </c>
      <c r="F396" s="84" t="s">
        <v>4449</v>
      </c>
      <c r="G396" s="84" t="b">
        <v>0</v>
      </c>
      <c r="H396" s="84" t="b">
        <v>0</v>
      </c>
      <c r="I396" s="84" t="b">
        <v>0</v>
      </c>
      <c r="J396" s="84" t="b">
        <v>0</v>
      </c>
      <c r="K396" s="84" t="b">
        <v>0</v>
      </c>
      <c r="L396" s="84" t="b">
        <v>0</v>
      </c>
    </row>
    <row r="397" spans="1:12" ht="15">
      <c r="A397" s="84" t="s">
        <v>4377</v>
      </c>
      <c r="B397" s="84" t="s">
        <v>4378</v>
      </c>
      <c r="C397" s="84">
        <v>2</v>
      </c>
      <c r="D397" s="123">
        <v>0.0011665383859738913</v>
      </c>
      <c r="E397" s="123">
        <v>3.215769708417643</v>
      </c>
      <c r="F397" s="84" t="s">
        <v>4449</v>
      </c>
      <c r="G397" s="84" t="b">
        <v>0</v>
      </c>
      <c r="H397" s="84" t="b">
        <v>0</v>
      </c>
      <c r="I397" s="84" t="b">
        <v>0</v>
      </c>
      <c r="J397" s="84" t="b">
        <v>0</v>
      </c>
      <c r="K397" s="84" t="b">
        <v>0</v>
      </c>
      <c r="L397" s="84" t="b">
        <v>0</v>
      </c>
    </row>
    <row r="398" spans="1:12" ht="15">
      <c r="A398" s="84" t="s">
        <v>4378</v>
      </c>
      <c r="B398" s="84" t="s">
        <v>4379</v>
      </c>
      <c r="C398" s="84">
        <v>2</v>
      </c>
      <c r="D398" s="123">
        <v>0.0011665383859738913</v>
      </c>
      <c r="E398" s="123">
        <v>3.215769708417643</v>
      </c>
      <c r="F398" s="84" t="s">
        <v>4449</v>
      </c>
      <c r="G398" s="84" t="b">
        <v>0</v>
      </c>
      <c r="H398" s="84" t="b">
        <v>0</v>
      </c>
      <c r="I398" s="84" t="b">
        <v>0</v>
      </c>
      <c r="J398" s="84" t="b">
        <v>0</v>
      </c>
      <c r="K398" s="84" t="b">
        <v>0</v>
      </c>
      <c r="L398" s="84" t="b">
        <v>0</v>
      </c>
    </row>
    <row r="399" spans="1:12" ht="15">
      <c r="A399" s="84" t="s">
        <v>4379</v>
      </c>
      <c r="B399" s="84" t="s">
        <v>4380</v>
      </c>
      <c r="C399" s="84">
        <v>2</v>
      </c>
      <c r="D399" s="123">
        <v>0.0011665383859738913</v>
      </c>
      <c r="E399" s="123">
        <v>3.215769708417643</v>
      </c>
      <c r="F399" s="84" t="s">
        <v>4449</v>
      </c>
      <c r="G399" s="84" t="b">
        <v>0</v>
      </c>
      <c r="H399" s="84" t="b">
        <v>0</v>
      </c>
      <c r="I399" s="84" t="b">
        <v>0</v>
      </c>
      <c r="J399" s="84" t="b">
        <v>0</v>
      </c>
      <c r="K399" s="84" t="b">
        <v>0</v>
      </c>
      <c r="L399" s="84" t="b">
        <v>0</v>
      </c>
    </row>
    <row r="400" spans="1:12" ht="15">
      <c r="A400" s="84" t="s">
        <v>4380</v>
      </c>
      <c r="B400" s="84" t="s">
        <v>4381</v>
      </c>
      <c r="C400" s="84">
        <v>2</v>
      </c>
      <c r="D400" s="123">
        <v>0.0011665383859738913</v>
      </c>
      <c r="E400" s="123">
        <v>3.215769708417643</v>
      </c>
      <c r="F400" s="84" t="s">
        <v>4449</v>
      </c>
      <c r="G400" s="84" t="b">
        <v>0</v>
      </c>
      <c r="H400" s="84" t="b">
        <v>0</v>
      </c>
      <c r="I400" s="84" t="b">
        <v>0</v>
      </c>
      <c r="J400" s="84" t="b">
        <v>0</v>
      </c>
      <c r="K400" s="84" t="b">
        <v>0</v>
      </c>
      <c r="L400" s="84" t="b">
        <v>0</v>
      </c>
    </row>
    <row r="401" spans="1:12" ht="15">
      <c r="A401" s="84" t="s">
        <v>4381</v>
      </c>
      <c r="B401" s="84" t="s">
        <v>4382</v>
      </c>
      <c r="C401" s="84">
        <v>2</v>
      </c>
      <c r="D401" s="123">
        <v>0.0011665383859738913</v>
      </c>
      <c r="E401" s="123">
        <v>3.215769708417643</v>
      </c>
      <c r="F401" s="84" t="s">
        <v>4449</v>
      </c>
      <c r="G401" s="84" t="b">
        <v>0</v>
      </c>
      <c r="H401" s="84" t="b">
        <v>0</v>
      </c>
      <c r="I401" s="84" t="b">
        <v>0</v>
      </c>
      <c r="J401" s="84" t="b">
        <v>0</v>
      </c>
      <c r="K401" s="84" t="b">
        <v>0</v>
      </c>
      <c r="L401" s="84" t="b">
        <v>0</v>
      </c>
    </row>
    <row r="402" spans="1:12" ht="15">
      <c r="A402" s="84" t="s">
        <v>4382</v>
      </c>
      <c r="B402" s="84" t="s">
        <v>4383</v>
      </c>
      <c r="C402" s="84">
        <v>2</v>
      </c>
      <c r="D402" s="123">
        <v>0.0011665383859738913</v>
      </c>
      <c r="E402" s="123">
        <v>3.215769708417643</v>
      </c>
      <c r="F402" s="84" t="s">
        <v>4449</v>
      </c>
      <c r="G402" s="84" t="b">
        <v>0</v>
      </c>
      <c r="H402" s="84" t="b">
        <v>0</v>
      </c>
      <c r="I402" s="84" t="b">
        <v>0</v>
      </c>
      <c r="J402" s="84" t="b">
        <v>0</v>
      </c>
      <c r="K402" s="84" t="b">
        <v>0</v>
      </c>
      <c r="L402" s="84" t="b">
        <v>0</v>
      </c>
    </row>
    <row r="403" spans="1:12" ht="15">
      <c r="A403" s="84" t="s">
        <v>4383</v>
      </c>
      <c r="B403" s="84" t="s">
        <v>3353</v>
      </c>
      <c r="C403" s="84">
        <v>2</v>
      </c>
      <c r="D403" s="123">
        <v>0.0011665383859738913</v>
      </c>
      <c r="E403" s="123">
        <v>2.5625571946422996</v>
      </c>
      <c r="F403" s="84" t="s">
        <v>4449</v>
      </c>
      <c r="G403" s="84" t="b">
        <v>0</v>
      </c>
      <c r="H403" s="84" t="b">
        <v>0</v>
      </c>
      <c r="I403" s="84" t="b">
        <v>0</v>
      </c>
      <c r="J403" s="84" t="b">
        <v>0</v>
      </c>
      <c r="K403" s="84" t="b">
        <v>0</v>
      </c>
      <c r="L403" s="84" t="b">
        <v>0</v>
      </c>
    </row>
    <row r="404" spans="1:12" ht="15">
      <c r="A404" s="84" t="s">
        <v>3353</v>
      </c>
      <c r="B404" s="84" t="s">
        <v>4384</v>
      </c>
      <c r="C404" s="84">
        <v>2</v>
      </c>
      <c r="D404" s="123">
        <v>0.0011665383859738913</v>
      </c>
      <c r="E404" s="123">
        <v>2.5625571946422996</v>
      </c>
      <c r="F404" s="84" t="s">
        <v>4449</v>
      </c>
      <c r="G404" s="84" t="b">
        <v>0</v>
      </c>
      <c r="H404" s="84" t="b">
        <v>0</v>
      </c>
      <c r="I404" s="84" t="b">
        <v>0</v>
      </c>
      <c r="J404" s="84" t="b">
        <v>0</v>
      </c>
      <c r="K404" s="84" t="b">
        <v>0</v>
      </c>
      <c r="L404" s="84" t="b">
        <v>0</v>
      </c>
    </row>
    <row r="405" spans="1:12" ht="15">
      <c r="A405" s="84" t="s">
        <v>4384</v>
      </c>
      <c r="B405" s="84" t="s">
        <v>4385</v>
      </c>
      <c r="C405" s="84">
        <v>2</v>
      </c>
      <c r="D405" s="123">
        <v>0.0011665383859738913</v>
      </c>
      <c r="E405" s="123">
        <v>3.215769708417643</v>
      </c>
      <c r="F405" s="84" t="s">
        <v>4449</v>
      </c>
      <c r="G405" s="84" t="b">
        <v>0</v>
      </c>
      <c r="H405" s="84" t="b">
        <v>0</v>
      </c>
      <c r="I405" s="84" t="b">
        <v>0</v>
      </c>
      <c r="J405" s="84" t="b">
        <v>0</v>
      </c>
      <c r="K405" s="84" t="b">
        <v>0</v>
      </c>
      <c r="L405" s="84" t="b">
        <v>0</v>
      </c>
    </row>
    <row r="406" spans="1:12" ht="15">
      <c r="A406" s="84" t="s">
        <v>277</v>
      </c>
      <c r="B406" s="84" t="s">
        <v>3361</v>
      </c>
      <c r="C406" s="84">
        <v>2</v>
      </c>
      <c r="D406" s="123">
        <v>0.0011665383859738913</v>
      </c>
      <c r="E406" s="123">
        <v>3.215769708417643</v>
      </c>
      <c r="F406" s="84" t="s">
        <v>4449</v>
      </c>
      <c r="G406" s="84" t="b">
        <v>0</v>
      </c>
      <c r="H406" s="84" t="b">
        <v>0</v>
      </c>
      <c r="I406" s="84" t="b">
        <v>0</v>
      </c>
      <c r="J406" s="84" t="b">
        <v>0</v>
      </c>
      <c r="K406" s="84" t="b">
        <v>0</v>
      </c>
      <c r="L406" s="84" t="b">
        <v>0</v>
      </c>
    </row>
    <row r="407" spans="1:12" ht="15">
      <c r="A407" s="84" t="s">
        <v>4179</v>
      </c>
      <c r="B407" s="84" t="s">
        <v>4387</v>
      </c>
      <c r="C407" s="84">
        <v>2</v>
      </c>
      <c r="D407" s="123">
        <v>0.0011665383859738913</v>
      </c>
      <c r="E407" s="123">
        <v>3.215769708417643</v>
      </c>
      <c r="F407" s="84" t="s">
        <v>4449</v>
      </c>
      <c r="G407" s="84" t="b">
        <v>0</v>
      </c>
      <c r="H407" s="84" t="b">
        <v>0</v>
      </c>
      <c r="I407" s="84" t="b">
        <v>0</v>
      </c>
      <c r="J407" s="84" t="b">
        <v>0</v>
      </c>
      <c r="K407" s="84" t="b">
        <v>0</v>
      </c>
      <c r="L407" s="84" t="b">
        <v>0</v>
      </c>
    </row>
    <row r="408" spans="1:12" ht="15">
      <c r="A408" s="84" t="s">
        <v>3345</v>
      </c>
      <c r="B408" s="84" t="s">
        <v>423</v>
      </c>
      <c r="C408" s="84">
        <v>2</v>
      </c>
      <c r="D408" s="123">
        <v>0.0011665383859738913</v>
      </c>
      <c r="E408" s="123">
        <v>1.4675816814114429</v>
      </c>
      <c r="F408" s="84" t="s">
        <v>4449</v>
      </c>
      <c r="G408" s="84" t="b">
        <v>1</v>
      </c>
      <c r="H408" s="84" t="b">
        <v>0</v>
      </c>
      <c r="I408" s="84" t="b">
        <v>0</v>
      </c>
      <c r="J408" s="84" t="b">
        <v>0</v>
      </c>
      <c r="K408" s="84" t="b">
        <v>0</v>
      </c>
      <c r="L408" s="84" t="b">
        <v>0</v>
      </c>
    </row>
    <row r="409" spans="1:12" ht="15">
      <c r="A409" s="84" t="s">
        <v>4144</v>
      </c>
      <c r="B409" s="84" t="s">
        <v>756</v>
      </c>
      <c r="C409" s="84">
        <v>2</v>
      </c>
      <c r="D409" s="123">
        <v>0.0011665383859738913</v>
      </c>
      <c r="E409" s="123">
        <v>0.9827735980254894</v>
      </c>
      <c r="F409" s="84" t="s">
        <v>4449</v>
      </c>
      <c r="G409" s="84" t="b">
        <v>0</v>
      </c>
      <c r="H409" s="84" t="b">
        <v>0</v>
      </c>
      <c r="I409" s="84" t="b">
        <v>0</v>
      </c>
      <c r="J409" s="84" t="b">
        <v>0</v>
      </c>
      <c r="K409" s="84" t="b">
        <v>0</v>
      </c>
      <c r="L409" s="84" t="b">
        <v>0</v>
      </c>
    </row>
    <row r="410" spans="1:12" ht="15">
      <c r="A410" s="84" t="s">
        <v>268</v>
      </c>
      <c r="B410" s="84" t="s">
        <v>756</v>
      </c>
      <c r="C410" s="84">
        <v>2</v>
      </c>
      <c r="D410" s="123">
        <v>0.0011665383859738913</v>
      </c>
      <c r="E410" s="123">
        <v>1.2838035936894705</v>
      </c>
      <c r="F410" s="84" t="s">
        <v>4449</v>
      </c>
      <c r="G410" s="84" t="b">
        <v>0</v>
      </c>
      <c r="H410" s="84" t="b">
        <v>0</v>
      </c>
      <c r="I410" s="84" t="b">
        <v>0</v>
      </c>
      <c r="J410" s="84" t="b">
        <v>0</v>
      </c>
      <c r="K410" s="84" t="b">
        <v>0</v>
      </c>
      <c r="L410" s="84" t="b">
        <v>0</v>
      </c>
    </row>
    <row r="411" spans="1:12" ht="15">
      <c r="A411" s="84" t="s">
        <v>4392</v>
      </c>
      <c r="B411" s="84" t="s">
        <v>4133</v>
      </c>
      <c r="C411" s="84">
        <v>2</v>
      </c>
      <c r="D411" s="123">
        <v>0.0011665383859738913</v>
      </c>
      <c r="E411" s="123">
        <v>2.914739712753662</v>
      </c>
      <c r="F411" s="84" t="s">
        <v>4449</v>
      </c>
      <c r="G411" s="84" t="b">
        <v>0</v>
      </c>
      <c r="H411" s="84" t="b">
        <v>0</v>
      </c>
      <c r="I411" s="84" t="b">
        <v>0</v>
      </c>
      <c r="J411" s="84" t="b">
        <v>0</v>
      </c>
      <c r="K411" s="84" t="b">
        <v>0</v>
      </c>
      <c r="L411" s="84" t="b">
        <v>0</v>
      </c>
    </row>
    <row r="412" spans="1:12" ht="15">
      <c r="A412" s="84" t="s">
        <v>4133</v>
      </c>
      <c r="B412" s="84" t="s">
        <v>3329</v>
      </c>
      <c r="C412" s="84">
        <v>2</v>
      </c>
      <c r="D412" s="123">
        <v>0.0011665383859738913</v>
      </c>
      <c r="E412" s="123">
        <v>1.9853207870393692</v>
      </c>
      <c r="F412" s="84" t="s">
        <v>4449</v>
      </c>
      <c r="G412" s="84" t="b">
        <v>0</v>
      </c>
      <c r="H412" s="84" t="b">
        <v>0</v>
      </c>
      <c r="I412" s="84" t="b">
        <v>0</v>
      </c>
      <c r="J412" s="84" t="b">
        <v>0</v>
      </c>
      <c r="K412" s="84" t="b">
        <v>0</v>
      </c>
      <c r="L412" s="84" t="b">
        <v>0</v>
      </c>
    </row>
    <row r="413" spans="1:12" ht="15">
      <c r="A413" s="84" t="s">
        <v>3329</v>
      </c>
      <c r="B413" s="84" t="s">
        <v>4126</v>
      </c>
      <c r="C413" s="84">
        <v>2</v>
      </c>
      <c r="D413" s="123">
        <v>0.0011665383859738913</v>
      </c>
      <c r="E413" s="123">
        <v>2.0116497257617185</v>
      </c>
      <c r="F413" s="84" t="s">
        <v>4449</v>
      </c>
      <c r="G413" s="84" t="b">
        <v>0</v>
      </c>
      <c r="H413" s="84" t="b">
        <v>0</v>
      </c>
      <c r="I413" s="84" t="b">
        <v>0</v>
      </c>
      <c r="J413" s="84" t="b">
        <v>0</v>
      </c>
      <c r="K413" s="84" t="b">
        <v>0</v>
      </c>
      <c r="L413" s="84" t="b">
        <v>0</v>
      </c>
    </row>
    <row r="414" spans="1:12" ht="15">
      <c r="A414" s="84" t="s">
        <v>4126</v>
      </c>
      <c r="B414" s="84" t="s">
        <v>756</v>
      </c>
      <c r="C414" s="84">
        <v>2</v>
      </c>
      <c r="D414" s="123">
        <v>0.0011665383859738913</v>
      </c>
      <c r="E414" s="123">
        <v>0.9827735980254894</v>
      </c>
      <c r="F414" s="84" t="s">
        <v>4449</v>
      </c>
      <c r="G414" s="84" t="b">
        <v>0</v>
      </c>
      <c r="H414" s="84" t="b">
        <v>0</v>
      </c>
      <c r="I414" s="84" t="b">
        <v>0</v>
      </c>
      <c r="J414" s="84" t="b">
        <v>0</v>
      </c>
      <c r="K414" s="84" t="b">
        <v>0</v>
      </c>
      <c r="L414" s="84" t="b">
        <v>0</v>
      </c>
    </row>
    <row r="415" spans="1:12" ht="15">
      <c r="A415" s="84" t="s">
        <v>756</v>
      </c>
      <c r="B415" s="84" t="s">
        <v>4061</v>
      </c>
      <c r="C415" s="84">
        <v>2</v>
      </c>
      <c r="D415" s="123">
        <v>0.0011665383859738913</v>
      </c>
      <c r="E415" s="123">
        <v>0.7597834693503238</v>
      </c>
      <c r="F415" s="84" t="s">
        <v>4449</v>
      </c>
      <c r="G415" s="84" t="b">
        <v>0</v>
      </c>
      <c r="H415" s="84" t="b">
        <v>0</v>
      </c>
      <c r="I415" s="84" t="b">
        <v>0</v>
      </c>
      <c r="J415" s="84" t="b">
        <v>0</v>
      </c>
      <c r="K415" s="84" t="b">
        <v>0</v>
      </c>
      <c r="L415" s="84" t="b">
        <v>0</v>
      </c>
    </row>
    <row r="416" spans="1:12" ht="15">
      <c r="A416" s="84" t="s">
        <v>4061</v>
      </c>
      <c r="B416" s="84" t="s">
        <v>4393</v>
      </c>
      <c r="C416" s="84">
        <v>2</v>
      </c>
      <c r="D416" s="123">
        <v>0.0011665383859738913</v>
      </c>
      <c r="E416" s="123">
        <v>2.5167997040816243</v>
      </c>
      <c r="F416" s="84" t="s">
        <v>4449</v>
      </c>
      <c r="G416" s="84" t="b">
        <v>0</v>
      </c>
      <c r="H416" s="84" t="b">
        <v>0</v>
      </c>
      <c r="I416" s="84" t="b">
        <v>0</v>
      </c>
      <c r="J416" s="84" t="b">
        <v>0</v>
      </c>
      <c r="K416" s="84" t="b">
        <v>0</v>
      </c>
      <c r="L416" s="84" t="b">
        <v>0</v>
      </c>
    </row>
    <row r="417" spans="1:12" ht="15">
      <c r="A417" s="84" t="s">
        <v>4393</v>
      </c>
      <c r="B417" s="84" t="s">
        <v>4061</v>
      </c>
      <c r="C417" s="84">
        <v>2</v>
      </c>
      <c r="D417" s="123">
        <v>0.0011665383859738913</v>
      </c>
      <c r="E417" s="123">
        <v>2.5625571946422996</v>
      </c>
      <c r="F417" s="84" t="s">
        <v>4449</v>
      </c>
      <c r="G417" s="84" t="b">
        <v>0</v>
      </c>
      <c r="H417" s="84" t="b">
        <v>0</v>
      </c>
      <c r="I417" s="84" t="b">
        <v>0</v>
      </c>
      <c r="J417" s="84" t="b">
        <v>0</v>
      </c>
      <c r="K417" s="84" t="b">
        <v>0</v>
      </c>
      <c r="L417" s="84" t="b">
        <v>0</v>
      </c>
    </row>
    <row r="418" spans="1:12" ht="15">
      <c r="A418" s="84" t="s">
        <v>4061</v>
      </c>
      <c r="B418" s="84" t="s">
        <v>4394</v>
      </c>
      <c r="C418" s="84">
        <v>2</v>
      </c>
      <c r="D418" s="123">
        <v>0.0011665383859738913</v>
      </c>
      <c r="E418" s="123">
        <v>2.5167997040816243</v>
      </c>
      <c r="F418" s="84" t="s">
        <v>4449</v>
      </c>
      <c r="G418" s="84" t="b">
        <v>0</v>
      </c>
      <c r="H418" s="84" t="b">
        <v>0</v>
      </c>
      <c r="I418" s="84" t="b">
        <v>0</v>
      </c>
      <c r="J418" s="84" t="b">
        <v>0</v>
      </c>
      <c r="K418" s="84" t="b">
        <v>0</v>
      </c>
      <c r="L418" s="84" t="b">
        <v>0</v>
      </c>
    </row>
    <row r="419" spans="1:12" ht="15">
      <c r="A419" s="84" t="s">
        <v>4394</v>
      </c>
      <c r="B419" s="84" t="s">
        <v>4395</v>
      </c>
      <c r="C419" s="84">
        <v>2</v>
      </c>
      <c r="D419" s="123">
        <v>0.0011665383859738913</v>
      </c>
      <c r="E419" s="123">
        <v>3.215769708417643</v>
      </c>
      <c r="F419" s="84" t="s">
        <v>4449</v>
      </c>
      <c r="G419" s="84" t="b">
        <v>0</v>
      </c>
      <c r="H419" s="84" t="b">
        <v>0</v>
      </c>
      <c r="I419" s="84" t="b">
        <v>0</v>
      </c>
      <c r="J419" s="84" t="b">
        <v>0</v>
      </c>
      <c r="K419" s="84" t="b">
        <v>0</v>
      </c>
      <c r="L419" s="84" t="b">
        <v>0</v>
      </c>
    </row>
    <row r="420" spans="1:12" ht="15">
      <c r="A420" s="84" t="s">
        <v>4395</v>
      </c>
      <c r="B420" s="84" t="s">
        <v>4061</v>
      </c>
      <c r="C420" s="84">
        <v>2</v>
      </c>
      <c r="D420" s="123">
        <v>0.0011665383859738913</v>
      </c>
      <c r="E420" s="123">
        <v>2.5625571946422996</v>
      </c>
      <c r="F420" s="84" t="s">
        <v>4449</v>
      </c>
      <c r="G420" s="84" t="b">
        <v>0</v>
      </c>
      <c r="H420" s="84" t="b">
        <v>0</v>
      </c>
      <c r="I420" s="84" t="b">
        <v>0</v>
      </c>
      <c r="J420" s="84" t="b">
        <v>0</v>
      </c>
      <c r="K420" s="84" t="b">
        <v>0</v>
      </c>
      <c r="L420" s="84" t="b">
        <v>0</v>
      </c>
    </row>
    <row r="421" spans="1:12" ht="15">
      <c r="A421" s="84" t="s">
        <v>4061</v>
      </c>
      <c r="B421" s="84" t="s">
        <v>4231</v>
      </c>
      <c r="C421" s="84">
        <v>2</v>
      </c>
      <c r="D421" s="123">
        <v>0.0011665383859738913</v>
      </c>
      <c r="E421" s="123">
        <v>2.340708445025943</v>
      </c>
      <c r="F421" s="84" t="s">
        <v>4449</v>
      </c>
      <c r="G421" s="84" t="b">
        <v>0</v>
      </c>
      <c r="H421" s="84" t="b">
        <v>0</v>
      </c>
      <c r="I421" s="84" t="b">
        <v>0</v>
      </c>
      <c r="J421" s="84" t="b">
        <v>0</v>
      </c>
      <c r="K421" s="84" t="b">
        <v>0</v>
      </c>
      <c r="L421" s="84" t="b">
        <v>0</v>
      </c>
    </row>
    <row r="422" spans="1:12" ht="15">
      <c r="A422" s="84" t="s">
        <v>4231</v>
      </c>
      <c r="B422" s="84" t="s">
        <v>4220</v>
      </c>
      <c r="C422" s="84">
        <v>2</v>
      </c>
      <c r="D422" s="123">
        <v>0.0011665383859738913</v>
      </c>
      <c r="E422" s="123">
        <v>2.863587190306281</v>
      </c>
      <c r="F422" s="84" t="s">
        <v>4449</v>
      </c>
      <c r="G422" s="84" t="b">
        <v>0</v>
      </c>
      <c r="H422" s="84" t="b">
        <v>0</v>
      </c>
      <c r="I422" s="84" t="b">
        <v>0</v>
      </c>
      <c r="J422" s="84" t="b">
        <v>0</v>
      </c>
      <c r="K422" s="84" t="b">
        <v>0</v>
      </c>
      <c r="L422" s="84" t="b">
        <v>0</v>
      </c>
    </row>
    <row r="423" spans="1:12" ht="15">
      <c r="A423" s="84" t="s">
        <v>4396</v>
      </c>
      <c r="B423" s="84" t="s">
        <v>4397</v>
      </c>
      <c r="C423" s="84">
        <v>2</v>
      </c>
      <c r="D423" s="123">
        <v>0.0013380654490302909</v>
      </c>
      <c r="E423" s="123">
        <v>3.215769708417643</v>
      </c>
      <c r="F423" s="84" t="s">
        <v>4449</v>
      </c>
      <c r="G423" s="84" t="b">
        <v>0</v>
      </c>
      <c r="H423" s="84" t="b">
        <v>0</v>
      </c>
      <c r="I423" s="84" t="b">
        <v>0</v>
      </c>
      <c r="J423" s="84" t="b">
        <v>0</v>
      </c>
      <c r="K423" s="84" t="b">
        <v>0</v>
      </c>
      <c r="L423" s="84" t="b">
        <v>0</v>
      </c>
    </row>
    <row r="424" spans="1:12" ht="15">
      <c r="A424" s="84" t="s">
        <v>4404</v>
      </c>
      <c r="B424" s="84" t="s">
        <v>4405</v>
      </c>
      <c r="C424" s="84">
        <v>2</v>
      </c>
      <c r="D424" s="123">
        <v>0.0011665383859738913</v>
      </c>
      <c r="E424" s="123">
        <v>3.215769708417643</v>
      </c>
      <c r="F424" s="84" t="s">
        <v>4449</v>
      </c>
      <c r="G424" s="84" t="b">
        <v>0</v>
      </c>
      <c r="H424" s="84" t="b">
        <v>0</v>
      </c>
      <c r="I424" s="84" t="b">
        <v>0</v>
      </c>
      <c r="J424" s="84" t="b">
        <v>0</v>
      </c>
      <c r="K424" s="84" t="b">
        <v>0</v>
      </c>
      <c r="L424" s="84" t="b">
        <v>0</v>
      </c>
    </row>
    <row r="425" spans="1:12" ht="15">
      <c r="A425" s="84" t="s">
        <v>4405</v>
      </c>
      <c r="B425" s="84" t="s">
        <v>4406</v>
      </c>
      <c r="C425" s="84">
        <v>2</v>
      </c>
      <c r="D425" s="123">
        <v>0.0011665383859738913</v>
      </c>
      <c r="E425" s="123">
        <v>3.215769708417643</v>
      </c>
      <c r="F425" s="84" t="s">
        <v>4449</v>
      </c>
      <c r="G425" s="84" t="b">
        <v>0</v>
      </c>
      <c r="H425" s="84" t="b">
        <v>0</v>
      </c>
      <c r="I425" s="84" t="b">
        <v>0</v>
      </c>
      <c r="J425" s="84" t="b">
        <v>0</v>
      </c>
      <c r="K425" s="84" t="b">
        <v>0</v>
      </c>
      <c r="L425" s="84" t="b">
        <v>0</v>
      </c>
    </row>
    <row r="426" spans="1:12" ht="15">
      <c r="A426" s="84" t="s">
        <v>4406</v>
      </c>
      <c r="B426" s="84" t="s">
        <v>4081</v>
      </c>
      <c r="C426" s="84">
        <v>2</v>
      </c>
      <c r="D426" s="123">
        <v>0.0011665383859738913</v>
      </c>
      <c r="E426" s="123">
        <v>2.7386484536979805</v>
      </c>
      <c r="F426" s="84" t="s">
        <v>4449</v>
      </c>
      <c r="G426" s="84" t="b">
        <v>0</v>
      </c>
      <c r="H426" s="84" t="b">
        <v>0</v>
      </c>
      <c r="I426" s="84" t="b">
        <v>0</v>
      </c>
      <c r="J426" s="84" t="b">
        <v>0</v>
      </c>
      <c r="K426" s="84" t="b">
        <v>0</v>
      </c>
      <c r="L426" s="84" t="b">
        <v>0</v>
      </c>
    </row>
    <row r="427" spans="1:12" ht="15">
      <c r="A427" s="84" t="s">
        <v>4081</v>
      </c>
      <c r="B427" s="84" t="s">
        <v>4407</v>
      </c>
      <c r="C427" s="84">
        <v>2</v>
      </c>
      <c r="D427" s="123">
        <v>0.0011665383859738913</v>
      </c>
      <c r="E427" s="123">
        <v>2.7386484536979805</v>
      </c>
      <c r="F427" s="84" t="s">
        <v>4449</v>
      </c>
      <c r="G427" s="84" t="b">
        <v>0</v>
      </c>
      <c r="H427" s="84" t="b">
        <v>0</v>
      </c>
      <c r="I427" s="84" t="b">
        <v>0</v>
      </c>
      <c r="J427" s="84" t="b">
        <v>0</v>
      </c>
      <c r="K427" s="84" t="b">
        <v>0</v>
      </c>
      <c r="L427" s="84" t="b">
        <v>0</v>
      </c>
    </row>
    <row r="428" spans="1:12" ht="15">
      <c r="A428" s="84" t="s">
        <v>4407</v>
      </c>
      <c r="B428" s="84" t="s">
        <v>4408</v>
      </c>
      <c r="C428" s="84">
        <v>2</v>
      </c>
      <c r="D428" s="123">
        <v>0.0011665383859738913</v>
      </c>
      <c r="E428" s="123">
        <v>3.215769708417643</v>
      </c>
      <c r="F428" s="84" t="s">
        <v>4449</v>
      </c>
      <c r="G428" s="84" t="b">
        <v>0</v>
      </c>
      <c r="H428" s="84" t="b">
        <v>0</v>
      </c>
      <c r="I428" s="84" t="b">
        <v>0</v>
      </c>
      <c r="J428" s="84" t="b">
        <v>0</v>
      </c>
      <c r="K428" s="84" t="b">
        <v>0</v>
      </c>
      <c r="L428" s="84" t="b">
        <v>0</v>
      </c>
    </row>
    <row r="429" spans="1:12" ht="15">
      <c r="A429" s="84" t="s">
        <v>4408</v>
      </c>
      <c r="B429" s="84" t="s">
        <v>4409</v>
      </c>
      <c r="C429" s="84">
        <v>2</v>
      </c>
      <c r="D429" s="123">
        <v>0.0011665383859738913</v>
      </c>
      <c r="E429" s="123">
        <v>3.215769708417643</v>
      </c>
      <c r="F429" s="84" t="s">
        <v>4449</v>
      </c>
      <c r="G429" s="84" t="b">
        <v>0</v>
      </c>
      <c r="H429" s="84" t="b">
        <v>0</v>
      </c>
      <c r="I429" s="84" t="b">
        <v>0</v>
      </c>
      <c r="J429" s="84" t="b">
        <v>0</v>
      </c>
      <c r="K429" s="84" t="b">
        <v>0</v>
      </c>
      <c r="L429" s="84" t="b">
        <v>0</v>
      </c>
    </row>
    <row r="430" spans="1:12" ht="15">
      <c r="A430" s="84" t="s">
        <v>4409</v>
      </c>
      <c r="B430" s="84" t="s">
        <v>3349</v>
      </c>
      <c r="C430" s="84">
        <v>2</v>
      </c>
      <c r="D430" s="123">
        <v>0.0011665383859738913</v>
      </c>
      <c r="E430" s="123">
        <v>2.6717016640673674</v>
      </c>
      <c r="F430" s="84" t="s">
        <v>4449</v>
      </c>
      <c r="G430" s="84" t="b">
        <v>0</v>
      </c>
      <c r="H430" s="84" t="b">
        <v>0</v>
      </c>
      <c r="I430" s="84" t="b">
        <v>0</v>
      </c>
      <c r="J430" s="84" t="b">
        <v>0</v>
      </c>
      <c r="K430" s="84" t="b">
        <v>0</v>
      </c>
      <c r="L430" s="84" t="b">
        <v>0</v>
      </c>
    </row>
    <row r="431" spans="1:12" ht="15">
      <c r="A431" s="84" t="s">
        <v>3349</v>
      </c>
      <c r="B431" s="84" t="s">
        <v>4410</v>
      </c>
      <c r="C431" s="84">
        <v>2</v>
      </c>
      <c r="D431" s="123">
        <v>0.0011665383859738913</v>
      </c>
      <c r="E431" s="123">
        <v>2.8178296997456056</v>
      </c>
      <c r="F431" s="84" t="s">
        <v>4449</v>
      </c>
      <c r="G431" s="84" t="b">
        <v>0</v>
      </c>
      <c r="H431" s="84" t="b">
        <v>0</v>
      </c>
      <c r="I431" s="84" t="b">
        <v>0</v>
      </c>
      <c r="J431" s="84" t="b">
        <v>0</v>
      </c>
      <c r="K431" s="84" t="b">
        <v>0</v>
      </c>
      <c r="L431" s="84" t="b">
        <v>0</v>
      </c>
    </row>
    <row r="432" spans="1:12" ht="15">
      <c r="A432" s="84" t="s">
        <v>4410</v>
      </c>
      <c r="B432" s="84" t="s">
        <v>4411</v>
      </c>
      <c r="C432" s="84">
        <v>2</v>
      </c>
      <c r="D432" s="123">
        <v>0.0011665383859738913</v>
      </c>
      <c r="E432" s="123">
        <v>3.215769708417643</v>
      </c>
      <c r="F432" s="84" t="s">
        <v>4449</v>
      </c>
      <c r="G432" s="84" t="b">
        <v>0</v>
      </c>
      <c r="H432" s="84" t="b">
        <v>0</v>
      </c>
      <c r="I432" s="84" t="b">
        <v>0</v>
      </c>
      <c r="J432" s="84" t="b">
        <v>0</v>
      </c>
      <c r="K432" s="84" t="b">
        <v>0</v>
      </c>
      <c r="L432" s="84" t="b">
        <v>0</v>
      </c>
    </row>
    <row r="433" spans="1:12" ht="15">
      <c r="A433" s="84" t="s">
        <v>4411</v>
      </c>
      <c r="B433" s="84" t="s">
        <v>4412</v>
      </c>
      <c r="C433" s="84">
        <v>2</v>
      </c>
      <c r="D433" s="123">
        <v>0.0011665383859738913</v>
      </c>
      <c r="E433" s="123">
        <v>3.215769708417643</v>
      </c>
      <c r="F433" s="84" t="s">
        <v>4449</v>
      </c>
      <c r="G433" s="84" t="b">
        <v>0</v>
      </c>
      <c r="H433" s="84" t="b">
        <v>0</v>
      </c>
      <c r="I433" s="84" t="b">
        <v>0</v>
      </c>
      <c r="J433" s="84" t="b">
        <v>0</v>
      </c>
      <c r="K433" s="84" t="b">
        <v>0</v>
      </c>
      <c r="L433" s="84" t="b">
        <v>0</v>
      </c>
    </row>
    <row r="434" spans="1:12" ht="15">
      <c r="A434" s="84" t="s">
        <v>4412</v>
      </c>
      <c r="B434" s="84" t="s">
        <v>3262</v>
      </c>
      <c r="C434" s="84">
        <v>2</v>
      </c>
      <c r="D434" s="123">
        <v>0.0011665383859738913</v>
      </c>
      <c r="E434" s="123">
        <v>1.9370161074648142</v>
      </c>
      <c r="F434" s="84" t="s">
        <v>4449</v>
      </c>
      <c r="G434" s="84" t="b">
        <v>0</v>
      </c>
      <c r="H434" s="84" t="b">
        <v>0</v>
      </c>
      <c r="I434" s="84" t="b">
        <v>0</v>
      </c>
      <c r="J434" s="84" t="b">
        <v>0</v>
      </c>
      <c r="K434" s="84" t="b">
        <v>0</v>
      </c>
      <c r="L434" s="84" t="b">
        <v>0</v>
      </c>
    </row>
    <row r="435" spans="1:12" ht="15">
      <c r="A435" s="84" t="s">
        <v>756</v>
      </c>
      <c r="B435" s="84" t="s">
        <v>4176</v>
      </c>
      <c r="C435" s="84">
        <v>2</v>
      </c>
      <c r="D435" s="123">
        <v>0.0011665383859738913</v>
      </c>
      <c r="E435" s="123">
        <v>1.2369047240699862</v>
      </c>
      <c r="F435" s="84" t="s">
        <v>4449</v>
      </c>
      <c r="G435" s="84" t="b">
        <v>0</v>
      </c>
      <c r="H435" s="84" t="b">
        <v>0</v>
      </c>
      <c r="I435" s="84" t="b">
        <v>0</v>
      </c>
      <c r="J435" s="84" t="b">
        <v>0</v>
      </c>
      <c r="K435" s="84" t="b">
        <v>0</v>
      </c>
      <c r="L435" s="84" t="b">
        <v>0</v>
      </c>
    </row>
    <row r="436" spans="1:12" ht="15">
      <c r="A436" s="84" t="s">
        <v>4176</v>
      </c>
      <c r="B436" s="84" t="s">
        <v>4413</v>
      </c>
      <c r="C436" s="84">
        <v>2</v>
      </c>
      <c r="D436" s="123">
        <v>0.0011665383859738913</v>
      </c>
      <c r="E436" s="123">
        <v>3.0396784493619617</v>
      </c>
      <c r="F436" s="84" t="s">
        <v>4449</v>
      </c>
      <c r="G436" s="84" t="b">
        <v>0</v>
      </c>
      <c r="H436" s="84" t="b">
        <v>0</v>
      </c>
      <c r="I436" s="84" t="b">
        <v>0</v>
      </c>
      <c r="J436" s="84" t="b">
        <v>0</v>
      </c>
      <c r="K436" s="84" t="b">
        <v>0</v>
      </c>
      <c r="L436" s="84" t="b">
        <v>0</v>
      </c>
    </row>
    <row r="437" spans="1:12" ht="15">
      <c r="A437" s="84" t="s">
        <v>4413</v>
      </c>
      <c r="B437" s="84" t="s">
        <v>4414</v>
      </c>
      <c r="C437" s="84">
        <v>2</v>
      </c>
      <c r="D437" s="123">
        <v>0.0011665383859738913</v>
      </c>
      <c r="E437" s="123">
        <v>3.215769708417643</v>
      </c>
      <c r="F437" s="84" t="s">
        <v>4449</v>
      </c>
      <c r="G437" s="84" t="b">
        <v>0</v>
      </c>
      <c r="H437" s="84" t="b">
        <v>0</v>
      </c>
      <c r="I437" s="84" t="b">
        <v>0</v>
      </c>
      <c r="J437" s="84" t="b">
        <v>0</v>
      </c>
      <c r="K437" s="84" t="b">
        <v>0</v>
      </c>
      <c r="L437" s="84" t="b">
        <v>0</v>
      </c>
    </row>
    <row r="438" spans="1:12" ht="15">
      <c r="A438" s="84" t="s">
        <v>4414</v>
      </c>
      <c r="B438" s="84" t="s">
        <v>4097</v>
      </c>
      <c r="C438" s="84">
        <v>2</v>
      </c>
      <c r="D438" s="123">
        <v>0.0011665383859738913</v>
      </c>
      <c r="E438" s="123">
        <v>2.8178296997456056</v>
      </c>
      <c r="F438" s="84" t="s">
        <v>4449</v>
      </c>
      <c r="G438" s="84" t="b">
        <v>0</v>
      </c>
      <c r="H438" s="84" t="b">
        <v>0</v>
      </c>
      <c r="I438" s="84" t="b">
        <v>0</v>
      </c>
      <c r="J438" s="84" t="b">
        <v>0</v>
      </c>
      <c r="K438" s="84" t="b">
        <v>0</v>
      </c>
      <c r="L438" s="84" t="b">
        <v>0</v>
      </c>
    </row>
    <row r="439" spans="1:12" ht="15">
      <c r="A439" s="84" t="s">
        <v>4097</v>
      </c>
      <c r="B439" s="84" t="s">
        <v>4415</v>
      </c>
      <c r="C439" s="84">
        <v>2</v>
      </c>
      <c r="D439" s="123">
        <v>0.0011665383859738913</v>
      </c>
      <c r="E439" s="123">
        <v>2.914739712753662</v>
      </c>
      <c r="F439" s="84" t="s">
        <v>4449</v>
      </c>
      <c r="G439" s="84" t="b">
        <v>0</v>
      </c>
      <c r="H439" s="84" t="b">
        <v>0</v>
      </c>
      <c r="I439" s="84" t="b">
        <v>0</v>
      </c>
      <c r="J439" s="84" t="b">
        <v>0</v>
      </c>
      <c r="K439" s="84" t="b">
        <v>0</v>
      </c>
      <c r="L439" s="84" t="b">
        <v>0</v>
      </c>
    </row>
    <row r="440" spans="1:12" ht="15">
      <c r="A440" s="84" t="s">
        <v>774</v>
      </c>
      <c r="B440" s="84" t="s">
        <v>424</v>
      </c>
      <c r="C440" s="84">
        <v>2</v>
      </c>
      <c r="D440" s="123">
        <v>0.0011665383859738913</v>
      </c>
      <c r="E440" s="123">
        <v>2.4754070189233994</v>
      </c>
      <c r="F440" s="84" t="s">
        <v>4449</v>
      </c>
      <c r="G440" s="84" t="b">
        <v>0</v>
      </c>
      <c r="H440" s="84" t="b">
        <v>0</v>
      </c>
      <c r="I440" s="84" t="b">
        <v>0</v>
      </c>
      <c r="J440" s="84" t="b">
        <v>0</v>
      </c>
      <c r="K440" s="84" t="b">
        <v>0</v>
      </c>
      <c r="L440" s="84" t="b">
        <v>0</v>
      </c>
    </row>
    <row r="441" spans="1:12" ht="15">
      <c r="A441" s="84" t="s">
        <v>424</v>
      </c>
      <c r="B441" s="84" t="s">
        <v>4416</v>
      </c>
      <c r="C441" s="84">
        <v>2</v>
      </c>
      <c r="D441" s="123">
        <v>0.0011665383859738913</v>
      </c>
      <c r="E441" s="123">
        <v>3.215769708417643</v>
      </c>
      <c r="F441" s="84" t="s">
        <v>4449</v>
      </c>
      <c r="G441" s="84" t="b">
        <v>0</v>
      </c>
      <c r="H441" s="84" t="b">
        <v>0</v>
      </c>
      <c r="I441" s="84" t="b">
        <v>0</v>
      </c>
      <c r="J441" s="84" t="b">
        <v>0</v>
      </c>
      <c r="K441" s="84" t="b">
        <v>0</v>
      </c>
      <c r="L441" s="84" t="b">
        <v>0</v>
      </c>
    </row>
    <row r="442" spans="1:12" ht="15">
      <c r="A442" s="84" t="s">
        <v>4416</v>
      </c>
      <c r="B442" s="84" t="s">
        <v>4214</v>
      </c>
      <c r="C442" s="84">
        <v>2</v>
      </c>
      <c r="D442" s="123">
        <v>0.0011665383859738913</v>
      </c>
      <c r="E442" s="123">
        <v>3.0396784493619617</v>
      </c>
      <c r="F442" s="84" t="s">
        <v>4449</v>
      </c>
      <c r="G442" s="84" t="b">
        <v>0</v>
      </c>
      <c r="H442" s="84" t="b">
        <v>0</v>
      </c>
      <c r="I442" s="84" t="b">
        <v>0</v>
      </c>
      <c r="J442" s="84" t="b">
        <v>0</v>
      </c>
      <c r="K442" s="84" t="b">
        <v>0</v>
      </c>
      <c r="L442" s="84" t="b">
        <v>0</v>
      </c>
    </row>
    <row r="443" spans="1:12" ht="15">
      <c r="A443" s="84" t="s">
        <v>4214</v>
      </c>
      <c r="B443" s="84" t="s">
        <v>4417</v>
      </c>
      <c r="C443" s="84">
        <v>2</v>
      </c>
      <c r="D443" s="123">
        <v>0.0011665383859738913</v>
      </c>
      <c r="E443" s="123">
        <v>3.0396784493619617</v>
      </c>
      <c r="F443" s="84" t="s">
        <v>4449</v>
      </c>
      <c r="G443" s="84" t="b">
        <v>0</v>
      </c>
      <c r="H443" s="84" t="b">
        <v>0</v>
      </c>
      <c r="I443" s="84" t="b">
        <v>0</v>
      </c>
      <c r="J443" s="84" t="b">
        <v>0</v>
      </c>
      <c r="K443" s="84" t="b">
        <v>0</v>
      </c>
      <c r="L443" s="84" t="b">
        <v>0</v>
      </c>
    </row>
    <row r="444" spans="1:12" ht="15">
      <c r="A444" s="84" t="s">
        <v>4417</v>
      </c>
      <c r="B444" s="84" t="s">
        <v>4418</v>
      </c>
      <c r="C444" s="84">
        <v>2</v>
      </c>
      <c r="D444" s="123">
        <v>0.0011665383859738913</v>
      </c>
      <c r="E444" s="123">
        <v>3.215769708417643</v>
      </c>
      <c r="F444" s="84" t="s">
        <v>4449</v>
      </c>
      <c r="G444" s="84" t="b">
        <v>0</v>
      </c>
      <c r="H444" s="84" t="b">
        <v>0</v>
      </c>
      <c r="I444" s="84" t="b">
        <v>0</v>
      </c>
      <c r="J444" s="84" t="b">
        <v>0</v>
      </c>
      <c r="K444" s="84" t="b">
        <v>0</v>
      </c>
      <c r="L444" s="84" t="b">
        <v>0</v>
      </c>
    </row>
    <row r="445" spans="1:12" ht="15">
      <c r="A445" s="84" t="s">
        <v>4418</v>
      </c>
      <c r="B445" s="84" t="s">
        <v>4419</v>
      </c>
      <c r="C445" s="84">
        <v>2</v>
      </c>
      <c r="D445" s="123">
        <v>0.0011665383859738913</v>
      </c>
      <c r="E445" s="123">
        <v>3.215769708417643</v>
      </c>
      <c r="F445" s="84" t="s">
        <v>4449</v>
      </c>
      <c r="G445" s="84" t="b">
        <v>0</v>
      </c>
      <c r="H445" s="84" t="b">
        <v>0</v>
      </c>
      <c r="I445" s="84" t="b">
        <v>0</v>
      </c>
      <c r="J445" s="84" t="b">
        <v>0</v>
      </c>
      <c r="K445" s="84" t="b">
        <v>0</v>
      </c>
      <c r="L445" s="84" t="b">
        <v>0</v>
      </c>
    </row>
    <row r="446" spans="1:12" ht="15">
      <c r="A446" s="84" t="s">
        <v>4419</v>
      </c>
      <c r="B446" s="84" t="s">
        <v>4234</v>
      </c>
      <c r="C446" s="84">
        <v>2</v>
      </c>
      <c r="D446" s="123">
        <v>0.0011665383859738913</v>
      </c>
      <c r="E446" s="123">
        <v>3.0396784493619617</v>
      </c>
      <c r="F446" s="84" t="s">
        <v>4449</v>
      </c>
      <c r="G446" s="84" t="b">
        <v>0</v>
      </c>
      <c r="H446" s="84" t="b">
        <v>0</v>
      </c>
      <c r="I446" s="84" t="b">
        <v>0</v>
      </c>
      <c r="J446" s="84" t="b">
        <v>0</v>
      </c>
      <c r="K446" s="84" t="b">
        <v>0</v>
      </c>
      <c r="L446" s="84" t="b">
        <v>0</v>
      </c>
    </row>
    <row r="447" spans="1:12" ht="15">
      <c r="A447" s="84" t="s">
        <v>4234</v>
      </c>
      <c r="B447" s="84" t="s">
        <v>4060</v>
      </c>
      <c r="C447" s="84">
        <v>2</v>
      </c>
      <c r="D447" s="123">
        <v>0.0011665383859738913</v>
      </c>
      <c r="E447" s="123">
        <v>2.340708445025943</v>
      </c>
      <c r="F447" s="84" t="s">
        <v>4449</v>
      </c>
      <c r="G447" s="84" t="b">
        <v>0</v>
      </c>
      <c r="H447" s="84" t="b">
        <v>0</v>
      </c>
      <c r="I447" s="84" t="b">
        <v>0</v>
      </c>
      <c r="J447" s="84" t="b">
        <v>0</v>
      </c>
      <c r="K447" s="84" t="b">
        <v>0</v>
      </c>
      <c r="L447" s="84" t="b">
        <v>0</v>
      </c>
    </row>
    <row r="448" spans="1:12" ht="15">
      <c r="A448" s="84" t="s">
        <v>4060</v>
      </c>
      <c r="B448" s="84" t="s">
        <v>4420</v>
      </c>
      <c r="C448" s="84">
        <v>2</v>
      </c>
      <c r="D448" s="123">
        <v>0.0011665383859738913</v>
      </c>
      <c r="E448" s="123">
        <v>2.5625571946422996</v>
      </c>
      <c r="F448" s="84" t="s">
        <v>4449</v>
      </c>
      <c r="G448" s="84" t="b">
        <v>0</v>
      </c>
      <c r="H448" s="84" t="b">
        <v>0</v>
      </c>
      <c r="I448" s="84" t="b">
        <v>0</v>
      </c>
      <c r="J448" s="84" t="b">
        <v>0</v>
      </c>
      <c r="K448" s="84" t="b">
        <v>0</v>
      </c>
      <c r="L448" s="84" t="b">
        <v>0</v>
      </c>
    </row>
    <row r="449" spans="1:12" ht="15">
      <c r="A449" s="84" t="s">
        <v>4420</v>
      </c>
      <c r="B449" s="84" t="s">
        <v>4080</v>
      </c>
      <c r="C449" s="84">
        <v>2</v>
      </c>
      <c r="D449" s="123">
        <v>0.0011665383859738913</v>
      </c>
      <c r="E449" s="123">
        <v>2.7386484536979805</v>
      </c>
      <c r="F449" s="84" t="s">
        <v>4449</v>
      </c>
      <c r="G449" s="84" t="b">
        <v>0</v>
      </c>
      <c r="H449" s="84" t="b">
        <v>0</v>
      </c>
      <c r="I449" s="84" t="b">
        <v>0</v>
      </c>
      <c r="J449" s="84" t="b">
        <v>1</v>
      </c>
      <c r="K449" s="84" t="b">
        <v>0</v>
      </c>
      <c r="L449" s="84" t="b">
        <v>0</v>
      </c>
    </row>
    <row r="450" spans="1:12" ht="15">
      <c r="A450" s="84" t="s">
        <v>3290</v>
      </c>
      <c r="B450" s="84" t="s">
        <v>756</v>
      </c>
      <c r="C450" s="84">
        <v>2</v>
      </c>
      <c r="D450" s="123">
        <v>0.0011665383859738913</v>
      </c>
      <c r="E450" s="123">
        <v>1.2838035936894705</v>
      </c>
      <c r="F450" s="84" t="s">
        <v>4449</v>
      </c>
      <c r="G450" s="84" t="b">
        <v>0</v>
      </c>
      <c r="H450" s="84" t="b">
        <v>0</v>
      </c>
      <c r="I450" s="84" t="b">
        <v>0</v>
      </c>
      <c r="J450" s="84" t="b">
        <v>0</v>
      </c>
      <c r="K450" s="84" t="b">
        <v>0</v>
      </c>
      <c r="L450" s="84" t="b">
        <v>0</v>
      </c>
    </row>
    <row r="451" spans="1:12" ht="15">
      <c r="A451" s="84" t="s">
        <v>420</v>
      </c>
      <c r="B451" s="84" t="s">
        <v>4216</v>
      </c>
      <c r="C451" s="84">
        <v>2</v>
      </c>
      <c r="D451" s="123">
        <v>0.0011665383859738913</v>
      </c>
      <c r="E451" s="123">
        <v>1.8221945051480555</v>
      </c>
      <c r="F451" s="84" t="s">
        <v>4449</v>
      </c>
      <c r="G451" s="84" t="b">
        <v>0</v>
      </c>
      <c r="H451" s="84" t="b">
        <v>0</v>
      </c>
      <c r="I451" s="84" t="b">
        <v>0</v>
      </c>
      <c r="J451" s="84" t="b">
        <v>1</v>
      </c>
      <c r="K451" s="84" t="b">
        <v>0</v>
      </c>
      <c r="L451" s="84" t="b">
        <v>0</v>
      </c>
    </row>
    <row r="452" spans="1:12" ht="15">
      <c r="A452" s="84" t="s">
        <v>4216</v>
      </c>
      <c r="B452" s="84" t="s">
        <v>3327</v>
      </c>
      <c r="C452" s="84">
        <v>2</v>
      </c>
      <c r="D452" s="123">
        <v>0.0011665383859738913</v>
      </c>
      <c r="E452" s="123">
        <v>1.8092295279836879</v>
      </c>
      <c r="F452" s="84" t="s">
        <v>4449</v>
      </c>
      <c r="G452" s="84" t="b">
        <v>1</v>
      </c>
      <c r="H452" s="84" t="b">
        <v>0</v>
      </c>
      <c r="I452" s="84" t="b">
        <v>0</v>
      </c>
      <c r="J452" s="84" t="b">
        <v>0</v>
      </c>
      <c r="K452" s="84" t="b">
        <v>0</v>
      </c>
      <c r="L452" s="84" t="b">
        <v>0</v>
      </c>
    </row>
    <row r="453" spans="1:12" ht="15">
      <c r="A453" s="84" t="s">
        <v>3327</v>
      </c>
      <c r="B453" s="84" t="s">
        <v>4423</v>
      </c>
      <c r="C453" s="84">
        <v>2</v>
      </c>
      <c r="D453" s="123">
        <v>0.0011665383859738913</v>
      </c>
      <c r="E453" s="123">
        <v>1.9853207870393692</v>
      </c>
      <c r="F453" s="84" t="s">
        <v>4449</v>
      </c>
      <c r="G453" s="84" t="b">
        <v>0</v>
      </c>
      <c r="H453" s="84" t="b">
        <v>0</v>
      </c>
      <c r="I453" s="84" t="b">
        <v>0</v>
      </c>
      <c r="J453" s="84" t="b">
        <v>0</v>
      </c>
      <c r="K453" s="84" t="b">
        <v>0</v>
      </c>
      <c r="L453" s="84" t="b">
        <v>0</v>
      </c>
    </row>
    <row r="454" spans="1:12" ht="15">
      <c r="A454" s="84" t="s">
        <v>4423</v>
      </c>
      <c r="B454" s="84" t="s">
        <v>4424</v>
      </c>
      <c r="C454" s="84">
        <v>2</v>
      </c>
      <c r="D454" s="123">
        <v>0.0011665383859738913</v>
      </c>
      <c r="E454" s="123">
        <v>3.215769708417643</v>
      </c>
      <c r="F454" s="84" t="s">
        <v>4449</v>
      </c>
      <c r="G454" s="84" t="b">
        <v>0</v>
      </c>
      <c r="H454" s="84" t="b">
        <v>0</v>
      </c>
      <c r="I454" s="84" t="b">
        <v>0</v>
      </c>
      <c r="J454" s="84" t="b">
        <v>0</v>
      </c>
      <c r="K454" s="84" t="b">
        <v>0</v>
      </c>
      <c r="L454" s="84" t="b">
        <v>0</v>
      </c>
    </row>
    <row r="455" spans="1:12" ht="15">
      <c r="A455" s="84" t="s">
        <v>4424</v>
      </c>
      <c r="B455" s="84" t="s">
        <v>4104</v>
      </c>
      <c r="C455" s="84">
        <v>2</v>
      </c>
      <c r="D455" s="123">
        <v>0.0011665383859738913</v>
      </c>
      <c r="E455" s="123">
        <v>2.8178296997456056</v>
      </c>
      <c r="F455" s="84" t="s">
        <v>4449</v>
      </c>
      <c r="G455" s="84" t="b">
        <v>0</v>
      </c>
      <c r="H455" s="84" t="b">
        <v>0</v>
      </c>
      <c r="I455" s="84" t="b">
        <v>0</v>
      </c>
      <c r="J455" s="84" t="b">
        <v>0</v>
      </c>
      <c r="K455" s="84" t="b">
        <v>0</v>
      </c>
      <c r="L455" s="84" t="b">
        <v>0</v>
      </c>
    </row>
    <row r="456" spans="1:12" ht="15">
      <c r="A456" s="84" t="s">
        <v>4104</v>
      </c>
      <c r="B456" s="84" t="s">
        <v>4425</v>
      </c>
      <c r="C456" s="84">
        <v>2</v>
      </c>
      <c r="D456" s="123">
        <v>0.0011665383859738913</v>
      </c>
      <c r="E456" s="123">
        <v>2.8178296997456056</v>
      </c>
      <c r="F456" s="84" t="s">
        <v>4449</v>
      </c>
      <c r="G456" s="84" t="b">
        <v>0</v>
      </c>
      <c r="H456" s="84" t="b">
        <v>0</v>
      </c>
      <c r="I456" s="84" t="b">
        <v>0</v>
      </c>
      <c r="J456" s="84" t="b">
        <v>0</v>
      </c>
      <c r="K456" s="84" t="b">
        <v>0</v>
      </c>
      <c r="L456" s="84" t="b">
        <v>0</v>
      </c>
    </row>
    <row r="457" spans="1:12" ht="15">
      <c r="A457" s="84" t="s">
        <v>4425</v>
      </c>
      <c r="B457" s="84" t="s">
        <v>4079</v>
      </c>
      <c r="C457" s="84">
        <v>2</v>
      </c>
      <c r="D457" s="123">
        <v>0.0011665383859738913</v>
      </c>
      <c r="E457" s="123">
        <v>2.8178296997456056</v>
      </c>
      <c r="F457" s="84" t="s">
        <v>4449</v>
      </c>
      <c r="G457" s="84" t="b">
        <v>0</v>
      </c>
      <c r="H457" s="84" t="b">
        <v>0</v>
      </c>
      <c r="I457" s="84" t="b">
        <v>0</v>
      </c>
      <c r="J457" s="84" t="b">
        <v>0</v>
      </c>
      <c r="K457" s="84" t="b">
        <v>0</v>
      </c>
      <c r="L457" s="84" t="b">
        <v>0</v>
      </c>
    </row>
    <row r="458" spans="1:12" ht="15">
      <c r="A458" s="84" t="s">
        <v>4079</v>
      </c>
      <c r="B458" s="84" t="s">
        <v>4426</v>
      </c>
      <c r="C458" s="84">
        <v>2</v>
      </c>
      <c r="D458" s="123">
        <v>0.0011665383859738913</v>
      </c>
      <c r="E458" s="123">
        <v>2.7386484536979805</v>
      </c>
      <c r="F458" s="84" t="s">
        <v>4449</v>
      </c>
      <c r="G458" s="84" t="b">
        <v>0</v>
      </c>
      <c r="H458" s="84" t="b">
        <v>0</v>
      </c>
      <c r="I458" s="84" t="b">
        <v>0</v>
      </c>
      <c r="J458" s="84" t="b">
        <v>0</v>
      </c>
      <c r="K458" s="84" t="b">
        <v>0</v>
      </c>
      <c r="L458" s="84" t="b">
        <v>0</v>
      </c>
    </row>
    <row r="459" spans="1:12" ht="15">
      <c r="A459" s="84" t="s">
        <v>4428</v>
      </c>
      <c r="B459" s="84" t="s">
        <v>4106</v>
      </c>
      <c r="C459" s="84">
        <v>2</v>
      </c>
      <c r="D459" s="123">
        <v>0.0011665383859738913</v>
      </c>
      <c r="E459" s="123">
        <v>2.914739712753662</v>
      </c>
      <c r="F459" s="84" t="s">
        <v>4449</v>
      </c>
      <c r="G459" s="84" t="b">
        <v>0</v>
      </c>
      <c r="H459" s="84" t="b">
        <v>0</v>
      </c>
      <c r="I459" s="84" t="b">
        <v>0</v>
      </c>
      <c r="J459" s="84" t="b">
        <v>0</v>
      </c>
      <c r="K459" s="84" t="b">
        <v>0</v>
      </c>
      <c r="L459" s="84" t="b">
        <v>0</v>
      </c>
    </row>
    <row r="460" spans="1:12" ht="15">
      <c r="A460" s="84" t="s">
        <v>4106</v>
      </c>
      <c r="B460" s="84" t="s">
        <v>4429</v>
      </c>
      <c r="C460" s="84">
        <v>2</v>
      </c>
      <c r="D460" s="123">
        <v>0.0011665383859738913</v>
      </c>
      <c r="E460" s="123">
        <v>2.8178296997456056</v>
      </c>
      <c r="F460" s="84" t="s">
        <v>4449</v>
      </c>
      <c r="G460" s="84" t="b">
        <v>0</v>
      </c>
      <c r="H460" s="84" t="b">
        <v>0</v>
      </c>
      <c r="I460" s="84" t="b">
        <v>0</v>
      </c>
      <c r="J460" s="84" t="b">
        <v>0</v>
      </c>
      <c r="K460" s="84" t="b">
        <v>0</v>
      </c>
      <c r="L460" s="84" t="b">
        <v>0</v>
      </c>
    </row>
    <row r="461" spans="1:12" ht="15">
      <c r="A461" s="84" t="s">
        <v>4429</v>
      </c>
      <c r="B461" s="84" t="s">
        <v>4430</v>
      </c>
      <c r="C461" s="84">
        <v>2</v>
      </c>
      <c r="D461" s="123">
        <v>0.0011665383859738913</v>
      </c>
      <c r="E461" s="123">
        <v>3.215769708417643</v>
      </c>
      <c r="F461" s="84" t="s">
        <v>4449</v>
      </c>
      <c r="G461" s="84" t="b">
        <v>0</v>
      </c>
      <c r="H461" s="84" t="b">
        <v>0</v>
      </c>
      <c r="I461" s="84" t="b">
        <v>0</v>
      </c>
      <c r="J461" s="84" t="b">
        <v>0</v>
      </c>
      <c r="K461" s="84" t="b">
        <v>0</v>
      </c>
      <c r="L461" s="84" t="b">
        <v>0</v>
      </c>
    </row>
    <row r="462" spans="1:12" ht="15">
      <c r="A462" s="84" t="s">
        <v>4430</v>
      </c>
      <c r="B462" s="84" t="s">
        <v>4431</v>
      </c>
      <c r="C462" s="84">
        <v>2</v>
      </c>
      <c r="D462" s="123">
        <v>0.0011665383859738913</v>
      </c>
      <c r="E462" s="123">
        <v>3.215769708417643</v>
      </c>
      <c r="F462" s="84" t="s">
        <v>4449</v>
      </c>
      <c r="G462" s="84" t="b">
        <v>0</v>
      </c>
      <c r="H462" s="84" t="b">
        <v>0</v>
      </c>
      <c r="I462" s="84" t="b">
        <v>0</v>
      </c>
      <c r="J462" s="84" t="b">
        <v>0</v>
      </c>
      <c r="K462" s="84" t="b">
        <v>0</v>
      </c>
      <c r="L462" s="84" t="b">
        <v>0</v>
      </c>
    </row>
    <row r="463" spans="1:12" ht="15">
      <c r="A463" s="84" t="s">
        <v>4431</v>
      </c>
      <c r="B463" s="84" t="s">
        <v>4050</v>
      </c>
      <c r="C463" s="84">
        <v>2</v>
      </c>
      <c r="D463" s="123">
        <v>0.0011665383859738913</v>
      </c>
      <c r="E463" s="123">
        <v>2.3126797214256998</v>
      </c>
      <c r="F463" s="84" t="s">
        <v>4449</v>
      </c>
      <c r="G463" s="84" t="b">
        <v>0</v>
      </c>
      <c r="H463" s="84" t="b">
        <v>0</v>
      </c>
      <c r="I463" s="84" t="b">
        <v>0</v>
      </c>
      <c r="J463" s="84" t="b">
        <v>0</v>
      </c>
      <c r="K463" s="84" t="b">
        <v>0</v>
      </c>
      <c r="L463" s="84" t="b">
        <v>0</v>
      </c>
    </row>
    <row r="464" spans="1:12" ht="15">
      <c r="A464" s="84" t="s">
        <v>3328</v>
      </c>
      <c r="B464" s="84" t="s">
        <v>4432</v>
      </c>
      <c r="C464" s="84">
        <v>2</v>
      </c>
      <c r="D464" s="123">
        <v>0.0011665383859738913</v>
      </c>
      <c r="E464" s="123">
        <v>2.174377023259418</v>
      </c>
      <c r="F464" s="84" t="s">
        <v>4449</v>
      </c>
      <c r="G464" s="84" t="b">
        <v>0</v>
      </c>
      <c r="H464" s="84" t="b">
        <v>0</v>
      </c>
      <c r="I464" s="84" t="b">
        <v>0</v>
      </c>
      <c r="J464" s="84" t="b">
        <v>0</v>
      </c>
      <c r="K464" s="84" t="b">
        <v>0</v>
      </c>
      <c r="L464" s="84" t="b">
        <v>0</v>
      </c>
    </row>
    <row r="465" spans="1:12" ht="15">
      <c r="A465" s="84" t="s">
        <v>4432</v>
      </c>
      <c r="B465" s="84" t="s">
        <v>4433</v>
      </c>
      <c r="C465" s="84">
        <v>2</v>
      </c>
      <c r="D465" s="123">
        <v>0.0011665383859738913</v>
      </c>
      <c r="E465" s="123">
        <v>3.215769708417643</v>
      </c>
      <c r="F465" s="84" t="s">
        <v>4449</v>
      </c>
      <c r="G465" s="84" t="b">
        <v>0</v>
      </c>
      <c r="H465" s="84" t="b">
        <v>0</v>
      </c>
      <c r="I465" s="84" t="b">
        <v>0</v>
      </c>
      <c r="J465" s="84" t="b">
        <v>0</v>
      </c>
      <c r="K465" s="84" t="b">
        <v>0</v>
      </c>
      <c r="L465" s="84" t="b">
        <v>0</v>
      </c>
    </row>
    <row r="466" spans="1:12" ht="15">
      <c r="A466" s="84" t="s">
        <v>4433</v>
      </c>
      <c r="B466" s="84" t="s">
        <v>4434</v>
      </c>
      <c r="C466" s="84">
        <v>2</v>
      </c>
      <c r="D466" s="123">
        <v>0.0011665383859738913</v>
      </c>
      <c r="E466" s="123">
        <v>3.215769708417643</v>
      </c>
      <c r="F466" s="84" t="s">
        <v>4449</v>
      </c>
      <c r="G466" s="84" t="b">
        <v>0</v>
      </c>
      <c r="H466" s="84" t="b">
        <v>0</v>
      </c>
      <c r="I466" s="84" t="b">
        <v>0</v>
      </c>
      <c r="J466" s="84" t="b">
        <v>0</v>
      </c>
      <c r="K466" s="84" t="b">
        <v>0</v>
      </c>
      <c r="L466" s="84" t="b">
        <v>0</v>
      </c>
    </row>
    <row r="467" spans="1:12" ht="15">
      <c r="A467" s="84" t="s">
        <v>4434</v>
      </c>
      <c r="B467" s="84" t="s">
        <v>4112</v>
      </c>
      <c r="C467" s="84">
        <v>2</v>
      </c>
      <c r="D467" s="123">
        <v>0.0011665383859738913</v>
      </c>
      <c r="E467" s="123">
        <v>2.8178296997456056</v>
      </c>
      <c r="F467" s="84" t="s">
        <v>4449</v>
      </c>
      <c r="G467" s="84" t="b">
        <v>0</v>
      </c>
      <c r="H467" s="84" t="b">
        <v>0</v>
      </c>
      <c r="I467" s="84" t="b">
        <v>0</v>
      </c>
      <c r="J467" s="84" t="b">
        <v>0</v>
      </c>
      <c r="K467" s="84" t="b">
        <v>0</v>
      </c>
      <c r="L467" s="84" t="b">
        <v>0</v>
      </c>
    </row>
    <row r="468" spans="1:12" ht="15">
      <c r="A468" s="84" t="s">
        <v>4112</v>
      </c>
      <c r="B468" s="84" t="s">
        <v>4233</v>
      </c>
      <c r="C468" s="84">
        <v>2</v>
      </c>
      <c r="D468" s="123">
        <v>0.0011665383859738913</v>
      </c>
      <c r="E468" s="123">
        <v>2.6417384406899242</v>
      </c>
      <c r="F468" s="84" t="s">
        <v>4449</v>
      </c>
      <c r="G468" s="84" t="b">
        <v>0</v>
      </c>
      <c r="H468" s="84" t="b">
        <v>0</v>
      </c>
      <c r="I468" s="84" t="b">
        <v>0</v>
      </c>
      <c r="J468" s="84" t="b">
        <v>0</v>
      </c>
      <c r="K468" s="84" t="b">
        <v>0</v>
      </c>
      <c r="L468" s="84" t="b">
        <v>0</v>
      </c>
    </row>
    <row r="469" spans="1:12" ht="15">
      <c r="A469" s="84" t="s">
        <v>4233</v>
      </c>
      <c r="B469" s="84" t="s">
        <v>4151</v>
      </c>
      <c r="C469" s="84">
        <v>2</v>
      </c>
      <c r="D469" s="123">
        <v>0.0011665383859738913</v>
      </c>
      <c r="E469" s="123">
        <v>2.863587190306281</v>
      </c>
      <c r="F469" s="84" t="s">
        <v>4449</v>
      </c>
      <c r="G469" s="84" t="b">
        <v>0</v>
      </c>
      <c r="H469" s="84" t="b">
        <v>0</v>
      </c>
      <c r="I469" s="84" t="b">
        <v>0</v>
      </c>
      <c r="J469" s="84" t="b">
        <v>0</v>
      </c>
      <c r="K469" s="84" t="b">
        <v>0</v>
      </c>
      <c r="L469" s="84" t="b">
        <v>0</v>
      </c>
    </row>
    <row r="470" spans="1:12" ht="15">
      <c r="A470" s="84" t="s">
        <v>4113</v>
      </c>
      <c r="B470" s="84" t="s">
        <v>4145</v>
      </c>
      <c r="C470" s="84">
        <v>2</v>
      </c>
      <c r="D470" s="123">
        <v>0.0011665383859738913</v>
      </c>
      <c r="E470" s="123">
        <v>2.6137097170896806</v>
      </c>
      <c r="F470" s="84" t="s">
        <v>4449</v>
      </c>
      <c r="G470" s="84" t="b">
        <v>0</v>
      </c>
      <c r="H470" s="84" t="b">
        <v>0</v>
      </c>
      <c r="I470" s="84" t="b">
        <v>0</v>
      </c>
      <c r="J470" s="84" t="b">
        <v>0</v>
      </c>
      <c r="K470" s="84" t="b">
        <v>0</v>
      </c>
      <c r="L470" s="84" t="b">
        <v>0</v>
      </c>
    </row>
    <row r="471" spans="1:12" ht="15">
      <c r="A471" s="84" t="s">
        <v>4145</v>
      </c>
      <c r="B471" s="84" t="s">
        <v>4075</v>
      </c>
      <c r="C471" s="84">
        <v>2</v>
      </c>
      <c r="D471" s="123">
        <v>0.0011665383859738913</v>
      </c>
      <c r="E471" s="123">
        <v>2.4376184580339997</v>
      </c>
      <c r="F471" s="84" t="s">
        <v>4449</v>
      </c>
      <c r="G471" s="84" t="b">
        <v>0</v>
      </c>
      <c r="H471" s="84" t="b">
        <v>0</v>
      </c>
      <c r="I471" s="84" t="b">
        <v>0</v>
      </c>
      <c r="J471" s="84" t="b">
        <v>1</v>
      </c>
      <c r="K471" s="84" t="b">
        <v>0</v>
      </c>
      <c r="L471" s="84" t="b">
        <v>0</v>
      </c>
    </row>
    <row r="472" spans="1:12" ht="15">
      <c r="A472" s="84" t="s">
        <v>4075</v>
      </c>
      <c r="B472" s="84" t="s">
        <v>4435</v>
      </c>
      <c r="C472" s="84">
        <v>2</v>
      </c>
      <c r="D472" s="123">
        <v>0.0011665383859738913</v>
      </c>
      <c r="E472" s="123">
        <v>2.7386484536979805</v>
      </c>
      <c r="F472" s="84" t="s">
        <v>4449</v>
      </c>
      <c r="G472" s="84" t="b">
        <v>1</v>
      </c>
      <c r="H472" s="84" t="b">
        <v>0</v>
      </c>
      <c r="I472" s="84" t="b">
        <v>0</v>
      </c>
      <c r="J472" s="84" t="b">
        <v>0</v>
      </c>
      <c r="K472" s="84" t="b">
        <v>0</v>
      </c>
      <c r="L472" s="84" t="b">
        <v>0</v>
      </c>
    </row>
    <row r="473" spans="1:12" ht="15">
      <c r="A473" s="84" t="s">
        <v>4435</v>
      </c>
      <c r="B473" s="84" t="s">
        <v>4436</v>
      </c>
      <c r="C473" s="84">
        <v>2</v>
      </c>
      <c r="D473" s="123">
        <v>0.0011665383859738913</v>
      </c>
      <c r="E473" s="123">
        <v>3.215769708417643</v>
      </c>
      <c r="F473" s="84" t="s">
        <v>4449</v>
      </c>
      <c r="G473" s="84" t="b">
        <v>0</v>
      </c>
      <c r="H473" s="84" t="b">
        <v>0</v>
      </c>
      <c r="I473" s="84" t="b">
        <v>0</v>
      </c>
      <c r="J473" s="84" t="b">
        <v>1</v>
      </c>
      <c r="K473" s="84" t="b">
        <v>0</v>
      </c>
      <c r="L473" s="84" t="b">
        <v>0</v>
      </c>
    </row>
    <row r="474" spans="1:12" ht="15">
      <c r="A474" s="84" t="s">
        <v>4436</v>
      </c>
      <c r="B474" s="84" t="s">
        <v>4050</v>
      </c>
      <c r="C474" s="84">
        <v>2</v>
      </c>
      <c r="D474" s="123">
        <v>0.0011665383859738913</v>
      </c>
      <c r="E474" s="123">
        <v>2.3126797214256998</v>
      </c>
      <c r="F474" s="84" t="s">
        <v>4449</v>
      </c>
      <c r="G474" s="84" t="b">
        <v>1</v>
      </c>
      <c r="H474" s="84" t="b">
        <v>0</v>
      </c>
      <c r="I474" s="84" t="b">
        <v>0</v>
      </c>
      <c r="J474" s="84" t="b">
        <v>0</v>
      </c>
      <c r="K474" s="84" t="b">
        <v>0</v>
      </c>
      <c r="L474" s="84" t="b">
        <v>0</v>
      </c>
    </row>
    <row r="475" spans="1:12" ht="15">
      <c r="A475" s="84" t="s">
        <v>4050</v>
      </c>
      <c r="B475" s="84" t="s">
        <v>4437</v>
      </c>
      <c r="C475" s="84">
        <v>2</v>
      </c>
      <c r="D475" s="123">
        <v>0.0011665383859738913</v>
      </c>
      <c r="E475" s="123">
        <v>2.3126797214256998</v>
      </c>
      <c r="F475" s="84" t="s">
        <v>4449</v>
      </c>
      <c r="G475" s="84" t="b">
        <v>0</v>
      </c>
      <c r="H475" s="84" t="b">
        <v>0</v>
      </c>
      <c r="I475" s="84" t="b">
        <v>0</v>
      </c>
      <c r="J475" s="84" t="b">
        <v>0</v>
      </c>
      <c r="K475" s="84" t="b">
        <v>0</v>
      </c>
      <c r="L475" s="84" t="b">
        <v>0</v>
      </c>
    </row>
    <row r="476" spans="1:12" ht="15">
      <c r="A476" s="84" t="s">
        <v>4437</v>
      </c>
      <c r="B476" s="84" t="s">
        <v>3357</v>
      </c>
      <c r="C476" s="84">
        <v>2</v>
      </c>
      <c r="D476" s="123">
        <v>0.0011665383859738913</v>
      </c>
      <c r="E476" s="123">
        <v>2.3126797214256998</v>
      </c>
      <c r="F476" s="84" t="s">
        <v>4449</v>
      </c>
      <c r="G476" s="84" t="b">
        <v>0</v>
      </c>
      <c r="H476" s="84" t="b">
        <v>0</v>
      </c>
      <c r="I476" s="84" t="b">
        <v>0</v>
      </c>
      <c r="J476" s="84" t="b">
        <v>0</v>
      </c>
      <c r="K476" s="84" t="b">
        <v>0</v>
      </c>
      <c r="L476" s="84" t="b">
        <v>0</v>
      </c>
    </row>
    <row r="477" spans="1:12" ht="15">
      <c r="A477" s="84" t="s">
        <v>3357</v>
      </c>
      <c r="B477" s="84" t="s">
        <v>3263</v>
      </c>
      <c r="C477" s="84">
        <v>2</v>
      </c>
      <c r="D477" s="123">
        <v>0.0011665383859738913</v>
      </c>
      <c r="E477" s="123">
        <v>0.8904593367065821</v>
      </c>
      <c r="F477" s="84" t="s">
        <v>4449</v>
      </c>
      <c r="G477" s="84" t="b">
        <v>0</v>
      </c>
      <c r="H477" s="84" t="b">
        <v>0</v>
      </c>
      <c r="I477" s="84" t="b">
        <v>0</v>
      </c>
      <c r="J477" s="84" t="b">
        <v>0</v>
      </c>
      <c r="K477" s="84" t="b">
        <v>0</v>
      </c>
      <c r="L477" s="84" t="b">
        <v>0</v>
      </c>
    </row>
    <row r="478" spans="1:12" ht="15">
      <c r="A478" s="84" t="s">
        <v>4236</v>
      </c>
      <c r="B478" s="84" t="s">
        <v>3265</v>
      </c>
      <c r="C478" s="84">
        <v>2</v>
      </c>
      <c r="D478" s="123">
        <v>0.0011665383859738913</v>
      </c>
      <c r="E478" s="123">
        <v>2.5167997040816243</v>
      </c>
      <c r="F478" s="84" t="s">
        <v>4449</v>
      </c>
      <c r="G478" s="84" t="b">
        <v>0</v>
      </c>
      <c r="H478" s="84" t="b">
        <v>0</v>
      </c>
      <c r="I478" s="84" t="b">
        <v>0</v>
      </c>
      <c r="J478" s="84" t="b">
        <v>0</v>
      </c>
      <c r="K478" s="84" t="b">
        <v>0</v>
      </c>
      <c r="L478" s="84" t="b">
        <v>0</v>
      </c>
    </row>
    <row r="479" spans="1:12" ht="15">
      <c r="A479" s="84" t="s">
        <v>4237</v>
      </c>
      <c r="B479" s="84" t="s">
        <v>4142</v>
      </c>
      <c r="C479" s="84">
        <v>2</v>
      </c>
      <c r="D479" s="123">
        <v>0.0011665383859738913</v>
      </c>
      <c r="E479" s="123">
        <v>2.7386484536979805</v>
      </c>
      <c r="F479" s="84" t="s">
        <v>4449</v>
      </c>
      <c r="G479" s="84" t="b">
        <v>0</v>
      </c>
      <c r="H479" s="84" t="b">
        <v>0</v>
      </c>
      <c r="I479" s="84" t="b">
        <v>0</v>
      </c>
      <c r="J479" s="84" t="b">
        <v>0</v>
      </c>
      <c r="K479" s="84" t="b">
        <v>0</v>
      </c>
      <c r="L479" s="84" t="b">
        <v>0</v>
      </c>
    </row>
    <row r="480" spans="1:12" ht="15">
      <c r="A480" s="84" t="s">
        <v>4142</v>
      </c>
      <c r="B480" s="84" t="s">
        <v>4238</v>
      </c>
      <c r="C480" s="84">
        <v>2</v>
      </c>
      <c r="D480" s="123">
        <v>0.0011665383859738913</v>
      </c>
      <c r="E480" s="123">
        <v>2.7386484536979805</v>
      </c>
      <c r="F480" s="84" t="s">
        <v>4449</v>
      </c>
      <c r="G480" s="84" t="b">
        <v>0</v>
      </c>
      <c r="H480" s="84" t="b">
        <v>0</v>
      </c>
      <c r="I480" s="84" t="b">
        <v>0</v>
      </c>
      <c r="J480" s="84" t="b">
        <v>0</v>
      </c>
      <c r="K480" s="84" t="b">
        <v>0</v>
      </c>
      <c r="L480" s="84" t="b">
        <v>0</v>
      </c>
    </row>
    <row r="481" spans="1:12" ht="15">
      <c r="A481" s="84" t="s">
        <v>4238</v>
      </c>
      <c r="B481" s="84" t="s">
        <v>419</v>
      </c>
      <c r="C481" s="84">
        <v>2</v>
      </c>
      <c r="D481" s="123">
        <v>0.0011665383859738913</v>
      </c>
      <c r="E481" s="123">
        <v>2.7386484536979805</v>
      </c>
      <c r="F481" s="84" t="s">
        <v>4449</v>
      </c>
      <c r="G481" s="84" t="b">
        <v>0</v>
      </c>
      <c r="H481" s="84" t="b">
        <v>0</v>
      </c>
      <c r="I481" s="84" t="b">
        <v>0</v>
      </c>
      <c r="J481" s="84" t="b">
        <v>0</v>
      </c>
      <c r="K481" s="84" t="b">
        <v>0</v>
      </c>
      <c r="L481" s="84" t="b">
        <v>0</v>
      </c>
    </row>
    <row r="482" spans="1:12" ht="15">
      <c r="A482" s="84" t="s">
        <v>4240</v>
      </c>
      <c r="B482" s="84" t="s">
        <v>4438</v>
      </c>
      <c r="C482" s="84">
        <v>2</v>
      </c>
      <c r="D482" s="123">
        <v>0.0011665383859738913</v>
      </c>
      <c r="E482" s="123">
        <v>3.0396784493619617</v>
      </c>
      <c r="F482" s="84" t="s">
        <v>4449</v>
      </c>
      <c r="G482" s="84" t="b">
        <v>0</v>
      </c>
      <c r="H482" s="84" t="b">
        <v>0</v>
      </c>
      <c r="I482" s="84" t="b">
        <v>0</v>
      </c>
      <c r="J482" s="84" t="b">
        <v>0</v>
      </c>
      <c r="K482" s="84" t="b">
        <v>0</v>
      </c>
      <c r="L482" s="84" t="b">
        <v>0</v>
      </c>
    </row>
    <row r="483" spans="1:12" ht="15">
      <c r="A483" s="84" t="s">
        <v>4438</v>
      </c>
      <c r="B483" s="84" t="s">
        <v>4439</v>
      </c>
      <c r="C483" s="84">
        <v>2</v>
      </c>
      <c r="D483" s="123">
        <v>0.0011665383859738913</v>
      </c>
      <c r="E483" s="123">
        <v>3.215769708417643</v>
      </c>
      <c r="F483" s="84" t="s">
        <v>4449</v>
      </c>
      <c r="G483" s="84" t="b">
        <v>0</v>
      </c>
      <c r="H483" s="84" t="b">
        <v>0</v>
      </c>
      <c r="I483" s="84" t="b">
        <v>0</v>
      </c>
      <c r="J483" s="84" t="b">
        <v>0</v>
      </c>
      <c r="K483" s="84" t="b">
        <v>0</v>
      </c>
      <c r="L483" s="84" t="b">
        <v>0</v>
      </c>
    </row>
    <row r="484" spans="1:12" ht="15">
      <c r="A484" s="84" t="s">
        <v>4439</v>
      </c>
      <c r="B484" s="84" t="s">
        <v>4440</v>
      </c>
      <c r="C484" s="84">
        <v>2</v>
      </c>
      <c r="D484" s="123">
        <v>0.0011665383859738913</v>
      </c>
      <c r="E484" s="123">
        <v>3.215769708417643</v>
      </c>
      <c r="F484" s="84" t="s">
        <v>4449</v>
      </c>
      <c r="G484" s="84" t="b">
        <v>0</v>
      </c>
      <c r="H484" s="84" t="b">
        <v>0</v>
      </c>
      <c r="I484" s="84" t="b">
        <v>0</v>
      </c>
      <c r="J484" s="84" t="b">
        <v>0</v>
      </c>
      <c r="K484" s="84" t="b">
        <v>0</v>
      </c>
      <c r="L484" s="84" t="b">
        <v>0</v>
      </c>
    </row>
    <row r="485" spans="1:12" ht="15">
      <c r="A485" s="84" t="s">
        <v>4440</v>
      </c>
      <c r="B485" s="84" t="s">
        <v>3380</v>
      </c>
      <c r="C485" s="84">
        <v>2</v>
      </c>
      <c r="D485" s="123">
        <v>0.0011665383859738913</v>
      </c>
      <c r="E485" s="123">
        <v>2.1018263561108066</v>
      </c>
      <c r="F485" s="84" t="s">
        <v>4449</v>
      </c>
      <c r="G485" s="84" t="b">
        <v>0</v>
      </c>
      <c r="H485" s="84" t="b">
        <v>0</v>
      </c>
      <c r="I485" s="84" t="b">
        <v>0</v>
      </c>
      <c r="J485" s="84" t="b">
        <v>0</v>
      </c>
      <c r="K485" s="84" t="b">
        <v>0</v>
      </c>
      <c r="L485" s="84" t="b">
        <v>0</v>
      </c>
    </row>
    <row r="486" spans="1:12" ht="15">
      <c r="A486" s="84" t="s">
        <v>4070</v>
      </c>
      <c r="B486" s="84" t="s">
        <v>3324</v>
      </c>
      <c r="C486" s="84">
        <v>2</v>
      </c>
      <c r="D486" s="123">
        <v>0.0011665383859738913</v>
      </c>
      <c r="E486" s="123">
        <v>1.1466568570305222</v>
      </c>
      <c r="F486" s="84" t="s">
        <v>4449</v>
      </c>
      <c r="G486" s="84" t="b">
        <v>0</v>
      </c>
      <c r="H486" s="84" t="b">
        <v>0</v>
      </c>
      <c r="I486" s="84" t="b">
        <v>0</v>
      </c>
      <c r="J486" s="84" t="b">
        <v>0</v>
      </c>
      <c r="K486" s="84" t="b">
        <v>0</v>
      </c>
      <c r="L486" s="84" t="b">
        <v>0</v>
      </c>
    </row>
    <row r="487" spans="1:12" ht="15">
      <c r="A487" s="84" t="s">
        <v>3327</v>
      </c>
      <c r="B487" s="84" t="s">
        <v>4441</v>
      </c>
      <c r="C487" s="84">
        <v>2</v>
      </c>
      <c r="D487" s="123">
        <v>0.0011665383859738913</v>
      </c>
      <c r="E487" s="123">
        <v>1.9853207870393692</v>
      </c>
      <c r="F487" s="84" t="s">
        <v>4449</v>
      </c>
      <c r="G487" s="84" t="b">
        <v>0</v>
      </c>
      <c r="H487" s="84" t="b">
        <v>0</v>
      </c>
      <c r="I487" s="84" t="b">
        <v>0</v>
      </c>
      <c r="J487" s="84" t="b">
        <v>0</v>
      </c>
      <c r="K487" s="84" t="b">
        <v>0</v>
      </c>
      <c r="L487" s="84" t="b">
        <v>0</v>
      </c>
    </row>
    <row r="488" spans="1:12" ht="15">
      <c r="A488" s="84" t="s">
        <v>4441</v>
      </c>
      <c r="B488" s="84" t="s">
        <v>4060</v>
      </c>
      <c r="C488" s="84">
        <v>2</v>
      </c>
      <c r="D488" s="123">
        <v>0.0011665383859738913</v>
      </c>
      <c r="E488" s="123">
        <v>2.5167997040816243</v>
      </c>
      <c r="F488" s="84" t="s">
        <v>4449</v>
      </c>
      <c r="G488" s="84" t="b">
        <v>0</v>
      </c>
      <c r="H488" s="84" t="b">
        <v>0</v>
      </c>
      <c r="I488" s="84" t="b">
        <v>0</v>
      </c>
      <c r="J488" s="84" t="b">
        <v>0</v>
      </c>
      <c r="K488" s="84" t="b">
        <v>0</v>
      </c>
      <c r="L488" s="84" t="b">
        <v>0</v>
      </c>
    </row>
    <row r="489" spans="1:12" ht="15">
      <c r="A489" s="84" t="s">
        <v>756</v>
      </c>
      <c r="B489" s="84" t="s">
        <v>4093</v>
      </c>
      <c r="C489" s="84">
        <v>2</v>
      </c>
      <c r="D489" s="123">
        <v>0.0011665383859738913</v>
      </c>
      <c r="E489" s="123">
        <v>0.935874728406005</v>
      </c>
      <c r="F489" s="84" t="s">
        <v>4449</v>
      </c>
      <c r="G489" s="84" t="b">
        <v>0</v>
      </c>
      <c r="H489" s="84" t="b">
        <v>0</v>
      </c>
      <c r="I489" s="84" t="b">
        <v>0</v>
      </c>
      <c r="J489" s="84" t="b">
        <v>0</v>
      </c>
      <c r="K489" s="84" t="b">
        <v>0</v>
      </c>
      <c r="L489" s="84" t="b">
        <v>0</v>
      </c>
    </row>
    <row r="490" spans="1:12" ht="15">
      <c r="A490" s="84" t="s">
        <v>4093</v>
      </c>
      <c r="B490" s="84" t="s">
        <v>4170</v>
      </c>
      <c r="C490" s="84">
        <v>2</v>
      </c>
      <c r="D490" s="123">
        <v>0.0011665383859738913</v>
      </c>
      <c r="E490" s="123">
        <v>2.5625571946422996</v>
      </c>
      <c r="F490" s="84" t="s">
        <v>4449</v>
      </c>
      <c r="G490" s="84" t="b">
        <v>0</v>
      </c>
      <c r="H490" s="84" t="b">
        <v>0</v>
      </c>
      <c r="I490" s="84" t="b">
        <v>0</v>
      </c>
      <c r="J490" s="84" t="b">
        <v>0</v>
      </c>
      <c r="K490" s="84" t="b">
        <v>0</v>
      </c>
      <c r="L490" s="84" t="b">
        <v>0</v>
      </c>
    </row>
    <row r="491" spans="1:12" ht="15">
      <c r="A491" s="84" t="s">
        <v>3329</v>
      </c>
      <c r="B491" s="84" t="s">
        <v>4117</v>
      </c>
      <c r="C491" s="84">
        <v>2</v>
      </c>
      <c r="D491" s="123">
        <v>0.0013380654490302909</v>
      </c>
      <c r="E491" s="123">
        <v>2.0116497257617185</v>
      </c>
      <c r="F491" s="84" t="s">
        <v>4449</v>
      </c>
      <c r="G491" s="84" t="b">
        <v>0</v>
      </c>
      <c r="H491" s="84" t="b">
        <v>0</v>
      </c>
      <c r="I491" s="84" t="b">
        <v>0</v>
      </c>
      <c r="J491" s="84" t="b">
        <v>0</v>
      </c>
      <c r="K491" s="84" t="b">
        <v>0</v>
      </c>
      <c r="L491" s="84" t="b">
        <v>0</v>
      </c>
    </row>
    <row r="492" spans="1:12" ht="15">
      <c r="A492" s="84" t="s">
        <v>4442</v>
      </c>
      <c r="B492" s="84" t="s">
        <v>4443</v>
      </c>
      <c r="C492" s="84">
        <v>2</v>
      </c>
      <c r="D492" s="123">
        <v>0.0013380654490302909</v>
      </c>
      <c r="E492" s="123">
        <v>3.215769708417643</v>
      </c>
      <c r="F492" s="84" t="s">
        <v>4449</v>
      </c>
      <c r="G492" s="84" t="b">
        <v>0</v>
      </c>
      <c r="H492" s="84" t="b">
        <v>0</v>
      </c>
      <c r="I492" s="84" t="b">
        <v>0</v>
      </c>
      <c r="J492" s="84" t="b">
        <v>0</v>
      </c>
      <c r="K492" s="84" t="b">
        <v>0</v>
      </c>
      <c r="L492" s="84" t="b">
        <v>0</v>
      </c>
    </row>
    <row r="493" spans="1:12" ht="15">
      <c r="A493" s="84" t="s">
        <v>3266</v>
      </c>
      <c r="B493" s="84" t="s">
        <v>4444</v>
      </c>
      <c r="C493" s="84">
        <v>2</v>
      </c>
      <c r="D493" s="123">
        <v>0.0011665383859738913</v>
      </c>
      <c r="E493" s="123">
        <v>2.118859695409587</v>
      </c>
      <c r="F493" s="84" t="s">
        <v>4449</v>
      </c>
      <c r="G493" s="84" t="b">
        <v>0</v>
      </c>
      <c r="H493" s="84" t="b">
        <v>0</v>
      </c>
      <c r="I493" s="84" t="b">
        <v>0</v>
      </c>
      <c r="J493" s="84" t="b">
        <v>0</v>
      </c>
      <c r="K493" s="84" t="b">
        <v>0</v>
      </c>
      <c r="L493" s="84" t="b">
        <v>0</v>
      </c>
    </row>
    <row r="494" spans="1:12" ht="15">
      <c r="A494" s="84" t="s">
        <v>4444</v>
      </c>
      <c r="B494" s="84" t="s">
        <v>3292</v>
      </c>
      <c r="C494" s="84">
        <v>2</v>
      </c>
      <c r="D494" s="123">
        <v>0.0011665383859738913</v>
      </c>
      <c r="E494" s="123">
        <v>2.2380461031287955</v>
      </c>
      <c r="F494" s="84" t="s">
        <v>4449</v>
      </c>
      <c r="G494" s="84" t="b">
        <v>0</v>
      </c>
      <c r="H494" s="84" t="b">
        <v>0</v>
      </c>
      <c r="I494" s="84" t="b">
        <v>0</v>
      </c>
      <c r="J494" s="84" t="b">
        <v>0</v>
      </c>
      <c r="K494" s="84" t="b">
        <v>0</v>
      </c>
      <c r="L494" s="84" t="b">
        <v>0</v>
      </c>
    </row>
    <row r="495" spans="1:12" ht="15">
      <c r="A495" s="84" t="s">
        <v>3292</v>
      </c>
      <c r="B495" s="84" t="s">
        <v>4445</v>
      </c>
      <c r="C495" s="84">
        <v>2</v>
      </c>
      <c r="D495" s="123">
        <v>0.0011665383859738913</v>
      </c>
      <c r="E495" s="123">
        <v>2.2380461031287955</v>
      </c>
      <c r="F495" s="84" t="s">
        <v>4449</v>
      </c>
      <c r="G495" s="84" t="b">
        <v>0</v>
      </c>
      <c r="H495" s="84" t="b">
        <v>0</v>
      </c>
      <c r="I495" s="84" t="b">
        <v>0</v>
      </c>
      <c r="J495" s="84" t="b">
        <v>0</v>
      </c>
      <c r="K495" s="84" t="b">
        <v>0</v>
      </c>
      <c r="L495" s="84" t="b">
        <v>0</v>
      </c>
    </row>
    <row r="496" spans="1:12" ht="15">
      <c r="A496" s="84" t="s">
        <v>4445</v>
      </c>
      <c r="B496" s="84" t="s">
        <v>4053</v>
      </c>
      <c r="C496" s="84">
        <v>2</v>
      </c>
      <c r="D496" s="123">
        <v>0.0011665383859738913</v>
      </c>
      <c r="E496" s="123">
        <v>2.340708445025943</v>
      </c>
      <c r="F496" s="84" t="s">
        <v>4449</v>
      </c>
      <c r="G496" s="84" t="b">
        <v>0</v>
      </c>
      <c r="H496" s="84" t="b">
        <v>0</v>
      </c>
      <c r="I496" s="84" t="b">
        <v>0</v>
      </c>
      <c r="J496" s="84" t="b">
        <v>0</v>
      </c>
      <c r="K496" s="84" t="b">
        <v>0</v>
      </c>
      <c r="L496" s="84" t="b">
        <v>0</v>
      </c>
    </row>
    <row r="497" spans="1:12" ht="15">
      <c r="A497" s="84" t="s">
        <v>4053</v>
      </c>
      <c r="B497" s="84" t="s">
        <v>4050</v>
      </c>
      <c r="C497" s="84">
        <v>2</v>
      </c>
      <c r="D497" s="123">
        <v>0.0011665383859738913</v>
      </c>
      <c r="E497" s="123">
        <v>1.4675816814114429</v>
      </c>
      <c r="F497" s="84" t="s">
        <v>4449</v>
      </c>
      <c r="G497" s="84" t="b">
        <v>0</v>
      </c>
      <c r="H497" s="84" t="b">
        <v>0</v>
      </c>
      <c r="I497" s="84" t="b">
        <v>0</v>
      </c>
      <c r="J497" s="84" t="b">
        <v>0</v>
      </c>
      <c r="K497" s="84" t="b">
        <v>0</v>
      </c>
      <c r="L497" s="84" t="b">
        <v>0</v>
      </c>
    </row>
    <row r="498" spans="1:12" ht="15">
      <c r="A498" s="84" t="s">
        <v>3328</v>
      </c>
      <c r="B498" s="84" t="s">
        <v>426</v>
      </c>
      <c r="C498" s="84">
        <v>2</v>
      </c>
      <c r="D498" s="123">
        <v>0.0011665383859738913</v>
      </c>
      <c r="E498" s="123">
        <v>1.6972557685397556</v>
      </c>
      <c r="F498" s="84" t="s">
        <v>4449</v>
      </c>
      <c r="G498" s="84" t="b">
        <v>0</v>
      </c>
      <c r="H498" s="84" t="b">
        <v>0</v>
      </c>
      <c r="I498" s="84" t="b">
        <v>0</v>
      </c>
      <c r="J498" s="84" t="b">
        <v>0</v>
      </c>
      <c r="K498" s="84" t="b">
        <v>0</v>
      </c>
      <c r="L498" s="84" t="b">
        <v>0</v>
      </c>
    </row>
    <row r="499" spans="1:12" ht="15">
      <c r="A499" s="84" t="s">
        <v>426</v>
      </c>
      <c r="B499" s="84" t="s">
        <v>4446</v>
      </c>
      <c r="C499" s="84">
        <v>2</v>
      </c>
      <c r="D499" s="123">
        <v>0.0011665383859738913</v>
      </c>
      <c r="E499" s="123">
        <v>2.6717016640673674</v>
      </c>
      <c r="F499" s="84" t="s">
        <v>4449</v>
      </c>
      <c r="G499" s="84" t="b">
        <v>0</v>
      </c>
      <c r="H499" s="84" t="b">
        <v>0</v>
      </c>
      <c r="I499" s="84" t="b">
        <v>0</v>
      </c>
      <c r="J499" s="84" t="b">
        <v>0</v>
      </c>
      <c r="K499" s="84" t="b">
        <v>0</v>
      </c>
      <c r="L499" s="84" t="b">
        <v>0</v>
      </c>
    </row>
    <row r="500" spans="1:12" ht="15">
      <c r="A500" s="84" t="s">
        <v>4446</v>
      </c>
      <c r="B500" s="84" t="s">
        <v>3384</v>
      </c>
      <c r="C500" s="84">
        <v>2</v>
      </c>
      <c r="D500" s="123">
        <v>0.0011665383859738913</v>
      </c>
      <c r="E500" s="123">
        <v>2.5625571946422996</v>
      </c>
      <c r="F500" s="84" t="s">
        <v>4449</v>
      </c>
      <c r="G500" s="84" t="b">
        <v>0</v>
      </c>
      <c r="H500" s="84" t="b">
        <v>0</v>
      </c>
      <c r="I500" s="84" t="b">
        <v>0</v>
      </c>
      <c r="J500" s="84" t="b">
        <v>0</v>
      </c>
      <c r="K500" s="84" t="b">
        <v>0</v>
      </c>
      <c r="L500" s="84" t="b">
        <v>0</v>
      </c>
    </row>
    <row r="501" spans="1:12" ht="15">
      <c r="A501" s="84" t="s">
        <v>3262</v>
      </c>
      <c r="B501" s="84" t="s">
        <v>756</v>
      </c>
      <c r="C501" s="84">
        <v>7</v>
      </c>
      <c r="D501" s="123">
        <v>0.006508086953200845</v>
      </c>
      <c r="E501" s="123">
        <v>0.7564669898730404</v>
      </c>
      <c r="F501" s="84" t="s">
        <v>3142</v>
      </c>
      <c r="G501" s="84" t="b">
        <v>0</v>
      </c>
      <c r="H501" s="84" t="b">
        <v>0</v>
      </c>
      <c r="I501" s="84" t="b">
        <v>0</v>
      </c>
      <c r="J501" s="84" t="b">
        <v>0</v>
      </c>
      <c r="K501" s="84" t="b">
        <v>0</v>
      </c>
      <c r="L501" s="84" t="b">
        <v>0</v>
      </c>
    </row>
    <row r="502" spans="1:12" ht="15">
      <c r="A502" s="84" t="s">
        <v>4050</v>
      </c>
      <c r="B502" s="84" t="s">
        <v>3328</v>
      </c>
      <c r="C502" s="84">
        <v>7</v>
      </c>
      <c r="D502" s="123">
        <v>0.006508086953200845</v>
      </c>
      <c r="E502" s="123">
        <v>1.870069317834201</v>
      </c>
      <c r="F502" s="84" t="s">
        <v>3142</v>
      </c>
      <c r="G502" s="84" t="b">
        <v>0</v>
      </c>
      <c r="H502" s="84" t="b">
        <v>0</v>
      </c>
      <c r="I502" s="84" t="b">
        <v>0</v>
      </c>
      <c r="J502" s="84" t="b">
        <v>0</v>
      </c>
      <c r="K502" s="84" t="b">
        <v>0</v>
      </c>
      <c r="L502" s="84" t="b">
        <v>0</v>
      </c>
    </row>
    <row r="503" spans="1:12" ht="15">
      <c r="A503" s="84" t="s">
        <v>756</v>
      </c>
      <c r="B503" s="84" t="s">
        <v>3262</v>
      </c>
      <c r="C503" s="84">
        <v>6</v>
      </c>
      <c r="D503" s="123">
        <v>0.005938935414167762</v>
      </c>
      <c r="E503" s="123">
        <v>0.8593454524424279</v>
      </c>
      <c r="F503" s="84" t="s">
        <v>3142</v>
      </c>
      <c r="G503" s="84" t="b">
        <v>0</v>
      </c>
      <c r="H503" s="84" t="b">
        <v>0</v>
      </c>
      <c r="I503" s="84" t="b">
        <v>0</v>
      </c>
      <c r="J503" s="84" t="b">
        <v>0</v>
      </c>
      <c r="K503" s="84" t="b">
        <v>0</v>
      </c>
      <c r="L503" s="84" t="b">
        <v>0</v>
      </c>
    </row>
    <row r="504" spans="1:12" ht="15">
      <c r="A504" s="84" t="s">
        <v>3324</v>
      </c>
      <c r="B504" s="84" t="s">
        <v>3327</v>
      </c>
      <c r="C504" s="84">
        <v>6</v>
      </c>
      <c r="D504" s="123">
        <v>0.006365405321066998</v>
      </c>
      <c r="E504" s="123">
        <v>1.2680093265062387</v>
      </c>
      <c r="F504" s="84" t="s">
        <v>3142</v>
      </c>
      <c r="G504" s="84" t="b">
        <v>0</v>
      </c>
      <c r="H504" s="84" t="b">
        <v>0</v>
      </c>
      <c r="I504" s="84" t="b">
        <v>0</v>
      </c>
      <c r="J504" s="84" t="b">
        <v>0</v>
      </c>
      <c r="K504" s="84" t="b">
        <v>0</v>
      </c>
      <c r="L504" s="84" t="b">
        <v>0</v>
      </c>
    </row>
    <row r="505" spans="1:12" ht="15">
      <c r="A505" s="84" t="s">
        <v>3324</v>
      </c>
      <c r="B505" s="84" t="s">
        <v>3330</v>
      </c>
      <c r="C505" s="84">
        <v>6</v>
      </c>
      <c r="D505" s="123">
        <v>0.006887362303157067</v>
      </c>
      <c r="E505" s="123">
        <v>1.4141373621844766</v>
      </c>
      <c r="F505" s="84" t="s">
        <v>3142</v>
      </c>
      <c r="G505" s="84" t="b">
        <v>0</v>
      </c>
      <c r="H505" s="84" t="b">
        <v>0</v>
      </c>
      <c r="I505" s="84" t="b">
        <v>0</v>
      </c>
      <c r="J505" s="84" t="b">
        <v>0</v>
      </c>
      <c r="K505" s="84" t="b">
        <v>0</v>
      </c>
      <c r="L505" s="84" t="b">
        <v>0</v>
      </c>
    </row>
    <row r="506" spans="1:12" ht="15">
      <c r="A506" s="84" t="s">
        <v>3380</v>
      </c>
      <c r="B506" s="84" t="s">
        <v>3324</v>
      </c>
      <c r="C506" s="84">
        <v>5</v>
      </c>
      <c r="D506" s="123">
        <v>0.007090590649088017</v>
      </c>
      <c r="E506" s="123">
        <v>1.489858076122595</v>
      </c>
      <c r="F506" s="84" t="s">
        <v>3142</v>
      </c>
      <c r="G506" s="84" t="b">
        <v>0</v>
      </c>
      <c r="H506" s="84" t="b">
        <v>0</v>
      </c>
      <c r="I506" s="84" t="b">
        <v>0</v>
      </c>
      <c r="J506" s="84" t="b">
        <v>0</v>
      </c>
      <c r="K506" s="84" t="b">
        <v>0</v>
      </c>
      <c r="L506" s="84" t="b">
        <v>0</v>
      </c>
    </row>
    <row r="507" spans="1:12" ht="15">
      <c r="A507" s="84" t="s">
        <v>3327</v>
      </c>
      <c r="B507" s="84" t="s">
        <v>3324</v>
      </c>
      <c r="C507" s="84">
        <v>4</v>
      </c>
      <c r="D507" s="123">
        <v>0.005040187926610876</v>
      </c>
      <c r="E507" s="123">
        <v>1.0919180674505575</v>
      </c>
      <c r="F507" s="84" t="s">
        <v>3142</v>
      </c>
      <c r="G507" s="84" t="b">
        <v>0</v>
      </c>
      <c r="H507" s="84" t="b">
        <v>0</v>
      </c>
      <c r="I507" s="84" t="b">
        <v>0</v>
      </c>
      <c r="J507" s="84" t="b">
        <v>0</v>
      </c>
      <c r="K507" s="84" t="b">
        <v>0</v>
      </c>
      <c r="L507" s="84" t="b">
        <v>0</v>
      </c>
    </row>
    <row r="508" spans="1:12" ht="15">
      <c r="A508" s="84" t="s">
        <v>3324</v>
      </c>
      <c r="B508" s="84" t="s">
        <v>3324</v>
      </c>
      <c r="C508" s="84">
        <v>4</v>
      </c>
      <c r="D508" s="123">
        <v>0.004591574868771379</v>
      </c>
      <c r="E508" s="123">
        <v>0.8578348614171895</v>
      </c>
      <c r="F508" s="84" t="s">
        <v>3142</v>
      </c>
      <c r="G508" s="84" t="b">
        <v>0</v>
      </c>
      <c r="H508" s="84" t="b">
        <v>0</v>
      </c>
      <c r="I508" s="84" t="b">
        <v>0</v>
      </c>
      <c r="J508" s="84" t="b">
        <v>0</v>
      </c>
      <c r="K508" s="84" t="b">
        <v>0</v>
      </c>
      <c r="L508" s="84" t="b">
        <v>0</v>
      </c>
    </row>
    <row r="509" spans="1:12" ht="15">
      <c r="A509" s="84" t="s">
        <v>420</v>
      </c>
      <c r="B509" s="84" t="s">
        <v>756</v>
      </c>
      <c r="C509" s="84">
        <v>4</v>
      </c>
      <c r="D509" s="123">
        <v>0.004591574868771379</v>
      </c>
      <c r="E509" s="123">
        <v>0.8379400327002501</v>
      </c>
      <c r="F509" s="84" t="s">
        <v>3142</v>
      </c>
      <c r="G509" s="84" t="b">
        <v>0</v>
      </c>
      <c r="H509" s="84" t="b">
        <v>0</v>
      </c>
      <c r="I509" s="84" t="b">
        <v>0</v>
      </c>
      <c r="J509" s="84" t="b">
        <v>0</v>
      </c>
      <c r="K509" s="84" t="b">
        <v>0</v>
      </c>
      <c r="L509" s="84" t="b">
        <v>0</v>
      </c>
    </row>
    <row r="510" spans="1:12" ht="15">
      <c r="A510" s="84" t="s">
        <v>3330</v>
      </c>
      <c r="B510" s="84" t="s">
        <v>3324</v>
      </c>
      <c r="C510" s="84">
        <v>4</v>
      </c>
      <c r="D510" s="123">
        <v>0.004591574868771379</v>
      </c>
      <c r="E510" s="123">
        <v>1.2380461031287955</v>
      </c>
      <c r="F510" s="84" t="s">
        <v>3142</v>
      </c>
      <c r="G510" s="84" t="b">
        <v>0</v>
      </c>
      <c r="H510" s="84" t="b">
        <v>0</v>
      </c>
      <c r="I510" s="84" t="b">
        <v>0</v>
      </c>
      <c r="J510" s="84" t="b">
        <v>0</v>
      </c>
      <c r="K510" s="84" t="b">
        <v>0</v>
      </c>
      <c r="L510" s="84" t="b">
        <v>0</v>
      </c>
    </row>
    <row r="511" spans="1:12" ht="15">
      <c r="A511" s="84" t="s">
        <v>4077</v>
      </c>
      <c r="B511" s="84" t="s">
        <v>3269</v>
      </c>
      <c r="C511" s="84">
        <v>4</v>
      </c>
      <c r="D511" s="123">
        <v>0.004591574868771379</v>
      </c>
      <c r="E511" s="123">
        <v>1.8778946553461577</v>
      </c>
      <c r="F511" s="84" t="s">
        <v>3142</v>
      </c>
      <c r="G511" s="84" t="b">
        <v>0</v>
      </c>
      <c r="H511" s="84" t="b">
        <v>0</v>
      </c>
      <c r="I511" s="84" t="b">
        <v>0</v>
      </c>
      <c r="J511" s="84" t="b">
        <v>0</v>
      </c>
      <c r="K511" s="84" t="b">
        <v>0</v>
      </c>
      <c r="L511" s="84" t="b">
        <v>0</v>
      </c>
    </row>
    <row r="512" spans="1:12" ht="15">
      <c r="A512" s="84" t="s">
        <v>4055</v>
      </c>
      <c r="B512" s="84" t="s">
        <v>3264</v>
      </c>
      <c r="C512" s="84">
        <v>4</v>
      </c>
      <c r="D512" s="123">
        <v>0.004591574868771379</v>
      </c>
      <c r="E512" s="123">
        <v>1.974804668354214</v>
      </c>
      <c r="F512" s="84" t="s">
        <v>3142</v>
      </c>
      <c r="G512" s="84" t="b">
        <v>0</v>
      </c>
      <c r="H512" s="84" t="b">
        <v>0</v>
      </c>
      <c r="I512" s="84" t="b">
        <v>0</v>
      </c>
      <c r="J512" s="84" t="b">
        <v>0</v>
      </c>
      <c r="K512" s="84" t="b">
        <v>0</v>
      </c>
      <c r="L512" s="84" t="b">
        <v>0</v>
      </c>
    </row>
    <row r="513" spans="1:12" ht="15">
      <c r="A513" s="84" t="s">
        <v>4063</v>
      </c>
      <c r="B513" s="84" t="s">
        <v>4063</v>
      </c>
      <c r="C513" s="84">
        <v>4</v>
      </c>
      <c r="D513" s="123">
        <v>0.005672472519270414</v>
      </c>
      <c r="E513" s="123">
        <v>1.9280612648118878</v>
      </c>
      <c r="F513" s="84" t="s">
        <v>3142</v>
      </c>
      <c r="G513" s="84" t="b">
        <v>0</v>
      </c>
      <c r="H513" s="84" t="b">
        <v>0</v>
      </c>
      <c r="I513" s="84" t="b">
        <v>0</v>
      </c>
      <c r="J513" s="84" t="b">
        <v>0</v>
      </c>
      <c r="K513" s="84" t="b">
        <v>0</v>
      </c>
      <c r="L513" s="84" t="b">
        <v>0</v>
      </c>
    </row>
    <row r="514" spans="1:12" ht="15">
      <c r="A514" s="84" t="s">
        <v>756</v>
      </c>
      <c r="B514" s="84" t="s">
        <v>3263</v>
      </c>
      <c r="C514" s="84">
        <v>3</v>
      </c>
      <c r="D514" s="123">
        <v>0.0037801409449581573</v>
      </c>
      <c r="E514" s="123">
        <v>0.62526224640906</v>
      </c>
      <c r="F514" s="84" t="s">
        <v>3142</v>
      </c>
      <c r="G514" s="84" t="b">
        <v>0</v>
      </c>
      <c r="H514" s="84" t="b">
        <v>0</v>
      </c>
      <c r="I514" s="84" t="b">
        <v>0</v>
      </c>
      <c r="J514" s="84" t="b">
        <v>0</v>
      </c>
      <c r="K514" s="84" t="b">
        <v>0</v>
      </c>
      <c r="L514" s="84" t="b">
        <v>0</v>
      </c>
    </row>
    <row r="515" spans="1:12" ht="15">
      <c r="A515" s="84" t="s">
        <v>3324</v>
      </c>
      <c r="B515" s="84" t="s">
        <v>3380</v>
      </c>
      <c r="C515" s="84">
        <v>3</v>
      </c>
      <c r="D515" s="123">
        <v>0.00425435438945281</v>
      </c>
      <c r="E515" s="123">
        <v>1.2680093265062387</v>
      </c>
      <c r="F515" s="84" t="s">
        <v>3142</v>
      </c>
      <c r="G515" s="84" t="b">
        <v>0</v>
      </c>
      <c r="H515" s="84" t="b">
        <v>0</v>
      </c>
      <c r="I515" s="84" t="b">
        <v>0</v>
      </c>
      <c r="J515" s="84" t="b">
        <v>0</v>
      </c>
      <c r="K515" s="84" t="b">
        <v>0</v>
      </c>
      <c r="L515" s="84" t="b">
        <v>0</v>
      </c>
    </row>
    <row r="516" spans="1:12" ht="15">
      <c r="A516" s="84" t="s">
        <v>4093</v>
      </c>
      <c r="B516" s="84" t="s">
        <v>4060</v>
      </c>
      <c r="C516" s="84">
        <v>3</v>
      </c>
      <c r="D516" s="123">
        <v>0.0037801409449581573</v>
      </c>
      <c r="E516" s="123">
        <v>2.31722734917642</v>
      </c>
      <c r="F516" s="84" t="s">
        <v>3142</v>
      </c>
      <c r="G516" s="84" t="b">
        <v>0</v>
      </c>
      <c r="H516" s="84" t="b">
        <v>0</v>
      </c>
      <c r="I516" s="84" t="b">
        <v>0</v>
      </c>
      <c r="J516" s="84" t="b">
        <v>0</v>
      </c>
      <c r="K516" s="84" t="b">
        <v>0</v>
      </c>
      <c r="L516" s="84" t="b">
        <v>0</v>
      </c>
    </row>
    <row r="517" spans="1:12" ht="15">
      <c r="A517" s="84" t="s">
        <v>4074</v>
      </c>
      <c r="B517" s="84" t="s">
        <v>3264</v>
      </c>
      <c r="C517" s="84">
        <v>3</v>
      </c>
      <c r="D517" s="123">
        <v>0.0037801409449581573</v>
      </c>
      <c r="E517" s="123">
        <v>1.7529559187378576</v>
      </c>
      <c r="F517" s="84" t="s">
        <v>3142</v>
      </c>
      <c r="G517" s="84" t="b">
        <v>0</v>
      </c>
      <c r="H517" s="84" t="b">
        <v>0</v>
      </c>
      <c r="I517" s="84" t="b">
        <v>0</v>
      </c>
      <c r="J517" s="84" t="b">
        <v>0</v>
      </c>
      <c r="K517" s="84" t="b">
        <v>0</v>
      </c>
      <c r="L517" s="84" t="b">
        <v>0</v>
      </c>
    </row>
    <row r="518" spans="1:12" ht="15">
      <c r="A518" s="84" t="s">
        <v>4054</v>
      </c>
      <c r="B518" s="84" t="s">
        <v>4052</v>
      </c>
      <c r="C518" s="84">
        <v>3</v>
      </c>
      <c r="D518" s="123">
        <v>0.0037801409449581573</v>
      </c>
      <c r="E518" s="123">
        <v>2.5390760987927767</v>
      </c>
      <c r="F518" s="84" t="s">
        <v>3142</v>
      </c>
      <c r="G518" s="84" t="b">
        <v>0</v>
      </c>
      <c r="H518" s="84" t="b">
        <v>0</v>
      </c>
      <c r="I518" s="84" t="b">
        <v>0</v>
      </c>
      <c r="J518" s="84" t="b">
        <v>0</v>
      </c>
      <c r="K518" s="84" t="b">
        <v>0</v>
      </c>
      <c r="L518" s="84" t="b">
        <v>0</v>
      </c>
    </row>
    <row r="519" spans="1:12" ht="15">
      <c r="A519" s="84" t="s">
        <v>3262</v>
      </c>
      <c r="B519" s="84" t="s">
        <v>3265</v>
      </c>
      <c r="C519" s="84">
        <v>3</v>
      </c>
      <c r="D519" s="123">
        <v>0.0037801409449581573</v>
      </c>
      <c r="E519" s="123">
        <v>1.6125050159513101</v>
      </c>
      <c r="F519" s="84" t="s">
        <v>3142</v>
      </c>
      <c r="G519" s="84" t="b">
        <v>0</v>
      </c>
      <c r="H519" s="84" t="b">
        <v>0</v>
      </c>
      <c r="I519" s="84" t="b">
        <v>0</v>
      </c>
      <c r="J519" s="84" t="b">
        <v>0</v>
      </c>
      <c r="K519" s="84" t="b">
        <v>0</v>
      </c>
      <c r="L519" s="84" t="b">
        <v>0</v>
      </c>
    </row>
    <row r="520" spans="1:12" ht="15">
      <c r="A520" s="84" t="s">
        <v>3378</v>
      </c>
      <c r="B520" s="84" t="s">
        <v>756</v>
      </c>
      <c r="C520" s="84">
        <v>3</v>
      </c>
      <c r="D520" s="123">
        <v>0.0037801409449581573</v>
      </c>
      <c r="E520" s="123">
        <v>1.1901225508116127</v>
      </c>
      <c r="F520" s="84" t="s">
        <v>3142</v>
      </c>
      <c r="G520" s="84" t="b">
        <v>0</v>
      </c>
      <c r="H520" s="84" t="b">
        <v>0</v>
      </c>
      <c r="I520" s="84" t="b">
        <v>0</v>
      </c>
      <c r="J520" s="84" t="b">
        <v>0</v>
      </c>
      <c r="K520" s="84" t="b">
        <v>0</v>
      </c>
      <c r="L520" s="84" t="b">
        <v>0</v>
      </c>
    </row>
    <row r="521" spans="1:12" ht="15">
      <c r="A521" s="84" t="s">
        <v>3264</v>
      </c>
      <c r="B521" s="84" t="s">
        <v>3266</v>
      </c>
      <c r="C521" s="84">
        <v>3</v>
      </c>
      <c r="D521" s="123">
        <v>0.0037801409449581573</v>
      </c>
      <c r="E521" s="123">
        <v>1.4598948527451518</v>
      </c>
      <c r="F521" s="84" t="s">
        <v>3142</v>
      </c>
      <c r="G521" s="84" t="b">
        <v>0</v>
      </c>
      <c r="H521" s="84" t="b">
        <v>0</v>
      </c>
      <c r="I521" s="84" t="b">
        <v>0</v>
      </c>
      <c r="J521" s="84" t="b">
        <v>0</v>
      </c>
      <c r="K521" s="84" t="b">
        <v>0</v>
      </c>
      <c r="L521" s="84" t="b">
        <v>0</v>
      </c>
    </row>
    <row r="522" spans="1:12" ht="15">
      <c r="A522" s="84" t="s">
        <v>4130</v>
      </c>
      <c r="B522" s="84" t="s">
        <v>3270</v>
      </c>
      <c r="C522" s="84">
        <v>3</v>
      </c>
      <c r="D522" s="123">
        <v>0.0037801409449581573</v>
      </c>
      <c r="E522" s="123">
        <v>1.9881686299121955</v>
      </c>
      <c r="F522" s="84" t="s">
        <v>3142</v>
      </c>
      <c r="G522" s="84" t="b">
        <v>0</v>
      </c>
      <c r="H522" s="84" t="b">
        <v>0</v>
      </c>
      <c r="I522" s="84" t="b">
        <v>0</v>
      </c>
      <c r="J522" s="84" t="b">
        <v>0</v>
      </c>
      <c r="K522" s="84" t="b">
        <v>0</v>
      </c>
      <c r="L522" s="84" t="b">
        <v>0</v>
      </c>
    </row>
    <row r="523" spans="1:12" ht="15">
      <c r="A523" s="84" t="s">
        <v>4069</v>
      </c>
      <c r="B523" s="84" t="s">
        <v>4103</v>
      </c>
      <c r="C523" s="84">
        <v>3</v>
      </c>
      <c r="D523" s="123">
        <v>0.005065027627327087</v>
      </c>
      <c r="E523" s="123">
        <v>1.8912586169041392</v>
      </c>
      <c r="F523" s="84" t="s">
        <v>3142</v>
      </c>
      <c r="G523" s="84" t="b">
        <v>0</v>
      </c>
      <c r="H523" s="84" t="b">
        <v>0</v>
      </c>
      <c r="I523" s="84" t="b">
        <v>0</v>
      </c>
      <c r="J523" s="84" t="b">
        <v>0</v>
      </c>
      <c r="K523" s="84" t="b">
        <v>0</v>
      </c>
      <c r="L523" s="84" t="b">
        <v>0</v>
      </c>
    </row>
    <row r="524" spans="1:12" ht="15">
      <c r="A524" s="84" t="s">
        <v>3271</v>
      </c>
      <c r="B524" s="84" t="s">
        <v>4164</v>
      </c>
      <c r="C524" s="84">
        <v>3</v>
      </c>
      <c r="D524" s="123">
        <v>0.0037801409449581573</v>
      </c>
      <c r="E524" s="123">
        <v>2.414137362184477</v>
      </c>
      <c r="F524" s="84" t="s">
        <v>3142</v>
      </c>
      <c r="G524" s="84" t="b">
        <v>0</v>
      </c>
      <c r="H524" s="84" t="b">
        <v>0</v>
      </c>
      <c r="I524" s="84" t="b">
        <v>0</v>
      </c>
      <c r="J524" s="84" t="b">
        <v>0</v>
      </c>
      <c r="K524" s="84" t="b">
        <v>0</v>
      </c>
      <c r="L524" s="84" t="b">
        <v>0</v>
      </c>
    </row>
    <row r="525" spans="1:12" ht="15">
      <c r="A525" s="84" t="s">
        <v>3263</v>
      </c>
      <c r="B525" s="84" t="s">
        <v>3271</v>
      </c>
      <c r="C525" s="84">
        <v>3</v>
      </c>
      <c r="D525" s="123">
        <v>0.0037801409449581573</v>
      </c>
      <c r="E525" s="123">
        <v>1.4933186082321015</v>
      </c>
      <c r="F525" s="84" t="s">
        <v>3142</v>
      </c>
      <c r="G525" s="84" t="b">
        <v>0</v>
      </c>
      <c r="H525" s="84" t="b">
        <v>0</v>
      </c>
      <c r="I525" s="84" t="b">
        <v>0</v>
      </c>
      <c r="J525" s="84" t="b">
        <v>0</v>
      </c>
      <c r="K525" s="84" t="b">
        <v>0</v>
      </c>
      <c r="L525" s="84" t="b">
        <v>0</v>
      </c>
    </row>
    <row r="526" spans="1:12" ht="15">
      <c r="A526" s="84" t="s">
        <v>3262</v>
      </c>
      <c r="B526" s="84" t="s">
        <v>3272</v>
      </c>
      <c r="C526" s="84">
        <v>2</v>
      </c>
      <c r="D526" s="123">
        <v>0.002836236259635207</v>
      </c>
      <c r="E526" s="123">
        <v>1.561352493503929</v>
      </c>
      <c r="F526" s="84" t="s">
        <v>3142</v>
      </c>
      <c r="G526" s="84" t="b">
        <v>0</v>
      </c>
      <c r="H526" s="84" t="b">
        <v>0</v>
      </c>
      <c r="I526" s="84" t="b">
        <v>0</v>
      </c>
      <c r="J526" s="84" t="b">
        <v>0</v>
      </c>
      <c r="K526" s="84" t="b">
        <v>0</v>
      </c>
      <c r="L526" s="84" t="b">
        <v>0</v>
      </c>
    </row>
    <row r="527" spans="1:12" ht="15">
      <c r="A527" s="84" t="s">
        <v>3327</v>
      </c>
      <c r="B527" s="84" t="s">
        <v>756</v>
      </c>
      <c r="C527" s="84">
        <v>2</v>
      </c>
      <c r="D527" s="123">
        <v>0.002836236259635207</v>
      </c>
      <c r="E527" s="123">
        <v>0.3450245107973558</v>
      </c>
      <c r="F527" s="84" t="s">
        <v>3142</v>
      </c>
      <c r="G527" s="84" t="b">
        <v>0</v>
      </c>
      <c r="H527" s="84" t="b">
        <v>0</v>
      </c>
      <c r="I527" s="84" t="b">
        <v>0</v>
      </c>
      <c r="J527" s="84" t="b">
        <v>0</v>
      </c>
      <c r="K527" s="84" t="b">
        <v>0</v>
      </c>
      <c r="L527" s="84" t="b">
        <v>0</v>
      </c>
    </row>
    <row r="528" spans="1:12" ht="15">
      <c r="A528" s="84" t="s">
        <v>3329</v>
      </c>
      <c r="B528" s="84" t="s">
        <v>4117</v>
      </c>
      <c r="C528" s="84">
        <v>2</v>
      </c>
      <c r="D528" s="123">
        <v>0.003376685084884724</v>
      </c>
      <c r="E528" s="123">
        <v>1.840106094456758</v>
      </c>
      <c r="F528" s="84" t="s">
        <v>3142</v>
      </c>
      <c r="G528" s="84" t="b">
        <v>0</v>
      </c>
      <c r="H528" s="84" t="b">
        <v>0</v>
      </c>
      <c r="I528" s="84" t="b">
        <v>0</v>
      </c>
      <c r="J528" s="84" t="b">
        <v>0</v>
      </c>
      <c r="K528" s="84" t="b">
        <v>0</v>
      </c>
      <c r="L528" s="84" t="b">
        <v>0</v>
      </c>
    </row>
    <row r="529" spans="1:12" ht="15">
      <c r="A529" s="84" t="s">
        <v>4442</v>
      </c>
      <c r="B529" s="84" t="s">
        <v>4443</v>
      </c>
      <c r="C529" s="84">
        <v>2</v>
      </c>
      <c r="D529" s="123">
        <v>0.003376685084884724</v>
      </c>
      <c r="E529" s="123">
        <v>2.7151673578484576</v>
      </c>
      <c r="F529" s="84" t="s">
        <v>3142</v>
      </c>
      <c r="G529" s="84" t="b">
        <v>0</v>
      </c>
      <c r="H529" s="84" t="b">
        <v>0</v>
      </c>
      <c r="I529" s="84" t="b">
        <v>0</v>
      </c>
      <c r="J529" s="84" t="b">
        <v>0</v>
      </c>
      <c r="K529" s="84" t="b">
        <v>0</v>
      </c>
      <c r="L529" s="84" t="b">
        <v>0</v>
      </c>
    </row>
    <row r="530" spans="1:12" ht="15">
      <c r="A530" s="84" t="s">
        <v>3262</v>
      </c>
      <c r="B530" s="84" t="s">
        <v>420</v>
      </c>
      <c r="C530" s="84">
        <v>2</v>
      </c>
      <c r="D530" s="123">
        <v>0.002836236259635207</v>
      </c>
      <c r="E530" s="123">
        <v>1.0842312387842665</v>
      </c>
      <c r="F530" s="84" t="s">
        <v>3142</v>
      </c>
      <c r="G530" s="84" t="b">
        <v>0</v>
      </c>
      <c r="H530" s="84" t="b">
        <v>0</v>
      </c>
      <c r="I530" s="84" t="b">
        <v>0</v>
      </c>
      <c r="J530" s="84" t="b">
        <v>0</v>
      </c>
      <c r="K530" s="84" t="b">
        <v>0</v>
      </c>
      <c r="L530" s="84" t="b">
        <v>0</v>
      </c>
    </row>
    <row r="531" spans="1:12" ht="15">
      <c r="A531" s="84" t="s">
        <v>3327</v>
      </c>
      <c r="B531" s="84" t="s">
        <v>3330</v>
      </c>
      <c r="C531" s="84">
        <v>2</v>
      </c>
      <c r="D531" s="123">
        <v>0.002836236259635207</v>
      </c>
      <c r="E531" s="123">
        <v>1.1710993134981822</v>
      </c>
      <c r="F531" s="84" t="s">
        <v>3142</v>
      </c>
      <c r="G531" s="84" t="b">
        <v>0</v>
      </c>
      <c r="H531" s="84" t="b">
        <v>0</v>
      </c>
      <c r="I531" s="84" t="b">
        <v>0</v>
      </c>
      <c r="J531" s="84" t="b">
        <v>0</v>
      </c>
      <c r="K531" s="84" t="b">
        <v>0</v>
      </c>
      <c r="L531" s="84" t="b">
        <v>0</v>
      </c>
    </row>
    <row r="532" spans="1:12" ht="15">
      <c r="A532" s="84" t="s">
        <v>4171</v>
      </c>
      <c r="B532" s="84" t="s">
        <v>4076</v>
      </c>
      <c r="C532" s="84">
        <v>2</v>
      </c>
      <c r="D532" s="123">
        <v>0.002836236259635207</v>
      </c>
      <c r="E532" s="123">
        <v>2.414137362184477</v>
      </c>
      <c r="F532" s="84" t="s">
        <v>3142</v>
      </c>
      <c r="G532" s="84" t="b">
        <v>0</v>
      </c>
      <c r="H532" s="84" t="b">
        <v>0</v>
      </c>
      <c r="I532" s="84" t="b">
        <v>0</v>
      </c>
      <c r="J532" s="84" t="b">
        <v>0</v>
      </c>
      <c r="K532" s="84" t="b">
        <v>0</v>
      </c>
      <c r="L532" s="84" t="b">
        <v>0</v>
      </c>
    </row>
    <row r="533" spans="1:12" ht="15">
      <c r="A533" s="84" t="s">
        <v>4057</v>
      </c>
      <c r="B533" s="84" t="s">
        <v>3324</v>
      </c>
      <c r="C533" s="84">
        <v>2</v>
      </c>
      <c r="D533" s="123">
        <v>0.003376685084884724</v>
      </c>
      <c r="E533" s="123">
        <v>1.2380461031287955</v>
      </c>
      <c r="F533" s="84" t="s">
        <v>3142</v>
      </c>
      <c r="G533" s="84" t="b">
        <v>0</v>
      </c>
      <c r="H533" s="84" t="b">
        <v>0</v>
      </c>
      <c r="I533" s="84" t="b">
        <v>0</v>
      </c>
      <c r="J533" s="84" t="b">
        <v>0</v>
      </c>
      <c r="K533" s="84" t="b">
        <v>0</v>
      </c>
      <c r="L533" s="84" t="b">
        <v>0</v>
      </c>
    </row>
    <row r="534" spans="1:12" ht="15">
      <c r="A534" s="84" t="s">
        <v>3324</v>
      </c>
      <c r="B534" s="84" t="s">
        <v>4057</v>
      </c>
      <c r="C534" s="84">
        <v>2</v>
      </c>
      <c r="D534" s="123">
        <v>0.003376685084884724</v>
      </c>
      <c r="E534" s="123">
        <v>1.2380461031287955</v>
      </c>
      <c r="F534" s="84" t="s">
        <v>3142</v>
      </c>
      <c r="G534" s="84" t="b">
        <v>0</v>
      </c>
      <c r="H534" s="84" t="b">
        <v>0</v>
      </c>
      <c r="I534" s="84" t="b">
        <v>0</v>
      </c>
      <c r="J534" s="84" t="b">
        <v>0</v>
      </c>
      <c r="K534" s="84" t="b">
        <v>0</v>
      </c>
      <c r="L534" s="84" t="b">
        <v>0</v>
      </c>
    </row>
    <row r="535" spans="1:12" ht="15">
      <c r="A535" s="84" t="s">
        <v>3384</v>
      </c>
      <c r="B535" s="84" t="s">
        <v>3266</v>
      </c>
      <c r="C535" s="84">
        <v>2</v>
      </c>
      <c r="D535" s="123">
        <v>0.002836236259635207</v>
      </c>
      <c r="E535" s="123">
        <v>2.061954844073114</v>
      </c>
      <c r="F535" s="84" t="s">
        <v>3142</v>
      </c>
      <c r="G535" s="84" t="b">
        <v>0</v>
      </c>
      <c r="H535" s="84" t="b">
        <v>0</v>
      </c>
      <c r="I535" s="84" t="b">
        <v>0</v>
      </c>
      <c r="J535" s="84" t="b">
        <v>0</v>
      </c>
      <c r="K535" s="84" t="b">
        <v>0</v>
      </c>
      <c r="L535" s="84" t="b">
        <v>0</v>
      </c>
    </row>
    <row r="536" spans="1:12" ht="15">
      <c r="A536" s="84" t="s">
        <v>4060</v>
      </c>
      <c r="B536" s="84" t="s">
        <v>756</v>
      </c>
      <c r="C536" s="84">
        <v>2</v>
      </c>
      <c r="D536" s="123">
        <v>0.002836236259635207</v>
      </c>
      <c r="E536" s="123">
        <v>0.8890925551476314</v>
      </c>
      <c r="F536" s="84" t="s">
        <v>3142</v>
      </c>
      <c r="G536" s="84" t="b">
        <v>0</v>
      </c>
      <c r="H536" s="84" t="b">
        <v>0</v>
      </c>
      <c r="I536" s="84" t="b">
        <v>0</v>
      </c>
      <c r="J536" s="84" t="b">
        <v>0</v>
      </c>
      <c r="K536" s="84" t="b">
        <v>0</v>
      </c>
      <c r="L536" s="84" t="b">
        <v>0</v>
      </c>
    </row>
    <row r="537" spans="1:12" ht="15">
      <c r="A537" s="84" t="s">
        <v>4140</v>
      </c>
      <c r="B537" s="84" t="s">
        <v>3269</v>
      </c>
      <c r="C537" s="84">
        <v>2</v>
      </c>
      <c r="D537" s="123">
        <v>0.002836236259635207</v>
      </c>
      <c r="E537" s="123">
        <v>1.673774672690233</v>
      </c>
      <c r="F537" s="84" t="s">
        <v>3142</v>
      </c>
      <c r="G537" s="84" t="b">
        <v>0</v>
      </c>
      <c r="H537" s="84" t="b">
        <v>0</v>
      </c>
      <c r="I537" s="84" t="b">
        <v>0</v>
      </c>
      <c r="J537" s="84" t="b">
        <v>0</v>
      </c>
      <c r="K537" s="84" t="b">
        <v>0</v>
      </c>
      <c r="L537" s="84" t="b">
        <v>0</v>
      </c>
    </row>
    <row r="538" spans="1:12" ht="15">
      <c r="A538" s="84" t="s">
        <v>3269</v>
      </c>
      <c r="B538" s="84" t="s">
        <v>4110</v>
      </c>
      <c r="C538" s="84">
        <v>2</v>
      </c>
      <c r="D538" s="123">
        <v>0.002836236259635207</v>
      </c>
      <c r="E538" s="123">
        <v>1.760924848409133</v>
      </c>
      <c r="F538" s="84" t="s">
        <v>3142</v>
      </c>
      <c r="G538" s="84" t="b">
        <v>0</v>
      </c>
      <c r="H538" s="84" t="b">
        <v>0</v>
      </c>
      <c r="I538" s="84" t="b">
        <v>0</v>
      </c>
      <c r="J538" s="84" t="b">
        <v>0</v>
      </c>
      <c r="K538" s="84" t="b">
        <v>0</v>
      </c>
      <c r="L538" s="84" t="b">
        <v>0</v>
      </c>
    </row>
    <row r="539" spans="1:12" ht="15">
      <c r="A539" s="84" t="s">
        <v>4105</v>
      </c>
      <c r="B539" s="84" t="s">
        <v>3328</v>
      </c>
      <c r="C539" s="84">
        <v>2</v>
      </c>
      <c r="D539" s="123">
        <v>0.002836236259635207</v>
      </c>
      <c r="E539" s="123">
        <v>1.8700693178342012</v>
      </c>
      <c r="F539" s="84" t="s">
        <v>3142</v>
      </c>
      <c r="G539" s="84" t="b">
        <v>0</v>
      </c>
      <c r="H539" s="84" t="b">
        <v>0</v>
      </c>
      <c r="I539" s="84" t="b">
        <v>0</v>
      </c>
      <c r="J539" s="84" t="b">
        <v>0</v>
      </c>
      <c r="K539" s="84" t="b">
        <v>0</v>
      </c>
      <c r="L539" s="84" t="b">
        <v>0</v>
      </c>
    </row>
    <row r="540" spans="1:12" ht="15">
      <c r="A540" s="84" t="s">
        <v>3265</v>
      </c>
      <c r="B540" s="84" t="s">
        <v>756</v>
      </c>
      <c r="C540" s="84">
        <v>2</v>
      </c>
      <c r="D540" s="123">
        <v>0.002836236259635207</v>
      </c>
      <c r="E540" s="123">
        <v>1.1901225508116127</v>
      </c>
      <c r="F540" s="84" t="s">
        <v>3142</v>
      </c>
      <c r="G540" s="84" t="b">
        <v>0</v>
      </c>
      <c r="H540" s="84" t="b">
        <v>0</v>
      </c>
      <c r="I540" s="84" t="b">
        <v>0</v>
      </c>
      <c r="J540" s="84" t="b">
        <v>0</v>
      </c>
      <c r="K540" s="84" t="b">
        <v>0</v>
      </c>
      <c r="L540" s="84" t="b">
        <v>0</v>
      </c>
    </row>
    <row r="541" spans="1:12" ht="15">
      <c r="A541" s="84" t="s">
        <v>4340</v>
      </c>
      <c r="B541" s="84" t="s">
        <v>4341</v>
      </c>
      <c r="C541" s="84">
        <v>2</v>
      </c>
      <c r="D541" s="123">
        <v>0.002836236259635207</v>
      </c>
      <c r="E541" s="123">
        <v>2.7151673578484576</v>
      </c>
      <c r="F541" s="84" t="s">
        <v>3142</v>
      </c>
      <c r="G541" s="84" t="b">
        <v>0</v>
      </c>
      <c r="H541" s="84" t="b">
        <v>0</v>
      </c>
      <c r="I541" s="84" t="b">
        <v>0</v>
      </c>
      <c r="J541" s="84" t="b">
        <v>0</v>
      </c>
      <c r="K541" s="84" t="b">
        <v>0</v>
      </c>
      <c r="L541" s="84" t="b">
        <v>0</v>
      </c>
    </row>
    <row r="542" spans="1:12" ht="15">
      <c r="A542" s="84" t="s">
        <v>4341</v>
      </c>
      <c r="B542" s="84" t="s">
        <v>4092</v>
      </c>
      <c r="C542" s="84">
        <v>2</v>
      </c>
      <c r="D542" s="123">
        <v>0.002836236259635207</v>
      </c>
      <c r="E542" s="123">
        <v>2.2380461031287955</v>
      </c>
      <c r="F542" s="84" t="s">
        <v>3142</v>
      </c>
      <c r="G542" s="84" t="b">
        <v>0</v>
      </c>
      <c r="H542" s="84" t="b">
        <v>0</v>
      </c>
      <c r="I542" s="84" t="b">
        <v>0</v>
      </c>
      <c r="J542" s="84" t="b">
        <v>0</v>
      </c>
      <c r="K542" s="84" t="b">
        <v>0</v>
      </c>
      <c r="L542" s="84" t="b">
        <v>0</v>
      </c>
    </row>
    <row r="543" spans="1:12" ht="15">
      <c r="A543" s="84" t="s">
        <v>4092</v>
      </c>
      <c r="B543" s="84" t="s">
        <v>4342</v>
      </c>
      <c r="C543" s="84">
        <v>2</v>
      </c>
      <c r="D543" s="123">
        <v>0.002836236259635207</v>
      </c>
      <c r="E543" s="123">
        <v>2.2380461031287955</v>
      </c>
      <c r="F543" s="84" t="s">
        <v>3142</v>
      </c>
      <c r="G543" s="84" t="b">
        <v>0</v>
      </c>
      <c r="H543" s="84" t="b">
        <v>0</v>
      </c>
      <c r="I543" s="84" t="b">
        <v>0</v>
      </c>
      <c r="J543" s="84" t="b">
        <v>0</v>
      </c>
      <c r="K543" s="84" t="b">
        <v>0</v>
      </c>
      <c r="L543" s="84" t="b">
        <v>0</v>
      </c>
    </row>
    <row r="544" spans="1:12" ht="15">
      <c r="A544" s="84" t="s">
        <v>4342</v>
      </c>
      <c r="B544" s="84" t="s">
        <v>4343</v>
      </c>
      <c r="C544" s="84">
        <v>2</v>
      </c>
      <c r="D544" s="123">
        <v>0.002836236259635207</v>
      </c>
      <c r="E544" s="123">
        <v>2.7151673578484576</v>
      </c>
      <c r="F544" s="84" t="s">
        <v>3142</v>
      </c>
      <c r="G544" s="84" t="b">
        <v>0</v>
      </c>
      <c r="H544" s="84" t="b">
        <v>0</v>
      </c>
      <c r="I544" s="84" t="b">
        <v>0</v>
      </c>
      <c r="J544" s="84" t="b">
        <v>0</v>
      </c>
      <c r="K544" s="84" t="b">
        <v>0</v>
      </c>
      <c r="L544" s="84" t="b">
        <v>0</v>
      </c>
    </row>
    <row r="545" spans="1:12" ht="15">
      <c r="A545" s="84" t="s">
        <v>4173</v>
      </c>
      <c r="B545" s="84" t="s">
        <v>4053</v>
      </c>
      <c r="C545" s="84">
        <v>2</v>
      </c>
      <c r="D545" s="123">
        <v>0.002836236259635207</v>
      </c>
      <c r="E545" s="123">
        <v>2.31722734917642</v>
      </c>
      <c r="F545" s="84" t="s">
        <v>3142</v>
      </c>
      <c r="G545" s="84" t="b">
        <v>0</v>
      </c>
      <c r="H545" s="84" t="b">
        <v>0</v>
      </c>
      <c r="I545" s="84" t="b">
        <v>0</v>
      </c>
      <c r="J545" s="84" t="b">
        <v>0</v>
      </c>
      <c r="K545" s="84" t="b">
        <v>0</v>
      </c>
      <c r="L545" s="84" t="b">
        <v>0</v>
      </c>
    </row>
    <row r="546" spans="1:12" ht="15">
      <c r="A546" s="84" t="s">
        <v>4174</v>
      </c>
      <c r="B546" s="84" t="s">
        <v>3267</v>
      </c>
      <c r="C546" s="84">
        <v>2</v>
      </c>
      <c r="D546" s="123">
        <v>0.002836236259635207</v>
      </c>
      <c r="E546" s="123">
        <v>2.061954844073114</v>
      </c>
      <c r="F546" s="84" t="s">
        <v>3142</v>
      </c>
      <c r="G546" s="84" t="b">
        <v>0</v>
      </c>
      <c r="H546" s="84" t="b">
        <v>0</v>
      </c>
      <c r="I546" s="84" t="b">
        <v>0</v>
      </c>
      <c r="J546" s="84" t="b">
        <v>0</v>
      </c>
      <c r="K546" s="84" t="b">
        <v>0</v>
      </c>
      <c r="L546" s="84" t="b">
        <v>0</v>
      </c>
    </row>
    <row r="547" spans="1:12" ht="15">
      <c r="A547" s="84" t="s">
        <v>4162</v>
      </c>
      <c r="B547" s="84" t="s">
        <v>4251</v>
      </c>
      <c r="C547" s="84">
        <v>2</v>
      </c>
      <c r="D547" s="123">
        <v>0.002836236259635207</v>
      </c>
      <c r="E547" s="123">
        <v>2.5390760987927767</v>
      </c>
      <c r="F547" s="84" t="s">
        <v>3142</v>
      </c>
      <c r="G547" s="84" t="b">
        <v>0</v>
      </c>
      <c r="H547" s="84" t="b">
        <v>0</v>
      </c>
      <c r="I547" s="84" t="b">
        <v>0</v>
      </c>
      <c r="J547" s="84" t="b">
        <v>0</v>
      </c>
      <c r="K547" s="84" t="b">
        <v>0</v>
      </c>
      <c r="L547" s="84" t="b">
        <v>0</v>
      </c>
    </row>
    <row r="548" spans="1:12" ht="15">
      <c r="A548" s="84" t="s">
        <v>4109</v>
      </c>
      <c r="B548" s="84" t="s">
        <v>4208</v>
      </c>
      <c r="C548" s="84">
        <v>2</v>
      </c>
      <c r="D548" s="123">
        <v>0.002836236259635207</v>
      </c>
      <c r="E548" s="123">
        <v>2.1411360901207392</v>
      </c>
      <c r="F548" s="84" t="s">
        <v>3142</v>
      </c>
      <c r="G548" s="84" t="b">
        <v>0</v>
      </c>
      <c r="H548" s="84" t="b">
        <v>0</v>
      </c>
      <c r="I548" s="84" t="b">
        <v>0</v>
      </c>
      <c r="J548" s="84" t="b">
        <v>0</v>
      </c>
      <c r="K548" s="84" t="b">
        <v>0</v>
      </c>
      <c r="L548" s="84" t="b">
        <v>0</v>
      </c>
    </row>
    <row r="549" spans="1:12" ht="15">
      <c r="A549" s="84" t="s">
        <v>4208</v>
      </c>
      <c r="B549" s="84" t="s">
        <v>4205</v>
      </c>
      <c r="C549" s="84">
        <v>2</v>
      </c>
      <c r="D549" s="123">
        <v>0.002836236259635207</v>
      </c>
      <c r="E549" s="123">
        <v>2.3629848397370954</v>
      </c>
      <c r="F549" s="84" t="s">
        <v>3142</v>
      </c>
      <c r="G549" s="84" t="b">
        <v>0</v>
      </c>
      <c r="H549" s="84" t="b">
        <v>0</v>
      </c>
      <c r="I549" s="84" t="b">
        <v>0</v>
      </c>
      <c r="J549" s="84" t="b">
        <v>0</v>
      </c>
      <c r="K549" s="84" t="b">
        <v>0</v>
      </c>
      <c r="L549" s="84" t="b">
        <v>0</v>
      </c>
    </row>
    <row r="550" spans="1:12" ht="15">
      <c r="A550" s="84" t="s">
        <v>4290</v>
      </c>
      <c r="B550" s="84" t="s">
        <v>3263</v>
      </c>
      <c r="C550" s="84">
        <v>2</v>
      </c>
      <c r="D550" s="123">
        <v>0.003376685084884724</v>
      </c>
      <c r="E550" s="123">
        <v>1.760924848409133</v>
      </c>
      <c r="F550" s="84" t="s">
        <v>3142</v>
      </c>
      <c r="G550" s="84" t="b">
        <v>0</v>
      </c>
      <c r="H550" s="84" t="b">
        <v>0</v>
      </c>
      <c r="I550" s="84" t="b">
        <v>0</v>
      </c>
      <c r="J550" s="84" t="b">
        <v>0</v>
      </c>
      <c r="K550" s="84" t="b">
        <v>0</v>
      </c>
      <c r="L550" s="84" t="b">
        <v>0</v>
      </c>
    </row>
    <row r="551" spans="1:12" ht="15">
      <c r="A551" s="84" t="s">
        <v>3263</v>
      </c>
      <c r="B551" s="84" t="s">
        <v>4291</v>
      </c>
      <c r="C551" s="84">
        <v>2</v>
      </c>
      <c r="D551" s="123">
        <v>0.003376685084884724</v>
      </c>
      <c r="E551" s="123">
        <v>1.7151673578484579</v>
      </c>
      <c r="F551" s="84" t="s">
        <v>3142</v>
      </c>
      <c r="G551" s="84" t="b">
        <v>0</v>
      </c>
      <c r="H551" s="84" t="b">
        <v>0</v>
      </c>
      <c r="I551" s="84" t="b">
        <v>0</v>
      </c>
      <c r="J551" s="84" t="b">
        <v>0</v>
      </c>
      <c r="K551" s="84" t="b">
        <v>0</v>
      </c>
      <c r="L551" s="84" t="b">
        <v>0</v>
      </c>
    </row>
    <row r="552" spans="1:12" ht="15">
      <c r="A552" s="84" t="s">
        <v>4078</v>
      </c>
      <c r="B552" s="84" t="s">
        <v>450</v>
      </c>
      <c r="C552" s="84">
        <v>2</v>
      </c>
      <c r="D552" s="123">
        <v>0.003376685084884724</v>
      </c>
      <c r="E552" s="123">
        <v>2.1131073665204956</v>
      </c>
      <c r="F552" s="84" t="s">
        <v>3142</v>
      </c>
      <c r="G552" s="84" t="b">
        <v>0</v>
      </c>
      <c r="H552" s="84" t="b">
        <v>0</v>
      </c>
      <c r="I552" s="84" t="b">
        <v>0</v>
      </c>
      <c r="J552" s="84" t="b">
        <v>0</v>
      </c>
      <c r="K552" s="84" t="b">
        <v>0</v>
      </c>
      <c r="L552" s="84" t="b">
        <v>0</v>
      </c>
    </row>
    <row r="553" spans="1:12" ht="15">
      <c r="A553" s="84" t="s">
        <v>3328</v>
      </c>
      <c r="B553" s="84" t="s">
        <v>3263</v>
      </c>
      <c r="C553" s="84">
        <v>2</v>
      </c>
      <c r="D553" s="123">
        <v>0.002836236259635207</v>
      </c>
      <c r="E553" s="123">
        <v>0.9158268083948762</v>
      </c>
      <c r="F553" s="84" t="s">
        <v>3142</v>
      </c>
      <c r="G553" s="84" t="b">
        <v>0</v>
      </c>
      <c r="H553" s="84" t="b">
        <v>0</v>
      </c>
      <c r="I553" s="84" t="b">
        <v>0</v>
      </c>
      <c r="J553" s="84" t="b">
        <v>0</v>
      </c>
      <c r="K553" s="84" t="b">
        <v>0</v>
      </c>
      <c r="L553" s="84" t="b">
        <v>0</v>
      </c>
    </row>
    <row r="554" spans="1:12" ht="15">
      <c r="A554" s="84" t="s">
        <v>774</v>
      </c>
      <c r="B554" s="84" t="s">
        <v>3264</v>
      </c>
      <c r="C554" s="84">
        <v>2</v>
      </c>
      <c r="D554" s="123">
        <v>0.002836236259635207</v>
      </c>
      <c r="E554" s="123">
        <v>1.4307366240039383</v>
      </c>
      <c r="F554" s="84" t="s">
        <v>3142</v>
      </c>
      <c r="G554" s="84" t="b">
        <v>0</v>
      </c>
      <c r="H554" s="84" t="b">
        <v>0</v>
      </c>
      <c r="I554" s="84" t="b">
        <v>0</v>
      </c>
      <c r="J554" s="84" t="b">
        <v>0</v>
      </c>
      <c r="K554" s="84" t="b">
        <v>0</v>
      </c>
      <c r="L554" s="84" t="b">
        <v>0</v>
      </c>
    </row>
    <row r="555" spans="1:12" ht="15">
      <c r="A555" s="84" t="s">
        <v>3266</v>
      </c>
      <c r="B555" s="84" t="s">
        <v>4286</v>
      </c>
      <c r="C555" s="84">
        <v>2</v>
      </c>
      <c r="D555" s="123">
        <v>0.002836236259635207</v>
      </c>
      <c r="E555" s="123">
        <v>2.1131073665204956</v>
      </c>
      <c r="F555" s="84" t="s">
        <v>3142</v>
      </c>
      <c r="G555" s="84" t="b">
        <v>0</v>
      </c>
      <c r="H555" s="84" t="b">
        <v>0</v>
      </c>
      <c r="I555" s="84" t="b">
        <v>0</v>
      </c>
      <c r="J555" s="84" t="b">
        <v>0</v>
      </c>
      <c r="K555" s="84" t="b">
        <v>0</v>
      </c>
      <c r="L555" s="84" t="b">
        <v>0</v>
      </c>
    </row>
    <row r="556" spans="1:12" ht="15">
      <c r="A556" s="84" t="s">
        <v>4286</v>
      </c>
      <c r="B556" s="84" t="s">
        <v>4287</v>
      </c>
      <c r="C556" s="84">
        <v>2</v>
      </c>
      <c r="D556" s="123">
        <v>0.002836236259635207</v>
      </c>
      <c r="E556" s="123">
        <v>2.7151673578484576</v>
      </c>
      <c r="F556" s="84" t="s">
        <v>3142</v>
      </c>
      <c r="G556" s="84" t="b">
        <v>0</v>
      </c>
      <c r="H556" s="84" t="b">
        <v>0</v>
      </c>
      <c r="I556" s="84" t="b">
        <v>0</v>
      </c>
      <c r="J556" s="84" t="b">
        <v>0</v>
      </c>
      <c r="K556" s="84" t="b">
        <v>0</v>
      </c>
      <c r="L556" s="84" t="b">
        <v>0</v>
      </c>
    </row>
    <row r="557" spans="1:12" ht="15">
      <c r="A557" s="84" t="s">
        <v>4287</v>
      </c>
      <c r="B557" s="84" t="s">
        <v>4130</v>
      </c>
      <c r="C557" s="84">
        <v>2</v>
      </c>
      <c r="D557" s="123">
        <v>0.002836236259635207</v>
      </c>
      <c r="E557" s="123">
        <v>2.414137362184477</v>
      </c>
      <c r="F557" s="84" t="s">
        <v>3142</v>
      </c>
      <c r="G557" s="84" t="b">
        <v>0</v>
      </c>
      <c r="H557" s="84" t="b">
        <v>0</v>
      </c>
      <c r="I557" s="84" t="b">
        <v>0</v>
      </c>
      <c r="J557" s="84" t="b">
        <v>0</v>
      </c>
      <c r="K557" s="84" t="b">
        <v>0</v>
      </c>
      <c r="L557" s="84" t="b">
        <v>0</v>
      </c>
    </row>
    <row r="558" spans="1:12" ht="15">
      <c r="A558" s="84" t="s">
        <v>3270</v>
      </c>
      <c r="B558" s="84" t="s">
        <v>756</v>
      </c>
      <c r="C558" s="84">
        <v>2</v>
      </c>
      <c r="D558" s="123">
        <v>0.002836236259635207</v>
      </c>
      <c r="E558" s="123">
        <v>0.646054506461337</v>
      </c>
      <c r="F558" s="84" t="s">
        <v>3142</v>
      </c>
      <c r="G558" s="84" t="b">
        <v>0</v>
      </c>
      <c r="H558" s="84" t="b">
        <v>0</v>
      </c>
      <c r="I558" s="84" t="b">
        <v>0</v>
      </c>
      <c r="J558" s="84" t="b">
        <v>0</v>
      </c>
      <c r="K558" s="84" t="b">
        <v>0</v>
      </c>
      <c r="L558" s="84" t="b">
        <v>0</v>
      </c>
    </row>
    <row r="559" spans="1:12" ht="15">
      <c r="A559" s="84" t="s">
        <v>4281</v>
      </c>
      <c r="B559" s="84" t="s">
        <v>4282</v>
      </c>
      <c r="C559" s="84">
        <v>2</v>
      </c>
      <c r="D559" s="123">
        <v>0.003376685084884724</v>
      </c>
      <c r="E559" s="123">
        <v>2.7151673578484576</v>
      </c>
      <c r="F559" s="84" t="s">
        <v>3142</v>
      </c>
      <c r="G559" s="84" t="b">
        <v>0</v>
      </c>
      <c r="H559" s="84" t="b">
        <v>0</v>
      </c>
      <c r="I559" s="84" t="b">
        <v>0</v>
      </c>
      <c r="J559" s="84" t="b">
        <v>0</v>
      </c>
      <c r="K559" s="84" t="b">
        <v>0</v>
      </c>
      <c r="L559" s="84" t="b">
        <v>0</v>
      </c>
    </row>
    <row r="560" spans="1:12" ht="15">
      <c r="A560" s="84" t="s">
        <v>4282</v>
      </c>
      <c r="B560" s="84" t="s">
        <v>4283</v>
      </c>
      <c r="C560" s="84">
        <v>2</v>
      </c>
      <c r="D560" s="123">
        <v>0.003376685084884724</v>
      </c>
      <c r="E560" s="123">
        <v>2.7151673578484576</v>
      </c>
      <c r="F560" s="84" t="s">
        <v>3142</v>
      </c>
      <c r="G560" s="84" t="b">
        <v>0</v>
      </c>
      <c r="H560" s="84" t="b">
        <v>0</v>
      </c>
      <c r="I560" s="84" t="b">
        <v>0</v>
      </c>
      <c r="J560" s="84" t="b">
        <v>0</v>
      </c>
      <c r="K560" s="84" t="b">
        <v>0</v>
      </c>
      <c r="L560" s="84" t="b">
        <v>0</v>
      </c>
    </row>
    <row r="561" spans="1:12" ht="15">
      <c r="A561" s="84" t="s">
        <v>4284</v>
      </c>
      <c r="B561" s="84" t="s">
        <v>4127</v>
      </c>
      <c r="C561" s="84">
        <v>2</v>
      </c>
      <c r="D561" s="123">
        <v>0.003376685084884724</v>
      </c>
      <c r="E561" s="123">
        <v>2.414137362184477</v>
      </c>
      <c r="F561" s="84" t="s">
        <v>3142</v>
      </c>
      <c r="G561" s="84" t="b">
        <v>0</v>
      </c>
      <c r="H561" s="84" t="b">
        <v>0</v>
      </c>
      <c r="I561" s="84" t="b">
        <v>0</v>
      </c>
      <c r="J561" s="84" t="b">
        <v>0</v>
      </c>
      <c r="K561" s="84" t="b">
        <v>0</v>
      </c>
      <c r="L561" s="84" t="b">
        <v>0</v>
      </c>
    </row>
    <row r="562" spans="1:12" ht="15">
      <c r="A562" s="84" t="s">
        <v>4102</v>
      </c>
      <c r="B562" s="84" t="s">
        <v>4129</v>
      </c>
      <c r="C562" s="84">
        <v>2</v>
      </c>
      <c r="D562" s="123">
        <v>0.003376685084884724</v>
      </c>
      <c r="E562" s="123">
        <v>2.016197353512439</v>
      </c>
      <c r="F562" s="84" t="s">
        <v>3142</v>
      </c>
      <c r="G562" s="84" t="b">
        <v>0</v>
      </c>
      <c r="H562" s="84" t="b">
        <v>0</v>
      </c>
      <c r="I562" s="84" t="b">
        <v>0</v>
      </c>
      <c r="J562" s="84" t="b">
        <v>0</v>
      </c>
      <c r="K562" s="84" t="b">
        <v>0</v>
      </c>
      <c r="L562" s="84" t="b">
        <v>0</v>
      </c>
    </row>
    <row r="563" spans="1:12" ht="15">
      <c r="A563" s="84" t="s">
        <v>4254</v>
      </c>
      <c r="B563" s="84" t="s">
        <v>4255</v>
      </c>
      <c r="C563" s="84">
        <v>2</v>
      </c>
      <c r="D563" s="123">
        <v>0.002836236259635207</v>
      </c>
      <c r="E563" s="123">
        <v>2.7151673578484576</v>
      </c>
      <c r="F563" s="84" t="s">
        <v>3142</v>
      </c>
      <c r="G563" s="84" t="b">
        <v>0</v>
      </c>
      <c r="H563" s="84" t="b">
        <v>0</v>
      </c>
      <c r="I563" s="84" t="b">
        <v>0</v>
      </c>
      <c r="J563" s="84" t="b">
        <v>0</v>
      </c>
      <c r="K563" s="84" t="b">
        <v>0</v>
      </c>
      <c r="L563" s="84" t="b">
        <v>0</v>
      </c>
    </row>
    <row r="564" spans="1:12" ht="15">
      <c r="A564" s="84" t="s">
        <v>4255</v>
      </c>
      <c r="B564" s="84" t="s">
        <v>420</v>
      </c>
      <c r="C564" s="84">
        <v>2</v>
      </c>
      <c r="D564" s="123">
        <v>0.002836236259635207</v>
      </c>
      <c r="E564" s="123">
        <v>2.061954844073114</v>
      </c>
      <c r="F564" s="84" t="s">
        <v>3142</v>
      </c>
      <c r="G564" s="84" t="b">
        <v>0</v>
      </c>
      <c r="H564" s="84" t="b">
        <v>0</v>
      </c>
      <c r="I564" s="84" t="b">
        <v>0</v>
      </c>
      <c r="J564" s="84" t="b">
        <v>0</v>
      </c>
      <c r="K564" s="84" t="b">
        <v>0</v>
      </c>
      <c r="L564" s="84" t="b">
        <v>0</v>
      </c>
    </row>
    <row r="565" spans="1:12" ht="15">
      <c r="A565" s="84" t="s">
        <v>420</v>
      </c>
      <c r="B565" s="84" t="s">
        <v>4062</v>
      </c>
      <c r="C565" s="84">
        <v>2</v>
      </c>
      <c r="D565" s="123">
        <v>0.002836236259635207</v>
      </c>
      <c r="E565" s="123">
        <v>1.760924848409133</v>
      </c>
      <c r="F565" s="84" t="s">
        <v>3142</v>
      </c>
      <c r="G565" s="84" t="b">
        <v>0</v>
      </c>
      <c r="H565" s="84" t="b">
        <v>0</v>
      </c>
      <c r="I565" s="84" t="b">
        <v>0</v>
      </c>
      <c r="J565" s="84" t="b">
        <v>0</v>
      </c>
      <c r="K565" s="84" t="b">
        <v>0</v>
      </c>
      <c r="L565" s="84" t="b">
        <v>0</v>
      </c>
    </row>
    <row r="566" spans="1:12" ht="15">
      <c r="A566" s="84" t="s">
        <v>4062</v>
      </c>
      <c r="B566" s="84" t="s">
        <v>4057</v>
      </c>
      <c r="C566" s="84">
        <v>2</v>
      </c>
      <c r="D566" s="123">
        <v>0.002836236259635207</v>
      </c>
      <c r="E566" s="123">
        <v>2.016197353512439</v>
      </c>
      <c r="F566" s="84" t="s">
        <v>3142</v>
      </c>
      <c r="G566" s="84" t="b">
        <v>0</v>
      </c>
      <c r="H566" s="84" t="b">
        <v>0</v>
      </c>
      <c r="I566" s="84" t="b">
        <v>0</v>
      </c>
      <c r="J566" s="84" t="b">
        <v>0</v>
      </c>
      <c r="K566" s="84" t="b">
        <v>0</v>
      </c>
      <c r="L566" s="84" t="b">
        <v>0</v>
      </c>
    </row>
    <row r="567" spans="1:12" ht="15">
      <c r="A567" s="84" t="s">
        <v>4057</v>
      </c>
      <c r="B567" s="84" t="s">
        <v>4152</v>
      </c>
      <c r="C567" s="84">
        <v>2</v>
      </c>
      <c r="D567" s="123">
        <v>0.002836236259635207</v>
      </c>
      <c r="E567" s="123">
        <v>2.31722734917642</v>
      </c>
      <c r="F567" s="84" t="s">
        <v>3142</v>
      </c>
      <c r="G567" s="84" t="b">
        <v>0</v>
      </c>
      <c r="H567" s="84" t="b">
        <v>0</v>
      </c>
      <c r="I567" s="84" t="b">
        <v>0</v>
      </c>
      <c r="J567" s="84" t="b">
        <v>0</v>
      </c>
      <c r="K567" s="84" t="b">
        <v>0</v>
      </c>
      <c r="L567" s="84" t="b">
        <v>0</v>
      </c>
    </row>
    <row r="568" spans="1:12" ht="15">
      <c r="A568" s="84" t="s">
        <v>4152</v>
      </c>
      <c r="B568" s="84" t="s">
        <v>3263</v>
      </c>
      <c r="C568" s="84">
        <v>2</v>
      </c>
      <c r="D568" s="123">
        <v>0.002836236259635207</v>
      </c>
      <c r="E568" s="123">
        <v>1.760924848409133</v>
      </c>
      <c r="F568" s="84" t="s">
        <v>3142</v>
      </c>
      <c r="G568" s="84" t="b">
        <v>0</v>
      </c>
      <c r="H568" s="84" t="b">
        <v>0</v>
      </c>
      <c r="I568" s="84" t="b">
        <v>0</v>
      </c>
      <c r="J568" s="84" t="b">
        <v>0</v>
      </c>
      <c r="K568" s="84" t="b">
        <v>0</v>
      </c>
      <c r="L568" s="84" t="b">
        <v>0</v>
      </c>
    </row>
    <row r="569" spans="1:12" ht="15">
      <c r="A569" s="84" t="s">
        <v>4164</v>
      </c>
      <c r="B569" s="84" t="s">
        <v>756</v>
      </c>
      <c r="C569" s="84">
        <v>2</v>
      </c>
      <c r="D569" s="123">
        <v>0.002836236259635207</v>
      </c>
      <c r="E569" s="123">
        <v>1.0140312917559313</v>
      </c>
      <c r="F569" s="84" t="s">
        <v>3142</v>
      </c>
      <c r="G569" s="84" t="b">
        <v>0</v>
      </c>
      <c r="H569" s="84" t="b">
        <v>0</v>
      </c>
      <c r="I569" s="84" t="b">
        <v>0</v>
      </c>
      <c r="J569" s="84" t="b">
        <v>0</v>
      </c>
      <c r="K569" s="84" t="b">
        <v>0</v>
      </c>
      <c r="L569" s="84" t="b">
        <v>0</v>
      </c>
    </row>
    <row r="570" spans="1:12" ht="15">
      <c r="A570" s="84" t="s">
        <v>4063</v>
      </c>
      <c r="B570" s="84" t="s">
        <v>4122</v>
      </c>
      <c r="C570" s="84">
        <v>2</v>
      </c>
      <c r="D570" s="123">
        <v>0.003376685084884724</v>
      </c>
      <c r="E570" s="123">
        <v>1.8700693178342012</v>
      </c>
      <c r="F570" s="84" t="s">
        <v>3142</v>
      </c>
      <c r="G570" s="84" t="b">
        <v>0</v>
      </c>
      <c r="H570" s="84" t="b">
        <v>0</v>
      </c>
      <c r="I570" s="84" t="b">
        <v>0</v>
      </c>
      <c r="J570" s="84" t="b">
        <v>0</v>
      </c>
      <c r="K570" s="84" t="b">
        <v>0</v>
      </c>
      <c r="L570" s="84" t="b">
        <v>0</v>
      </c>
    </row>
    <row r="571" spans="1:12" ht="15">
      <c r="A571" s="84" t="s">
        <v>4122</v>
      </c>
      <c r="B571" s="84" t="s">
        <v>4122</v>
      </c>
      <c r="C571" s="84">
        <v>2</v>
      </c>
      <c r="D571" s="123">
        <v>0.003376685084884724</v>
      </c>
      <c r="E571" s="123">
        <v>2.1131073665204956</v>
      </c>
      <c r="F571" s="84" t="s">
        <v>3142</v>
      </c>
      <c r="G571" s="84" t="b">
        <v>0</v>
      </c>
      <c r="H571" s="84" t="b">
        <v>0</v>
      </c>
      <c r="I571" s="84" t="b">
        <v>0</v>
      </c>
      <c r="J571" s="84" t="b">
        <v>0</v>
      </c>
      <c r="K571" s="84" t="b">
        <v>0</v>
      </c>
      <c r="L571" s="84" t="b">
        <v>0</v>
      </c>
    </row>
    <row r="572" spans="1:12" ht="15">
      <c r="A572" s="84" t="s">
        <v>3325</v>
      </c>
      <c r="B572" s="84" t="s">
        <v>3332</v>
      </c>
      <c r="C572" s="84">
        <v>13</v>
      </c>
      <c r="D572" s="123">
        <v>0.004824264175054092</v>
      </c>
      <c r="E572" s="123">
        <v>0.7649612501666235</v>
      </c>
      <c r="F572" s="84" t="s">
        <v>3143</v>
      </c>
      <c r="G572" s="84" t="b">
        <v>0</v>
      </c>
      <c r="H572" s="84" t="b">
        <v>0</v>
      </c>
      <c r="I572" s="84" t="b">
        <v>0</v>
      </c>
      <c r="J572" s="84" t="b">
        <v>0</v>
      </c>
      <c r="K572" s="84" t="b">
        <v>0</v>
      </c>
      <c r="L572" s="84" t="b">
        <v>0</v>
      </c>
    </row>
    <row r="573" spans="1:12" ht="15">
      <c r="A573" s="84" t="s">
        <v>3332</v>
      </c>
      <c r="B573" s="84" t="s">
        <v>3333</v>
      </c>
      <c r="C573" s="84">
        <v>13</v>
      </c>
      <c r="D573" s="123">
        <v>0.004824264175054092</v>
      </c>
      <c r="E573" s="123">
        <v>1.242082504886286</v>
      </c>
      <c r="F573" s="84" t="s">
        <v>3143</v>
      </c>
      <c r="G573" s="84" t="b">
        <v>0</v>
      </c>
      <c r="H573" s="84" t="b">
        <v>0</v>
      </c>
      <c r="I573" s="84" t="b">
        <v>0</v>
      </c>
      <c r="J573" s="84" t="b">
        <v>0</v>
      </c>
      <c r="K573" s="84" t="b">
        <v>0</v>
      </c>
      <c r="L573" s="84" t="b">
        <v>0</v>
      </c>
    </row>
    <row r="574" spans="1:12" ht="15">
      <c r="A574" s="84" t="s">
        <v>3333</v>
      </c>
      <c r="B574" s="84" t="s">
        <v>3325</v>
      </c>
      <c r="C574" s="84">
        <v>13</v>
      </c>
      <c r="D574" s="123">
        <v>0.004824264175054092</v>
      </c>
      <c r="E574" s="123">
        <v>0.7762422605763126</v>
      </c>
      <c r="F574" s="84" t="s">
        <v>3143</v>
      </c>
      <c r="G574" s="84" t="b">
        <v>0</v>
      </c>
      <c r="H574" s="84" t="b">
        <v>0</v>
      </c>
      <c r="I574" s="84" t="b">
        <v>0</v>
      </c>
      <c r="J574" s="84" t="b">
        <v>0</v>
      </c>
      <c r="K574" s="84" t="b">
        <v>0</v>
      </c>
      <c r="L574" s="84" t="b">
        <v>0</v>
      </c>
    </row>
    <row r="575" spans="1:12" ht="15">
      <c r="A575" s="84" t="s">
        <v>3325</v>
      </c>
      <c r="B575" s="84" t="s">
        <v>3334</v>
      </c>
      <c r="C575" s="84">
        <v>13</v>
      </c>
      <c r="D575" s="123">
        <v>0.004824264175054092</v>
      </c>
      <c r="E575" s="123">
        <v>0.7649612501666235</v>
      </c>
      <c r="F575" s="84" t="s">
        <v>3143</v>
      </c>
      <c r="G575" s="84" t="b">
        <v>0</v>
      </c>
      <c r="H575" s="84" t="b">
        <v>0</v>
      </c>
      <c r="I575" s="84" t="b">
        <v>0</v>
      </c>
      <c r="J575" s="84" t="b">
        <v>0</v>
      </c>
      <c r="K575" s="84" t="b">
        <v>1</v>
      </c>
      <c r="L575" s="84" t="b">
        <v>0</v>
      </c>
    </row>
    <row r="576" spans="1:12" ht="15">
      <c r="A576" s="84" t="s">
        <v>3334</v>
      </c>
      <c r="B576" s="84" t="s">
        <v>3335</v>
      </c>
      <c r="C576" s="84">
        <v>13</v>
      </c>
      <c r="D576" s="123">
        <v>0.004824264175054092</v>
      </c>
      <c r="E576" s="123">
        <v>1.242082504886286</v>
      </c>
      <c r="F576" s="84" t="s">
        <v>3143</v>
      </c>
      <c r="G576" s="84" t="b">
        <v>0</v>
      </c>
      <c r="H576" s="84" t="b">
        <v>1</v>
      </c>
      <c r="I576" s="84" t="b">
        <v>0</v>
      </c>
      <c r="J576" s="84" t="b">
        <v>0</v>
      </c>
      <c r="K576" s="84" t="b">
        <v>0</v>
      </c>
      <c r="L576" s="84" t="b">
        <v>0</v>
      </c>
    </row>
    <row r="577" spans="1:12" ht="15">
      <c r="A577" s="84" t="s">
        <v>3335</v>
      </c>
      <c r="B577" s="84" t="s">
        <v>3336</v>
      </c>
      <c r="C577" s="84">
        <v>13</v>
      </c>
      <c r="D577" s="123">
        <v>0.004824264175054092</v>
      </c>
      <c r="E577" s="123">
        <v>1.242082504886286</v>
      </c>
      <c r="F577" s="84" t="s">
        <v>3143</v>
      </c>
      <c r="G577" s="84" t="b">
        <v>0</v>
      </c>
      <c r="H577" s="84" t="b">
        <v>0</v>
      </c>
      <c r="I577" s="84" t="b">
        <v>0</v>
      </c>
      <c r="J577" s="84" t="b">
        <v>0</v>
      </c>
      <c r="K577" s="84" t="b">
        <v>0</v>
      </c>
      <c r="L577" s="84" t="b">
        <v>0</v>
      </c>
    </row>
    <row r="578" spans="1:12" ht="15">
      <c r="A578" s="84" t="s">
        <v>3336</v>
      </c>
      <c r="B578" s="84" t="s">
        <v>3337</v>
      </c>
      <c r="C578" s="84">
        <v>13</v>
      </c>
      <c r="D578" s="123">
        <v>0.004824264175054092</v>
      </c>
      <c r="E578" s="123">
        <v>1.242082504886286</v>
      </c>
      <c r="F578" s="84" t="s">
        <v>3143</v>
      </c>
      <c r="G578" s="84" t="b">
        <v>0</v>
      </c>
      <c r="H578" s="84" t="b">
        <v>0</v>
      </c>
      <c r="I578" s="84" t="b">
        <v>0</v>
      </c>
      <c r="J578" s="84" t="b">
        <v>0</v>
      </c>
      <c r="K578" s="84" t="b">
        <v>0</v>
      </c>
      <c r="L578" s="84" t="b">
        <v>0</v>
      </c>
    </row>
    <row r="579" spans="1:12" ht="15">
      <c r="A579" s="84" t="s">
        <v>3337</v>
      </c>
      <c r="B579" s="84" t="s">
        <v>3325</v>
      </c>
      <c r="C579" s="84">
        <v>13</v>
      </c>
      <c r="D579" s="123">
        <v>0.004824264175054092</v>
      </c>
      <c r="E579" s="123">
        <v>0.7762422605763126</v>
      </c>
      <c r="F579" s="84" t="s">
        <v>3143</v>
      </c>
      <c r="G579" s="84" t="b">
        <v>0</v>
      </c>
      <c r="H579" s="84" t="b">
        <v>0</v>
      </c>
      <c r="I579" s="84" t="b">
        <v>0</v>
      </c>
      <c r="J579" s="84" t="b">
        <v>0</v>
      </c>
      <c r="K579" s="84" t="b">
        <v>0</v>
      </c>
      <c r="L579" s="84" t="b">
        <v>0</v>
      </c>
    </row>
    <row r="580" spans="1:12" ht="15">
      <c r="A580" s="84" t="s">
        <v>3325</v>
      </c>
      <c r="B580" s="84" t="s">
        <v>3338</v>
      </c>
      <c r="C580" s="84">
        <v>13</v>
      </c>
      <c r="D580" s="123">
        <v>0.004824264175054092</v>
      </c>
      <c r="E580" s="123">
        <v>0.7649612501666235</v>
      </c>
      <c r="F580" s="84" t="s">
        <v>3143</v>
      </c>
      <c r="G580" s="84" t="b">
        <v>0</v>
      </c>
      <c r="H580" s="84" t="b">
        <v>0</v>
      </c>
      <c r="I580" s="84" t="b">
        <v>0</v>
      </c>
      <c r="J580" s="84" t="b">
        <v>0</v>
      </c>
      <c r="K580" s="84" t="b">
        <v>0</v>
      </c>
      <c r="L580" s="84" t="b">
        <v>0</v>
      </c>
    </row>
    <row r="581" spans="1:12" ht="15">
      <c r="A581" s="84" t="s">
        <v>3338</v>
      </c>
      <c r="B581" s="84" t="s">
        <v>3339</v>
      </c>
      <c r="C581" s="84">
        <v>13</v>
      </c>
      <c r="D581" s="123">
        <v>0.004824264175054092</v>
      </c>
      <c r="E581" s="123">
        <v>1.242082504886286</v>
      </c>
      <c r="F581" s="84" t="s">
        <v>3143</v>
      </c>
      <c r="G581" s="84" t="b">
        <v>0</v>
      </c>
      <c r="H581" s="84" t="b">
        <v>0</v>
      </c>
      <c r="I581" s="84" t="b">
        <v>0</v>
      </c>
      <c r="J581" s="84" t="b">
        <v>0</v>
      </c>
      <c r="K581" s="84" t="b">
        <v>0</v>
      </c>
      <c r="L581" s="84" t="b">
        <v>0</v>
      </c>
    </row>
    <row r="582" spans="1:12" ht="15">
      <c r="A582" s="84" t="s">
        <v>3339</v>
      </c>
      <c r="B582" s="84" t="s">
        <v>3340</v>
      </c>
      <c r="C582" s="84">
        <v>13</v>
      </c>
      <c r="D582" s="123">
        <v>0.004824264175054092</v>
      </c>
      <c r="E582" s="123">
        <v>1.242082504886286</v>
      </c>
      <c r="F582" s="84" t="s">
        <v>3143</v>
      </c>
      <c r="G582" s="84" t="b">
        <v>0</v>
      </c>
      <c r="H582" s="84" t="b">
        <v>0</v>
      </c>
      <c r="I582" s="84" t="b">
        <v>0</v>
      </c>
      <c r="J582" s="84" t="b">
        <v>0</v>
      </c>
      <c r="K582" s="84" t="b">
        <v>0</v>
      </c>
      <c r="L582" s="84" t="b">
        <v>0</v>
      </c>
    </row>
    <row r="583" spans="1:12" ht="15">
      <c r="A583" s="84" t="s">
        <v>3340</v>
      </c>
      <c r="B583" s="84" t="s">
        <v>4056</v>
      </c>
      <c r="C583" s="84">
        <v>13</v>
      </c>
      <c r="D583" s="123">
        <v>0.004824264175054092</v>
      </c>
      <c r="E583" s="123">
        <v>1.242082504886286</v>
      </c>
      <c r="F583" s="84" t="s">
        <v>3143</v>
      </c>
      <c r="G583" s="84" t="b">
        <v>0</v>
      </c>
      <c r="H583" s="84" t="b">
        <v>0</v>
      </c>
      <c r="I583" s="84" t="b">
        <v>0</v>
      </c>
      <c r="J583" s="84" t="b">
        <v>0</v>
      </c>
      <c r="K583" s="84" t="b">
        <v>0</v>
      </c>
      <c r="L583" s="84" t="b">
        <v>0</v>
      </c>
    </row>
    <row r="584" spans="1:12" ht="15">
      <c r="A584" s="84" t="s">
        <v>319</v>
      </c>
      <c r="B584" s="84" t="s">
        <v>3325</v>
      </c>
      <c r="C584" s="84">
        <v>12</v>
      </c>
      <c r="D584" s="123">
        <v>0.006169814153496293</v>
      </c>
      <c r="E584" s="123">
        <v>0.7762422605763126</v>
      </c>
      <c r="F584" s="84" t="s">
        <v>3143</v>
      </c>
      <c r="G584" s="84" t="b">
        <v>0</v>
      </c>
      <c r="H584" s="84" t="b">
        <v>0</v>
      </c>
      <c r="I584" s="84" t="b">
        <v>0</v>
      </c>
      <c r="J584" s="84" t="b">
        <v>0</v>
      </c>
      <c r="K584" s="84" t="b">
        <v>0</v>
      </c>
      <c r="L584" s="84" t="b">
        <v>0</v>
      </c>
    </row>
    <row r="585" spans="1:12" ht="15">
      <c r="A585" s="84" t="s">
        <v>4056</v>
      </c>
      <c r="B585" s="84" t="s">
        <v>4058</v>
      </c>
      <c r="C585" s="84">
        <v>12</v>
      </c>
      <c r="D585" s="123">
        <v>0.006169814153496293</v>
      </c>
      <c r="E585" s="123">
        <v>1.242082504886286</v>
      </c>
      <c r="F585" s="84" t="s">
        <v>3143</v>
      </c>
      <c r="G585" s="84" t="b">
        <v>0</v>
      </c>
      <c r="H585" s="84" t="b">
        <v>0</v>
      </c>
      <c r="I585" s="84" t="b">
        <v>0</v>
      </c>
      <c r="J585" s="84" t="b">
        <v>0</v>
      </c>
      <c r="K585" s="84" t="b">
        <v>0</v>
      </c>
      <c r="L585" s="84" t="b">
        <v>0</v>
      </c>
    </row>
    <row r="586" spans="1:12" ht="15">
      <c r="A586" s="84" t="s">
        <v>419</v>
      </c>
      <c r="B586" s="84" t="s">
        <v>756</v>
      </c>
      <c r="C586" s="84">
        <v>3</v>
      </c>
      <c r="D586" s="123">
        <v>0.00897529293748472</v>
      </c>
      <c r="E586" s="123">
        <v>1.7539658658651602</v>
      </c>
      <c r="F586" s="84" t="s">
        <v>3143</v>
      </c>
      <c r="G586" s="84" t="b">
        <v>0</v>
      </c>
      <c r="H586" s="84" t="b">
        <v>0</v>
      </c>
      <c r="I586" s="84" t="b">
        <v>0</v>
      </c>
      <c r="J586" s="84" t="b">
        <v>0</v>
      </c>
      <c r="K586" s="84" t="b">
        <v>0</v>
      </c>
      <c r="L586" s="84" t="b">
        <v>0</v>
      </c>
    </row>
    <row r="587" spans="1:12" ht="15">
      <c r="A587" s="84" t="s">
        <v>3324</v>
      </c>
      <c r="B587" s="84" t="s">
        <v>4057</v>
      </c>
      <c r="C587" s="84">
        <v>2</v>
      </c>
      <c r="D587" s="123">
        <v>0.00991045253214753</v>
      </c>
      <c r="E587" s="123">
        <v>1.6570558528571038</v>
      </c>
      <c r="F587" s="84" t="s">
        <v>3143</v>
      </c>
      <c r="G587" s="84" t="b">
        <v>0</v>
      </c>
      <c r="H587" s="84" t="b">
        <v>0</v>
      </c>
      <c r="I587" s="84" t="b">
        <v>0</v>
      </c>
      <c r="J587" s="84" t="b">
        <v>0</v>
      </c>
      <c r="K587" s="84" t="b">
        <v>0</v>
      </c>
      <c r="L587" s="84" t="b">
        <v>0</v>
      </c>
    </row>
    <row r="588" spans="1:12" ht="15">
      <c r="A588" s="84" t="s">
        <v>3324</v>
      </c>
      <c r="B588" s="84" t="s">
        <v>3324</v>
      </c>
      <c r="C588" s="84">
        <v>2</v>
      </c>
      <c r="D588" s="123">
        <v>0.00991045253214753</v>
      </c>
      <c r="E588" s="123">
        <v>1.2591158441850663</v>
      </c>
      <c r="F588" s="84" t="s">
        <v>3143</v>
      </c>
      <c r="G588" s="84" t="b">
        <v>0</v>
      </c>
      <c r="H588" s="84" t="b">
        <v>0</v>
      </c>
      <c r="I588" s="84" t="b">
        <v>0</v>
      </c>
      <c r="J588" s="84" t="b">
        <v>0</v>
      </c>
      <c r="K588" s="84" t="b">
        <v>0</v>
      </c>
      <c r="L588" s="84" t="b">
        <v>0</v>
      </c>
    </row>
    <row r="589" spans="1:12" ht="15">
      <c r="A589" s="84" t="s">
        <v>4237</v>
      </c>
      <c r="B589" s="84" t="s">
        <v>4142</v>
      </c>
      <c r="C589" s="84">
        <v>2</v>
      </c>
      <c r="D589" s="123">
        <v>0.007432839399110647</v>
      </c>
      <c r="E589" s="123">
        <v>1.8789046024734604</v>
      </c>
      <c r="F589" s="84" t="s">
        <v>3143</v>
      </c>
      <c r="G589" s="84" t="b">
        <v>0</v>
      </c>
      <c r="H589" s="84" t="b">
        <v>0</v>
      </c>
      <c r="I589" s="84" t="b">
        <v>0</v>
      </c>
      <c r="J589" s="84" t="b">
        <v>0</v>
      </c>
      <c r="K589" s="84" t="b">
        <v>0</v>
      </c>
      <c r="L589" s="84" t="b">
        <v>0</v>
      </c>
    </row>
    <row r="590" spans="1:12" ht="15">
      <c r="A590" s="84" t="s">
        <v>4142</v>
      </c>
      <c r="B590" s="84" t="s">
        <v>4238</v>
      </c>
      <c r="C590" s="84">
        <v>2</v>
      </c>
      <c r="D590" s="123">
        <v>0.007432839399110647</v>
      </c>
      <c r="E590" s="123">
        <v>1.8789046024734604</v>
      </c>
      <c r="F590" s="84" t="s">
        <v>3143</v>
      </c>
      <c r="G590" s="84" t="b">
        <v>0</v>
      </c>
      <c r="H590" s="84" t="b">
        <v>0</v>
      </c>
      <c r="I590" s="84" t="b">
        <v>0</v>
      </c>
      <c r="J590" s="84" t="b">
        <v>0</v>
      </c>
      <c r="K590" s="84" t="b">
        <v>0</v>
      </c>
      <c r="L590" s="84" t="b">
        <v>0</v>
      </c>
    </row>
    <row r="591" spans="1:12" ht="15">
      <c r="A591" s="84" t="s">
        <v>4238</v>
      </c>
      <c r="B591" s="84" t="s">
        <v>419</v>
      </c>
      <c r="C591" s="84">
        <v>2</v>
      </c>
      <c r="D591" s="123">
        <v>0.007432839399110647</v>
      </c>
      <c r="E591" s="123">
        <v>1.577874606809479</v>
      </c>
      <c r="F591" s="84" t="s">
        <v>3143</v>
      </c>
      <c r="G591" s="84" t="b">
        <v>0</v>
      </c>
      <c r="H591" s="84" t="b">
        <v>0</v>
      </c>
      <c r="I591" s="84" t="b">
        <v>0</v>
      </c>
      <c r="J591" s="84" t="b">
        <v>0</v>
      </c>
      <c r="K591" s="84" t="b">
        <v>0</v>
      </c>
      <c r="L591" s="84" t="b">
        <v>0</v>
      </c>
    </row>
    <row r="592" spans="1:12" ht="15">
      <c r="A592" s="84" t="s">
        <v>756</v>
      </c>
      <c r="B592" s="84" t="s">
        <v>3274</v>
      </c>
      <c r="C592" s="84">
        <v>2</v>
      </c>
      <c r="D592" s="123">
        <v>0.007432839399110647</v>
      </c>
      <c r="E592" s="123">
        <v>1.8789046024734604</v>
      </c>
      <c r="F592" s="84" t="s">
        <v>3143</v>
      </c>
      <c r="G592" s="84" t="b">
        <v>0</v>
      </c>
      <c r="H592" s="84" t="b">
        <v>0</v>
      </c>
      <c r="I592" s="84" t="b">
        <v>0</v>
      </c>
      <c r="J592" s="84" t="b">
        <v>0</v>
      </c>
      <c r="K592" s="84" t="b">
        <v>0</v>
      </c>
      <c r="L592" s="84" t="b">
        <v>0</v>
      </c>
    </row>
    <row r="593" spans="1:12" ht="15">
      <c r="A593" s="84" t="s">
        <v>3342</v>
      </c>
      <c r="B593" s="84" t="s">
        <v>3343</v>
      </c>
      <c r="C593" s="84">
        <v>5</v>
      </c>
      <c r="D593" s="123">
        <v>0.01706710043290913</v>
      </c>
      <c r="E593" s="123">
        <v>1.3692158574101427</v>
      </c>
      <c r="F593" s="84" t="s">
        <v>3144</v>
      </c>
      <c r="G593" s="84" t="b">
        <v>0</v>
      </c>
      <c r="H593" s="84" t="b">
        <v>0</v>
      </c>
      <c r="I593" s="84" t="b">
        <v>0</v>
      </c>
      <c r="J593" s="84" t="b">
        <v>0</v>
      </c>
      <c r="K593" s="84" t="b">
        <v>0</v>
      </c>
      <c r="L593" s="84" t="b">
        <v>0</v>
      </c>
    </row>
    <row r="594" spans="1:12" ht="15">
      <c r="A594" s="84" t="s">
        <v>429</v>
      </c>
      <c r="B594" s="84" t="s">
        <v>3344</v>
      </c>
      <c r="C594" s="84">
        <v>5</v>
      </c>
      <c r="D594" s="123">
        <v>0.01706710043290913</v>
      </c>
      <c r="E594" s="123">
        <v>1.3692158574101427</v>
      </c>
      <c r="F594" s="84" t="s">
        <v>3144</v>
      </c>
      <c r="G594" s="84" t="b">
        <v>0</v>
      </c>
      <c r="H594" s="84" t="b">
        <v>0</v>
      </c>
      <c r="I594" s="84" t="b">
        <v>0</v>
      </c>
      <c r="J594" s="84" t="b">
        <v>0</v>
      </c>
      <c r="K594" s="84" t="b">
        <v>1</v>
      </c>
      <c r="L594" s="84" t="b">
        <v>0</v>
      </c>
    </row>
    <row r="595" spans="1:12" ht="15">
      <c r="A595" s="84" t="s">
        <v>3262</v>
      </c>
      <c r="B595" s="84" t="s">
        <v>756</v>
      </c>
      <c r="C595" s="84">
        <v>3</v>
      </c>
      <c r="D595" s="123">
        <v>0.015320765976150586</v>
      </c>
      <c r="E595" s="123">
        <v>0.8640658790902368</v>
      </c>
      <c r="F595" s="84" t="s">
        <v>3144</v>
      </c>
      <c r="G595" s="84" t="b">
        <v>0</v>
      </c>
      <c r="H595" s="84" t="b">
        <v>0</v>
      </c>
      <c r="I595" s="84" t="b">
        <v>0</v>
      </c>
      <c r="J595" s="84" t="b">
        <v>0</v>
      </c>
      <c r="K595" s="84" t="b">
        <v>0</v>
      </c>
      <c r="L595" s="84" t="b">
        <v>0</v>
      </c>
    </row>
    <row r="596" spans="1:12" ht="15">
      <c r="A596" s="84" t="s">
        <v>756</v>
      </c>
      <c r="B596" s="84" t="s">
        <v>3346</v>
      </c>
      <c r="C596" s="84">
        <v>3</v>
      </c>
      <c r="D596" s="123">
        <v>0.015320765976150586</v>
      </c>
      <c r="E596" s="123">
        <v>1.0267931765879366</v>
      </c>
      <c r="F596" s="84" t="s">
        <v>3144</v>
      </c>
      <c r="G596" s="84" t="b">
        <v>0</v>
      </c>
      <c r="H596" s="84" t="b">
        <v>0</v>
      </c>
      <c r="I596" s="84" t="b">
        <v>0</v>
      </c>
      <c r="J596" s="84" t="b">
        <v>0</v>
      </c>
      <c r="K596" s="84" t="b">
        <v>0</v>
      </c>
      <c r="L596" s="84" t="b">
        <v>0</v>
      </c>
    </row>
    <row r="597" spans="1:12" ht="15">
      <c r="A597" s="84" t="s">
        <v>3346</v>
      </c>
      <c r="B597" s="84" t="s">
        <v>423</v>
      </c>
      <c r="C597" s="84">
        <v>3</v>
      </c>
      <c r="D597" s="123">
        <v>0.015320765976150586</v>
      </c>
      <c r="E597" s="123">
        <v>1.0681858617461617</v>
      </c>
      <c r="F597" s="84" t="s">
        <v>3144</v>
      </c>
      <c r="G597" s="84" t="b">
        <v>0</v>
      </c>
      <c r="H597" s="84" t="b">
        <v>0</v>
      </c>
      <c r="I597" s="84" t="b">
        <v>0</v>
      </c>
      <c r="J597" s="84" t="b">
        <v>0</v>
      </c>
      <c r="K597" s="84" t="b">
        <v>0</v>
      </c>
      <c r="L597" s="84" t="b">
        <v>0</v>
      </c>
    </row>
    <row r="598" spans="1:12" ht="15">
      <c r="A598" s="84" t="s">
        <v>423</v>
      </c>
      <c r="B598" s="84" t="s">
        <v>3342</v>
      </c>
      <c r="C598" s="84">
        <v>3</v>
      </c>
      <c r="D598" s="123">
        <v>0.015320765976150586</v>
      </c>
      <c r="E598" s="123">
        <v>0.7671558660821804</v>
      </c>
      <c r="F598" s="84" t="s">
        <v>3144</v>
      </c>
      <c r="G598" s="84" t="b">
        <v>0</v>
      </c>
      <c r="H598" s="84" t="b">
        <v>0</v>
      </c>
      <c r="I598" s="84" t="b">
        <v>0</v>
      </c>
      <c r="J598" s="84" t="b">
        <v>0</v>
      </c>
      <c r="K598" s="84" t="b">
        <v>0</v>
      </c>
      <c r="L598" s="84" t="b">
        <v>0</v>
      </c>
    </row>
    <row r="599" spans="1:12" ht="15">
      <c r="A599" s="84" t="s">
        <v>3343</v>
      </c>
      <c r="B599" s="84" t="s">
        <v>3347</v>
      </c>
      <c r="C599" s="84">
        <v>3</v>
      </c>
      <c r="D599" s="123">
        <v>0.015320765976150586</v>
      </c>
      <c r="E599" s="123">
        <v>1.3692158574101427</v>
      </c>
      <c r="F599" s="84" t="s">
        <v>3144</v>
      </c>
      <c r="G599" s="84" t="b">
        <v>0</v>
      </c>
      <c r="H599" s="84" t="b">
        <v>0</v>
      </c>
      <c r="I599" s="84" t="b">
        <v>0</v>
      </c>
      <c r="J599" s="84" t="b">
        <v>0</v>
      </c>
      <c r="K599" s="84" t="b">
        <v>0</v>
      </c>
      <c r="L599" s="84" t="b">
        <v>0</v>
      </c>
    </row>
    <row r="600" spans="1:12" ht="15">
      <c r="A600" s="84" t="s">
        <v>3347</v>
      </c>
      <c r="B600" s="84" t="s">
        <v>4198</v>
      </c>
      <c r="C600" s="84">
        <v>3</v>
      </c>
      <c r="D600" s="123">
        <v>0.015320765976150586</v>
      </c>
      <c r="E600" s="123">
        <v>1.591064607026499</v>
      </c>
      <c r="F600" s="84" t="s">
        <v>3144</v>
      </c>
      <c r="G600" s="84" t="b">
        <v>0</v>
      </c>
      <c r="H600" s="84" t="b">
        <v>0</v>
      </c>
      <c r="I600" s="84" t="b">
        <v>0</v>
      </c>
      <c r="J600" s="84" t="b">
        <v>0</v>
      </c>
      <c r="K600" s="84" t="b">
        <v>0</v>
      </c>
      <c r="L600" s="84" t="b">
        <v>0</v>
      </c>
    </row>
    <row r="601" spans="1:12" ht="15">
      <c r="A601" s="84" t="s">
        <v>4198</v>
      </c>
      <c r="B601" s="84" t="s">
        <v>429</v>
      </c>
      <c r="C601" s="84">
        <v>3</v>
      </c>
      <c r="D601" s="123">
        <v>0.015320765976150586</v>
      </c>
      <c r="E601" s="123">
        <v>1.3692158574101427</v>
      </c>
      <c r="F601" s="84" t="s">
        <v>3144</v>
      </c>
      <c r="G601" s="84" t="b">
        <v>0</v>
      </c>
      <c r="H601" s="84" t="b">
        <v>0</v>
      </c>
      <c r="I601" s="84" t="b">
        <v>0</v>
      </c>
      <c r="J601" s="84" t="b">
        <v>0</v>
      </c>
      <c r="K601" s="84" t="b">
        <v>0</v>
      </c>
      <c r="L601" s="84" t="b">
        <v>0</v>
      </c>
    </row>
    <row r="602" spans="1:12" ht="15">
      <c r="A602" s="84" t="s">
        <v>3344</v>
      </c>
      <c r="B602" s="84" t="s">
        <v>4051</v>
      </c>
      <c r="C602" s="84">
        <v>3</v>
      </c>
      <c r="D602" s="123">
        <v>0.015320765976150586</v>
      </c>
      <c r="E602" s="123">
        <v>1.591064607026499</v>
      </c>
      <c r="F602" s="84" t="s">
        <v>3144</v>
      </c>
      <c r="G602" s="84" t="b">
        <v>0</v>
      </c>
      <c r="H602" s="84" t="b">
        <v>1</v>
      </c>
      <c r="I602" s="84" t="b">
        <v>0</v>
      </c>
      <c r="J602" s="84" t="b">
        <v>0</v>
      </c>
      <c r="K602" s="84" t="b">
        <v>0</v>
      </c>
      <c r="L602" s="84" t="b">
        <v>0</v>
      </c>
    </row>
    <row r="603" spans="1:12" ht="15">
      <c r="A603" s="84" t="s">
        <v>423</v>
      </c>
      <c r="B603" s="84" t="s">
        <v>756</v>
      </c>
      <c r="C603" s="84">
        <v>3</v>
      </c>
      <c r="D603" s="123">
        <v>0.015320765976150586</v>
      </c>
      <c r="E603" s="123">
        <v>0.3869446243705744</v>
      </c>
      <c r="F603" s="84" t="s">
        <v>3144</v>
      </c>
      <c r="G603" s="84" t="b">
        <v>0</v>
      </c>
      <c r="H603" s="84" t="b">
        <v>0</v>
      </c>
      <c r="I603" s="84" t="b">
        <v>0</v>
      </c>
      <c r="J603" s="84" t="b">
        <v>0</v>
      </c>
      <c r="K603" s="84" t="b">
        <v>0</v>
      </c>
      <c r="L603" s="84" t="b">
        <v>0</v>
      </c>
    </row>
    <row r="604" spans="1:12" ht="15">
      <c r="A604" s="84" t="s">
        <v>756</v>
      </c>
      <c r="B604" s="84" t="s">
        <v>3276</v>
      </c>
      <c r="C604" s="84">
        <v>2</v>
      </c>
      <c r="D604" s="123">
        <v>0.012902260152889417</v>
      </c>
      <c r="E604" s="123">
        <v>1.0267931765879366</v>
      </c>
      <c r="F604" s="84" t="s">
        <v>3144</v>
      </c>
      <c r="G604" s="84" t="b">
        <v>0</v>
      </c>
      <c r="H604" s="84" t="b">
        <v>0</v>
      </c>
      <c r="I604" s="84" t="b">
        <v>0</v>
      </c>
      <c r="J604" s="84" t="b">
        <v>1</v>
      </c>
      <c r="K604" s="84" t="b">
        <v>0</v>
      </c>
      <c r="L604" s="84" t="b">
        <v>0</v>
      </c>
    </row>
    <row r="605" spans="1:12" ht="15">
      <c r="A605" s="84" t="s">
        <v>299</v>
      </c>
      <c r="B605" s="84" t="s">
        <v>756</v>
      </c>
      <c r="C605" s="84">
        <v>2</v>
      </c>
      <c r="D605" s="123">
        <v>0.012902260152889417</v>
      </c>
      <c r="E605" s="123">
        <v>0.9890046156985368</v>
      </c>
      <c r="F605" s="84" t="s">
        <v>3144</v>
      </c>
      <c r="G605" s="84" t="b">
        <v>0</v>
      </c>
      <c r="H605" s="84" t="b">
        <v>0</v>
      </c>
      <c r="I605" s="84" t="b">
        <v>0</v>
      </c>
      <c r="J605" s="84" t="b">
        <v>0</v>
      </c>
      <c r="K605" s="84" t="b">
        <v>0</v>
      </c>
      <c r="L605" s="84" t="b">
        <v>0</v>
      </c>
    </row>
    <row r="606" spans="1:12" ht="15">
      <c r="A606" s="84" t="s">
        <v>756</v>
      </c>
      <c r="B606" s="84" t="s">
        <v>4111</v>
      </c>
      <c r="C606" s="84">
        <v>2</v>
      </c>
      <c r="D606" s="123">
        <v>0.012902260152889417</v>
      </c>
      <c r="E606" s="123">
        <v>1.0267931765879366</v>
      </c>
      <c r="F606" s="84" t="s">
        <v>3144</v>
      </c>
      <c r="G606" s="84" t="b">
        <v>0</v>
      </c>
      <c r="H606" s="84" t="b">
        <v>0</v>
      </c>
      <c r="I606" s="84" t="b">
        <v>0</v>
      </c>
      <c r="J606" s="84" t="b">
        <v>0</v>
      </c>
      <c r="K606" s="84" t="b">
        <v>0</v>
      </c>
      <c r="L606" s="84" t="b">
        <v>0</v>
      </c>
    </row>
    <row r="607" spans="1:12" ht="15">
      <c r="A607" s="84" t="s">
        <v>4111</v>
      </c>
      <c r="B607" s="84" t="s">
        <v>423</v>
      </c>
      <c r="C607" s="84">
        <v>2</v>
      </c>
      <c r="D607" s="123">
        <v>0.012902260152889417</v>
      </c>
      <c r="E607" s="123">
        <v>1.0681858617461617</v>
      </c>
      <c r="F607" s="84" t="s">
        <v>3144</v>
      </c>
      <c r="G607" s="84" t="b">
        <v>0</v>
      </c>
      <c r="H607" s="84" t="b">
        <v>0</v>
      </c>
      <c r="I607" s="84" t="b">
        <v>0</v>
      </c>
      <c r="J607" s="84" t="b">
        <v>0</v>
      </c>
      <c r="K607" s="84" t="b">
        <v>0</v>
      </c>
      <c r="L607" s="84" t="b">
        <v>0</v>
      </c>
    </row>
    <row r="608" spans="1:12" ht="15">
      <c r="A608" s="84" t="s">
        <v>423</v>
      </c>
      <c r="B608" s="84" t="s">
        <v>3345</v>
      </c>
      <c r="C608" s="84">
        <v>2</v>
      </c>
      <c r="D608" s="123">
        <v>0.012902260152889417</v>
      </c>
      <c r="E608" s="123">
        <v>0.6879746200345557</v>
      </c>
      <c r="F608" s="84" t="s">
        <v>3144</v>
      </c>
      <c r="G608" s="84" t="b">
        <v>0</v>
      </c>
      <c r="H608" s="84" t="b">
        <v>0</v>
      </c>
      <c r="I608" s="84" t="b">
        <v>0</v>
      </c>
      <c r="J608" s="84" t="b">
        <v>1</v>
      </c>
      <c r="K608" s="84" t="b">
        <v>0</v>
      </c>
      <c r="L608" s="84" t="b">
        <v>0</v>
      </c>
    </row>
    <row r="609" spans="1:12" ht="15">
      <c r="A609" s="84" t="s">
        <v>3345</v>
      </c>
      <c r="B609" s="84" t="s">
        <v>3342</v>
      </c>
      <c r="C609" s="84">
        <v>2</v>
      </c>
      <c r="D609" s="123">
        <v>0.012902260152889417</v>
      </c>
      <c r="E609" s="123">
        <v>1.0681858617461617</v>
      </c>
      <c r="F609" s="84" t="s">
        <v>3144</v>
      </c>
      <c r="G609" s="84" t="b">
        <v>1</v>
      </c>
      <c r="H609" s="84" t="b">
        <v>0</v>
      </c>
      <c r="I609" s="84" t="b">
        <v>0</v>
      </c>
      <c r="J609" s="84" t="b">
        <v>0</v>
      </c>
      <c r="K609" s="84" t="b">
        <v>0</v>
      </c>
      <c r="L609" s="84" t="b">
        <v>0</v>
      </c>
    </row>
    <row r="610" spans="1:12" ht="15">
      <c r="A610" s="84" t="s">
        <v>3343</v>
      </c>
      <c r="B610" s="84" t="s">
        <v>429</v>
      </c>
      <c r="C610" s="84">
        <v>2</v>
      </c>
      <c r="D610" s="123">
        <v>0.012902260152889417</v>
      </c>
      <c r="E610" s="123">
        <v>0.9712758487381052</v>
      </c>
      <c r="F610" s="84" t="s">
        <v>3144</v>
      </c>
      <c r="G610" s="84" t="b">
        <v>0</v>
      </c>
      <c r="H610" s="84" t="b">
        <v>0</v>
      </c>
      <c r="I610" s="84" t="b">
        <v>0</v>
      </c>
      <c r="J610" s="84" t="b">
        <v>0</v>
      </c>
      <c r="K610" s="84" t="b">
        <v>0</v>
      </c>
      <c r="L610" s="84" t="b">
        <v>0</v>
      </c>
    </row>
    <row r="611" spans="1:12" ht="15">
      <c r="A611" s="84" t="s">
        <v>756</v>
      </c>
      <c r="B611" s="84" t="s">
        <v>4072</v>
      </c>
      <c r="C611" s="84">
        <v>2</v>
      </c>
      <c r="D611" s="123">
        <v>0.012902260152889417</v>
      </c>
      <c r="E611" s="123">
        <v>1.0267931765879366</v>
      </c>
      <c r="F611" s="84" t="s">
        <v>3144</v>
      </c>
      <c r="G611" s="84" t="b">
        <v>0</v>
      </c>
      <c r="H611" s="84" t="b">
        <v>0</v>
      </c>
      <c r="I611" s="84" t="b">
        <v>0</v>
      </c>
      <c r="J611" s="84" t="b">
        <v>0</v>
      </c>
      <c r="K611" s="84" t="b">
        <v>0</v>
      </c>
      <c r="L611" s="84" t="b">
        <v>0</v>
      </c>
    </row>
    <row r="612" spans="1:12" ht="15">
      <c r="A612" s="84" t="s">
        <v>4072</v>
      </c>
      <c r="B612" s="84" t="s">
        <v>422</v>
      </c>
      <c r="C612" s="84">
        <v>2</v>
      </c>
      <c r="D612" s="123">
        <v>0.012902260152889417</v>
      </c>
      <c r="E612" s="123">
        <v>1.7671558660821804</v>
      </c>
      <c r="F612" s="84" t="s">
        <v>3144</v>
      </c>
      <c r="G612" s="84" t="b">
        <v>0</v>
      </c>
      <c r="H612" s="84" t="b">
        <v>0</v>
      </c>
      <c r="I612" s="84" t="b">
        <v>0</v>
      </c>
      <c r="J612" s="84" t="b">
        <v>0</v>
      </c>
      <c r="K612" s="84" t="b">
        <v>0</v>
      </c>
      <c r="L612" s="84" t="b">
        <v>0</v>
      </c>
    </row>
    <row r="613" spans="1:12" ht="15">
      <c r="A613" s="84" t="s">
        <v>422</v>
      </c>
      <c r="B613" s="84" t="s">
        <v>4073</v>
      </c>
      <c r="C613" s="84">
        <v>2</v>
      </c>
      <c r="D613" s="123">
        <v>0.012902260152889417</v>
      </c>
      <c r="E613" s="123">
        <v>1.7671558660821804</v>
      </c>
      <c r="F613" s="84" t="s">
        <v>3144</v>
      </c>
      <c r="G613" s="84" t="b">
        <v>0</v>
      </c>
      <c r="H613" s="84" t="b">
        <v>0</v>
      </c>
      <c r="I613" s="84" t="b">
        <v>0</v>
      </c>
      <c r="J613" s="84" t="b">
        <v>0</v>
      </c>
      <c r="K613" s="84" t="b">
        <v>1</v>
      </c>
      <c r="L613" s="84" t="b">
        <v>0</v>
      </c>
    </row>
    <row r="614" spans="1:12" ht="15">
      <c r="A614" s="84" t="s">
        <v>4073</v>
      </c>
      <c r="B614" s="84" t="s">
        <v>4105</v>
      </c>
      <c r="C614" s="84">
        <v>2</v>
      </c>
      <c r="D614" s="123">
        <v>0.012902260152889417</v>
      </c>
      <c r="E614" s="123">
        <v>1.7671558660821804</v>
      </c>
      <c r="F614" s="84" t="s">
        <v>3144</v>
      </c>
      <c r="G614" s="84" t="b">
        <v>0</v>
      </c>
      <c r="H614" s="84" t="b">
        <v>1</v>
      </c>
      <c r="I614" s="84" t="b">
        <v>0</v>
      </c>
      <c r="J614" s="84" t="b">
        <v>0</v>
      </c>
      <c r="K614" s="84" t="b">
        <v>0</v>
      </c>
      <c r="L614" s="84" t="b">
        <v>0</v>
      </c>
    </row>
    <row r="615" spans="1:12" ht="15">
      <c r="A615" s="84" t="s">
        <v>4105</v>
      </c>
      <c r="B615" s="84" t="s">
        <v>4054</v>
      </c>
      <c r="C615" s="84">
        <v>2</v>
      </c>
      <c r="D615" s="123">
        <v>0.012902260152889417</v>
      </c>
      <c r="E615" s="123">
        <v>1.7671558660821804</v>
      </c>
      <c r="F615" s="84" t="s">
        <v>3144</v>
      </c>
      <c r="G615" s="84" t="b">
        <v>0</v>
      </c>
      <c r="H615" s="84" t="b">
        <v>0</v>
      </c>
      <c r="I615" s="84" t="b">
        <v>0</v>
      </c>
      <c r="J615" s="84" t="b">
        <v>0</v>
      </c>
      <c r="K615" s="84" t="b">
        <v>0</v>
      </c>
      <c r="L615" s="84" t="b">
        <v>0</v>
      </c>
    </row>
    <row r="616" spans="1:12" ht="15">
      <c r="A616" s="84" t="s">
        <v>4054</v>
      </c>
      <c r="B616" s="84" t="s">
        <v>4052</v>
      </c>
      <c r="C616" s="84">
        <v>2</v>
      </c>
      <c r="D616" s="123">
        <v>0.012902260152889417</v>
      </c>
      <c r="E616" s="123">
        <v>1.7671558660821804</v>
      </c>
      <c r="F616" s="84" t="s">
        <v>3144</v>
      </c>
      <c r="G616" s="84" t="b">
        <v>0</v>
      </c>
      <c r="H616" s="84" t="b">
        <v>0</v>
      </c>
      <c r="I616" s="84" t="b">
        <v>0</v>
      </c>
      <c r="J616" s="84" t="b">
        <v>0</v>
      </c>
      <c r="K616" s="84" t="b">
        <v>0</v>
      </c>
      <c r="L616" s="84" t="b">
        <v>0</v>
      </c>
    </row>
    <row r="617" spans="1:12" ht="15">
      <c r="A617" s="84" t="s">
        <v>3345</v>
      </c>
      <c r="B617" s="84" t="s">
        <v>423</v>
      </c>
      <c r="C617" s="84">
        <v>2</v>
      </c>
      <c r="D617" s="123">
        <v>0.012902260152889417</v>
      </c>
      <c r="E617" s="123">
        <v>0.7671558660821804</v>
      </c>
      <c r="F617" s="84" t="s">
        <v>3144</v>
      </c>
      <c r="G617" s="84" t="b">
        <v>1</v>
      </c>
      <c r="H617" s="84" t="b">
        <v>0</v>
      </c>
      <c r="I617" s="84" t="b">
        <v>0</v>
      </c>
      <c r="J617" s="84" t="b">
        <v>0</v>
      </c>
      <c r="K617" s="84" t="b">
        <v>0</v>
      </c>
      <c r="L617" s="84" t="b">
        <v>0</v>
      </c>
    </row>
    <row r="618" spans="1:12" ht="15">
      <c r="A618" s="84" t="s">
        <v>3262</v>
      </c>
      <c r="B618" s="84" t="s">
        <v>3265</v>
      </c>
      <c r="C618" s="84">
        <v>4</v>
      </c>
      <c r="D618" s="123">
        <v>0.011878806229016048</v>
      </c>
      <c r="E618" s="123">
        <v>1.4913616938342726</v>
      </c>
      <c r="F618" s="84" t="s">
        <v>3145</v>
      </c>
      <c r="G618" s="84" t="b">
        <v>0</v>
      </c>
      <c r="H618" s="84" t="b">
        <v>0</v>
      </c>
      <c r="I618" s="84" t="b">
        <v>0</v>
      </c>
      <c r="J618" s="84" t="b">
        <v>0</v>
      </c>
      <c r="K618" s="84" t="b">
        <v>0</v>
      </c>
      <c r="L618" s="84" t="b">
        <v>0</v>
      </c>
    </row>
    <row r="619" spans="1:12" ht="15">
      <c r="A619" s="84" t="s">
        <v>3265</v>
      </c>
      <c r="B619" s="84" t="s">
        <v>420</v>
      </c>
      <c r="C619" s="84">
        <v>4</v>
      </c>
      <c r="D619" s="123">
        <v>0.011878806229016048</v>
      </c>
      <c r="E619" s="123">
        <v>1.4913616938342726</v>
      </c>
      <c r="F619" s="84" t="s">
        <v>3145</v>
      </c>
      <c r="G619" s="84" t="b">
        <v>0</v>
      </c>
      <c r="H619" s="84" t="b">
        <v>0</v>
      </c>
      <c r="I619" s="84" t="b">
        <v>0</v>
      </c>
      <c r="J619" s="84" t="b">
        <v>0</v>
      </c>
      <c r="K619" s="84" t="b">
        <v>0</v>
      </c>
      <c r="L619" s="84" t="b">
        <v>0</v>
      </c>
    </row>
    <row r="620" spans="1:12" ht="15">
      <c r="A620" s="84" t="s">
        <v>420</v>
      </c>
      <c r="B620" s="84" t="s">
        <v>756</v>
      </c>
      <c r="C620" s="84">
        <v>3</v>
      </c>
      <c r="D620" s="123">
        <v>0.011706240565977707</v>
      </c>
      <c r="E620" s="123">
        <v>1.0142404391146103</v>
      </c>
      <c r="F620" s="84" t="s">
        <v>3145</v>
      </c>
      <c r="G620" s="84" t="b">
        <v>0</v>
      </c>
      <c r="H620" s="84" t="b">
        <v>0</v>
      </c>
      <c r="I620" s="84" t="b">
        <v>0</v>
      </c>
      <c r="J620" s="84" t="b">
        <v>0</v>
      </c>
      <c r="K620" s="84" t="b">
        <v>0</v>
      </c>
      <c r="L620" s="84" t="b">
        <v>0</v>
      </c>
    </row>
    <row r="621" spans="1:12" ht="15">
      <c r="A621" s="84" t="s">
        <v>4280</v>
      </c>
      <c r="B621" s="84" t="s">
        <v>422</v>
      </c>
      <c r="C621" s="84">
        <v>2</v>
      </c>
      <c r="D621" s="123">
        <v>0.010432388124418192</v>
      </c>
      <c r="E621" s="123">
        <v>1.4913616938342726</v>
      </c>
      <c r="F621" s="84" t="s">
        <v>3145</v>
      </c>
      <c r="G621" s="84" t="b">
        <v>1</v>
      </c>
      <c r="H621" s="84" t="b">
        <v>0</v>
      </c>
      <c r="I621" s="84" t="b">
        <v>0</v>
      </c>
      <c r="J621" s="84" t="b">
        <v>0</v>
      </c>
      <c r="K621" s="84" t="b">
        <v>0</v>
      </c>
      <c r="L621" s="84" t="b">
        <v>0</v>
      </c>
    </row>
    <row r="622" spans="1:12" ht="15">
      <c r="A622" s="84" t="s">
        <v>422</v>
      </c>
      <c r="B622" s="84" t="s">
        <v>3262</v>
      </c>
      <c r="C622" s="84">
        <v>2</v>
      </c>
      <c r="D622" s="123">
        <v>0.010432388124418192</v>
      </c>
      <c r="E622" s="123">
        <v>1.1903316981702916</v>
      </c>
      <c r="F622" s="84" t="s">
        <v>3145</v>
      </c>
      <c r="G622" s="84" t="b">
        <v>0</v>
      </c>
      <c r="H622" s="84" t="b">
        <v>0</v>
      </c>
      <c r="I622" s="84" t="b">
        <v>0</v>
      </c>
      <c r="J622" s="84" t="b">
        <v>0</v>
      </c>
      <c r="K622" s="84" t="b">
        <v>0</v>
      </c>
      <c r="L622" s="84" t="b">
        <v>0</v>
      </c>
    </row>
    <row r="623" spans="1:12" ht="15">
      <c r="A623" s="84" t="s">
        <v>756</v>
      </c>
      <c r="B623" s="84" t="s">
        <v>3264</v>
      </c>
      <c r="C623" s="84">
        <v>2</v>
      </c>
      <c r="D623" s="123">
        <v>0.010432388124418192</v>
      </c>
      <c r="E623" s="123">
        <v>1.4913616938342726</v>
      </c>
      <c r="F623" s="84" t="s">
        <v>3145</v>
      </c>
      <c r="G623" s="84" t="b">
        <v>0</v>
      </c>
      <c r="H623" s="84" t="b">
        <v>0</v>
      </c>
      <c r="I623" s="84" t="b">
        <v>0</v>
      </c>
      <c r="J623" s="84" t="b">
        <v>0</v>
      </c>
      <c r="K623" s="84" t="b">
        <v>0</v>
      </c>
      <c r="L623" s="84" t="b">
        <v>0</v>
      </c>
    </row>
    <row r="624" spans="1:12" ht="15">
      <c r="A624" s="84" t="s">
        <v>3264</v>
      </c>
      <c r="B624" s="84" t="s">
        <v>3285</v>
      </c>
      <c r="C624" s="84">
        <v>2</v>
      </c>
      <c r="D624" s="123">
        <v>0.010432388124418192</v>
      </c>
      <c r="E624" s="123">
        <v>1.792391689498254</v>
      </c>
      <c r="F624" s="84" t="s">
        <v>3145</v>
      </c>
      <c r="G624" s="84" t="b">
        <v>0</v>
      </c>
      <c r="H624" s="84" t="b">
        <v>0</v>
      </c>
      <c r="I624" s="84" t="b">
        <v>0</v>
      </c>
      <c r="J624" s="84" t="b">
        <v>0</v>
      </c>
      <c r="K624" s="84" t="b">
        <v>0</v>
      </c>
      <c r="L624" s="84" t="b">
        <v>0</v>
      </c>
    </row>
    <row r="625" spans="1:12" ht="15">
      <c r="A625" s="84" t="s">
        <v>4404</v>
      </c>
      <c r="B625" s="84" t="s">
        <v>4405</v>
      </c>
      <c r="C625" s="84">
        <v>2</v>
      </c>
      <c r="D625" s="123">
        <v>0.010432388124418192</v>
      </c>
      <c r="E625" s="123">
        <v>1.792391689498254</v>
      </c>
      <c r="F625" s="84" t="s">
        <v>3145</v>
      </c>
      <c r="G625" s="84" t="b">
        <v>0</v>
      </c>
      <c r="H625" s="84" t="b">
        <v>0</v>
      </c>
      <c r="I625" s="84" t="b">
        <v>0</v>
      </c>
      <c r="J625" s="84" t="b">
        <v>0</v>
      </c>
      <c r="K625" s="84" t="b">
        <v>0</v>
      </c>
      <c r="L625" s="84" t="b">
        <v>0</v>
      </c>
    </row>
    <row r="626" spans="1:12" ht="15">
      <c r="A626" s="84" t="s">
        <v>4405</v>
      </c>
      <c r="B626" s="84" t="s">
        <v>4406</v>
      </c>
      <c r="C626" s="84">
        <v>2</v>
      </c>
      <c r="D626" s="123">
        <v>0.010432388124418192</v>
      </c>
      <c r="E626" s="123">
        <v>1.792391689498254</v>
      </c>
      <c r="F626" s="84" t="s">
        <v>3145</v>
      </c>
      <c r="G626" s="84" t="b">
        <v>0</v>
      </c>
      <c r="H626" s="84" t="b">
        <v>0</v>
      </c>
      <c r="I626" s="84" t="b">
        <v>0</v>
      </c>
      <c r="J626" s="84" t="b">
        <v>0</v>
      </c>
      <c r="K626" s="84" t="b">
        <v>0</v>
      </c>
      <c r="L626" s="84" t="b">
        <v>0</v>
      </c>
    </row>
    <row r="627" spans="1:12" ht="15">
      <c r="A627" s="84" t="s">
        <v>4406</v>
      </c>
      <c r="B627" s="84" t="s">
        <v>4081</v>
      </c>
      <c r="C627" s="84">
        <v>2</v>
      </c>
      <c r="D627" s="123">
        <v>0.010432388124418192</v>
      </c>
      <c r="E627" s="123">
        <v>1.792391689498254</v>
      </c>
      <c r="F627" s="84" t="s">
        <v>3145</v>
      </c>
      <c r="G627" s="84" t="b">
        <v>0</v>
      </c>
      <c r="H627" s="84" t="b">
        <v>0</v>
      </c>
      <c r="I627" s="84" t="b">
        <v>0</v>
      </c>
      <c r="J627" s="84" t="b">
        <v>0</v>
      </c>
      <c r="K627" s="84" t="b">
        <v>0</v>
      </c>
      <c r="L627" s="84" t="b">
        <v>0</v>
      </c>
    </row>
    <row r="628" spans="1:12" ht="15">
      <c r="A628" s="84" t="s">
        <v>4081</v>
      </c>
      <c r="B628" s="84" t="s">
        <v>4407</v>
      </c>
      <c r="C628" s="84">
        <v>2</v>
      </c>
      <c r="D628" s="123">
        <v>0.010432388124418192</v>
      </c>
      <c r="E628" s="123">
        <v>1.792391689498254</v>
      </c>
      <c r="F628" s="84" t="s">
        <v>3145</v>
      </c>
      <c r="G628" s="84" t="b">
        <v>0</v>
      </c>
      <c r="H628" s="84" t="b">
        <v>0</v>
      </c>
      <c r="I628" s="84" t="b">
        <v>0</v>
      </c>
      <c r="J628" s="84" t="b">
        <v>0</v>
      </c>
      <c r="K628" s="84" t="b">
        <v>0</v>
      </c>
      <c r="L628" s="84" t="b">
        <v>0</v>
      </c>
    </row>
    <row r="629" spans="1:12" ht="15">
      <c r="A629" s="84" t="s">
        <v>4407</v>
      </c>
      <c r="B629" s="84" t="s">
        <v>4408</v>
      </c>
      <c r="C629" s="84">
        <v>2</v>
      </c>
      <c r="D629" s="123">
        <v>0.010432388124418192</v>
      </c>
      <c r="E629" s="123">
        <v>1.792391689498254</v>
      </c>
      <c r="F629" s="84" t="s">
        <v>3145</v>
      </c>
      <c r="G629" s="84" t="b">
        <v>0</v>
      </c>
      <c r="H629" s="84" t="b">
        <v>0</v>
      </c>
      <c r="I629" s="84" t="b">
        <v>0</v>
      </c>
      <c r="J629" s="84" t="b">
        <v>0</v>
      </c>
      <c r="K629" s="84" t="b">
        <v>0</v>
      </c>
      <c r="L629" s="84" t="b">
        <v>0</v>
      </c>
    </row>
    <row r="630" spans="1:12" ht="15">
      <c r="A630" s="84" t="s">
        <v>4408</v>
      </c>
      <c r="B630" s="84" t="s">
        <v>4409</v>
      </c>
      <c r="C630" s="84">
        <v>2</v>
      </c>
      <c r="D630" s="123">
        <v>0.010432388124418192</v>
      </c>
      <c r="E630" s="123">
        <v>1.792391689498254</v>
      </c>
      <c r="F630" s="84" t="s">
        <v>3145</v>
      </c>
      <c r="G630" s="84" t="b">
        <v>0</v>
      </c>
      <c r="H630" s="84" t="b">
        <v>0</v>
      </c>
      <c r="I630" s="84" t="b">
        <v>0</v>
      </c>
      <c r="J630" s="84" t="b">
        <v>0</v>
      </c>
      <c r="K630" s="84" t="b">
        <v>0</v>
      </c>
      <c r="L630" s="84" t="b">
        <v>0</v>
      </c>
    </row>
    <row r="631" spans="1:12" ht="15">
      <c r="A631" s="84" t="s">
        <v>4409</v>
      </c>
      <c r="B631" s="84" t="s">
        <v>3349</v>
      </c>
      <c r="C631" s="84">
        <v>2</v>
      </c>
      <c r="D631" s="123">
        <v>0.010432388124418192</v>
      </c>
      <c r="E631" s="123">
        <v>1.6163004304425728</v>
      </c>
      <c r="F631" s="84" t="s">
        <v>3145</v>
      </c>
      <c r="G631" s="84" t="b">
        <v>0</v>
      </c>
      <c r="H631" s="84" t="b">
        <v>0</v>
      </c>
      <c r="I631" s="84" t="b">
        <v>0</v>
      </c>
      <c r="J631" s="84" t="b">
        <v>0</v>
      </c>
      <c r="K631" s="84" t="b">
        <v>0</v>
      </c>
      <c r="L631" s="84" t="b">
        <v>0</v>
      </c>
    </row>
    <row r="632" spans="1:12" ht="15">
      <c r="A632" s="84" t="s">
        <v>3349</v>
      </c>
      <c r="B632" s="84" t="s">
        <v>4410</v>
      </c>
      <c r="C632" s="84">
        <v>2</v>
      </c>
      <c r="D632" s="123">
        <v>0.010432388124418192</v>
      </c>
      <c r="E632" s="123">
        <v>1.792391689498254</v>
      </c>
      <c r="F632" s="84" t="s">
        <v>3145</v>
      </c>
      <c r="G632" s="84" t="b">
        <v>0</v>
      </c>
      <c r="H632" s="84" t="b">
        <v>0</v>
      </c>
      <c r="I632" s="84" t="b">
        <v>0</v>
      </c>
      <c r="J632" s="84" t="b">
        <v>0</v>
      </c>
      <c r="K632" s="84" t="b">
        <v>0</v>
      </c>
      <c r="L632" s="84" t="b">
        <v>0</v>
      </c>
    </row>
    <row r="633" spans="1:12" ht="15">
      <c r="A633" s="84" t="s">
        <v>4410</v>
      </c>
      <c r="B633" s="84" t="s">
        <v>4411</v>
      </c>
      <c r="C633" s="84">
        <v>2</v>
      </c>
      <c r="D633" s="123">
        <v>0.010432388124418192</v>
      </c>
      <c r="E633" s="123">
        <v>1.792391689498254</v>
      </c>
      <c r="F633" s="84" t="s">
        <v>3145</v>
      </c>
      <c r="G633" s="84" t="b">
        <v>0</v>
      </c>
      <c r="H633" s="84" t="b">
        <v>0</v>
      </c>
      <c r="I633" s="84" t="b">
        <v>0</v>
      </c>
      <c r="J633" s="84" t="b">
        <v>0</v>
      </c>
      <c r="K633" s="84" t="b">
        <v>0</v>
      </c>
      <c r="L633" s="84" t="b">
        <v>0</v>
      </c>
    </row>
    <row r="634" spans="1:12" ht="15">
      <c r="A634" s="84" t="s">
        <v>4411</v>
      </c>
      <c r="B634" s="84" t="s">
        <v>4412</v>
      </c>
      <c r="C634" s="84">
        <v>2</v>
      </c>
      <c r="D634" s="123">
        <v>0.010432388124418192</v>
      </c>
      <c r="E634" s="123">
        <v>1.792391689498254</v>
      </c>
      <c r="F634" s="84" t="s">
        <v>3145</v>
      </c>
      <c r="G634" s="84" t="b">
        <v>0</v>
      </c>
      <c r="H634" s="84" t="b">
        <v>0</v>
      </c>
      <c r="I634" s="84" t="b">
        <v>0</v>
      </c>
      <c r="J634" s="84" t="b">
        <v>0</v>
      </c>
      <c r="K634" s="84" t="b">
        <v>0</v>
      </c>
      <c r="L634" s="84" t="b">
        <v>0</v>
      </c>
    </row>
    <row r="635" spans="1:12" ht="15">
      <c r="A635" s="84" t="s">
        <v>4412</v>
      </c>
      <c r="B635" s="84" t="s">
        <v>3262</v>
      </c>
      <c r="C635" s="84">
        <v>2</v>
      </c>
      <c r="D635" s="123">
        <v>0.010432388124418192</v>
      </c>
      <c r="E635" s="123">
        <v>1.4913616938342726</v>
      </c>
      <c r="F635" s="84" t="s">
        <v>3145</v>
      </c>
      <c r="G635" s="84" t="b">
        <v>0</v>
      </c>
      <c r="H635" s="84" t="b">
        <v>0</v>
      </c>
      <c r="I635" s="84" t="b">
        <v>0</v>
      </c>
      <c r="J635" s="84" t="b">
        <v>0</v>
      </c>
      <c r="K635" s="84" t="b">
        <v>0</v>
      </c>
      <c r="L635" s="84" t="b">
        <v>0</v>
      </c>
    </row>
    <row r="636" spans="1:12" ht="15">
      <c r="A636" s="84" t="s">
        <v>3352</v>
      </c>
      <c r="B636" s="84" t="s">
        <v>3353</v>
      </c>
      <c r="C636" s="84">
        <v>2</v>
      </c>
      <c r="D636" s="123">
        <v>0.009715500791969207</v>
      </c>
      <c r="E636" s="123">
        <v>1.3679767852945945</v>
      </c>
      <c r="F636" s="84" t="s">
        <v>3146</v>
      </c>
      <c r="G636" s="84" t="b">
        <v>0</v>
      </c>
      <c r="H636" s="84" t="b">
        <v>0</v>
      </c>
      <c r="I636" s="84" t="b">
        <v>0</v>
      </c>
      <c r="J636" s="84" t="b">
        <v>0</v>
      </c>
      <c r="K636" s="84" t="b">
        <v>0</v>
      </c>
      <c r="L636" s="84" t="b">
        <v>0</v>
      </c>
    </row>
    <row r="637" spans="1:12" ht="15">
      <c r="A637" s="84" t="s">
        <v>3353</v>
      </c>
      <c r="B637" s="84" t="s">
        <v>3354</v>
      </c>
      <c r="C637" s="84">
        <v>2</v>
      </c>
      <c r="D637" s="123">
        <v>0.009715500791969207</v>
      </c>
      <c r="E637" s="123">
        <v>1.5440680443502757</v>
      </c>
      <c r="F637" s="84" t="s">
        <v>3146</v>
      </c>
      <c r="G637" s="84" t="b">
        <v>0</v>
      </c>
      <c r="H637" s="84" t="b">
        <v>0</v>
      </c>
      <c r="I637" s="84" t="b">
        <v>0</v>
      </c>
      <c r="J637" s="84" t="b">
        <v>0</v>
      </c>
      <c r="K637" s="84" t="b">
        <v>0</v>
      </c>
      <c r="L637" s="84" t="b">
        <v>0</v>
      </c>
    </row>
    <row r="638" spans="1:12" ht="15">
      <c r="A638" s="84" t="s">
        <v>3354</v>
      </c>
      <c r="B638" s="84" t="s">
        <v>3292</v>
      </c>
      <c r="C638" s="84">
        <v>2</v>
      </c>
      <c r="D638" s="123">
        <v>0.009715500791969207</v>
      </c>
      <c r="E638" s="123">
        <v>1.5440680443502757</v>
      </c>
      <c r="F638" s="84" t="s">
        <v>3146</v>
      </c>
      <c r="G638" s="84" t="b">
        <v>0</v>
      </c>
      <c r="H638" s="84" t="b">
        <v>0</v>
      </c>
      <c r="I638" s="84" t="b">
        <v>0</v>
      </c>
      <c r="J638" s="84" t="b">
        <v>0</v>
      </c>
      <c r="K638" s="84" t="b">
        <v>0</v>
      </c>
      <c r="L638" s="84" t="b">
        <v>0</v>
      </c>
    </row>
    <row r="639" spans="1:12" ht="15">
      <c r="A639" s="84" t="s">
        <v>3355</v>
      </c>
      <c r="B639" s="84" t="s">
        <v>4121</v>
      </c>
      <c r="C639" s="84">
        <v>2</v>
      </c>
      <c r="D639" s="123">
        <v>0.015091036428826013</v>
      </c>
      <c r="E639" s="123">
        <v>1.7201593034059568</v>
      </c>
      <c r="F639" s="84" t="s">
        <v>3146</v>
      </c>
      <c r="G639" s="84" t="b">
        <v>0</v>
      </c>
      <c r="H639" s="84" t="b">
        <v>0</v>
      </c>
      <c r="I639" s="84" t="b">
        <v>0</v>
      </c>
      <c r="J639" s="84" t="b">
        <v>0</v>
      </c>
      <c r="K639" s="84" t="b">
        <v>0</v>
      </c>
      <c r="L639" s="84" t="b">
        <v>0</v>
      </c>
    </row>
    <row r="640" spans="1:12" ht="15">
      <c r="A640" s="84" t="s">
        <v>3290</v>
      </c>
      <c r="B640" s="84" t="s">
        <v>756</v>
      </c>
      <c r="C640" s="84">
        <v>2</v>
      </c>
      <c r="D640" s="123">
        <v>0.009715500791969207</v>
      </c>
      <c r="E640" s="123">
        <v>1.1760912590556813</v>
      </c>
      <c r="F640" s="84" t="s">
        <v>3146</v>
      </c>
      <c r="G640" s="84" t="b">
        <v>0</v>
      </c>
      <c r="H640" s="84" t="b">
        <v>0</v>
      </c>
      <c r="I640" s="84" t="b">
        <v>0</v>
      </c>
      <c r="J640" s="84" t="b">
        <v>0</v>
      </c>
      <c r="K640" s="84" t="b">
        <v>0</v>
      </c>
      <c r="L640" s="84" t="b">
        <v>0</v>
      </c>
    </row>
    <row r="641" spans="1:12" ht="15">
      <c r="A641" s="84" t="s">
        <v>756</v>
      </c>
      <c r="B641" s="84" t="s">
        <v>420</v>
      </c>
      <c r="C641" s="84">
        <v>2</v>
      </c>
      <c r="D641" s="123">
        <v>0.009715500791969207</v>
      </c>
      <c r="E641" s="123">
        <v>1.1180993120779945</v>
      </c>
      <c r="F641" s="84" t="s">
        <v>3146</v>
      </c>
      <c r="G641" s="84" t="b">
        <v>0</v>
      </c>
      <c r="H641" s="84" t="b">
        <v>0</v>
      </c>
      <c r="I641" s="84" t="b">
        <v>0</v>
      </c>
      <c r="J641" s="84" t="b">
        <v>0</v>
      </c>
      <c r="K641" s="84" t="b">
        <v>0</v>
      </c>
      <c r="L641" s="84" t="b">
        <v>0</v>
      </c>
    </row>
    <row r="642" spans="1:12" ht="15">
      <c r="A642" s="84" t="s">
        <v>420</v>
      </c>
      <c r="B642" s="84" t="s">
        <v>4216</v>
      </c>
      <c r="C642" s="84">
        <v>2</v>
      </c>
      <c r="D642" s="123">
        <v>0.009715500791969207</v>
      </c>
      <c r="E642" s="123">
        <v>1.4191293077419755</v>
      </c>
      <c r="F642" s="84" t="s">
        <v>3146</v>
      </c>
      <c r="G642" s="84" t="b">
        <v>0</v>
      </c>
      <c r="H642" s="84" t="b">
        <v>0</v>
      </c>
      <c r="I642" s="84" t="b">
        <v>0</v>
      </c>
      <c r="J642" s="84" t="b">
        <v>1</v>
      </c>
      <c r="K642" s="84" t="b">
        <v>0</v>
      </c>
      <c r="L642" s="84" t="b">
        <v>0</v>
      </c>
    </row>
    <row r="643" spans="1:12" ht="15">
      <c r="A643" s="84" t="s">
        <v>4216</v>
      </c>
      <c r="B643" s="84" t="s">
        <v>3327</v>
      </c>
      <c r="C643" s="84">
        <v>2</v>
      </c>
      <c r="D643" s="123">
        <v>0.009715500791969207</v>
      </c>
      <c r="E643" s="123">
        <v>1.7201593034059568</v>
      </c>
      <c r="F643" s="84" t="s">
        <v>3146</v>
      </c>
      <c r="G643" s="84" t="b">
        <v>1</v>
      </c>
      <c r="H643" s="84" t="b">
        <v>0</v>
      </c>
      <c r="I643" s="84" t="b">
        <v>0</v>
      </c>
      <c r="J643" s="84" t="b">
        <v>0</v>
      </c>
      <c r="K643" s="84" t="b">
        <v>0</v>
      </c>
      <c r="L643" s="84" t="b">
        <v>0</v>
      </c>
    </row>
    <row r="644" spans="1:12" ht="15">
      <c r="A644" s="84" t="s">
        <v>3327</v>
      </c>
      <c r="B644" s="84" t="s">
        <v>4423</v>
      </c>
      <c r="C644" s="84">
        <v>2</v>
      </c>
      <c r="D644" s="123">
        <v>0.009715500791969207</v>
      </c>
      <c r="E644" s="123">
        <v>1.7201593034059568</v>
      </c>
      <c r="F644" s="84" t="s">
        <v>3146</v>
      </c>
      <c r="G644" s="84" t="b">
        <v>0</v>
      </c>
      <c r="H644" s="84" t="b">
        <v>0</v>
      </c>
      <c r="I644" s="84" t="b">
        <v>0</v>
      </c>
      <c r="J644" s="84" t="b">
        <v>0</v>
      </c>
      <c r="K644" s="84" t="b">
        <v>0</v>
      </c>
      <c r="L644" s="84" t="b">
        <v>0</v>
      </c>
    </row>
    <row r="645" spans="1:12" ht="15">
      <c r="A645" s="84" t="s">
        <v>4423</v>
      </c>
      <c r="B645" s="84" t="s">
        <v>4424</v>
      </c>
      <c r="C645" s="84">
        <v>2</v>
      </c>
      <c r="D645" s="123">
        <v>0.009715500791969207</v>
      </c>
      <c r="E645" s="123">
        <v>1.7201593034059568</v>
      </c>
      <c r="F645" s="84" t="s">
        <v>3146</v>
      </c>
      <c r="G645" s="84" t="b">
        <v>0</v>
      </c>
      <c r="H645" s="84" t="b">
        <v>0</v>
      </c>
      <c r="I645" s="84" t="b">
        <v>0</v>
      </c>
      <c r="J645" s="84" t="b">
        <v>0</v>
      </c>
      <c r="K645" s="84" t="b">
        <v>0</v>
      </c>
      <c r="L645" s="84" t="b">
        <v>0</v>
      </c>
    </row>
    <row r="646" spans="1:12" ht="15">
      <c r="A646" s="84" t="s">
        <v>4424</v>
      </c>
      <c r="B646" s="84" t="s">
        <v>4104</v>
      </c>
      <c r="C646" s="84">
        <v>2</v>
      </c>
      <c r="D646" s="123">
        <v>0.009715500791969207</v>
      </c>
      <c r="E646" s="123">
        <v>1.7201593034059568</v>
      </c>
      <c r="F646" s="84" t="s">
        <v>3146</v>
      </c>
      <c r="G646" s="84" t="b">
        <v>0</v>
      </c>
      <c r="H646" s="84" t="b">
        <v>0</v>
      </c>
      <c r="I646" s="84" t="b">
        <v>0</v>
      </c>
      <c r="J646" s="84" t="b">
        <v>0</v>
      </c>
      <c r="K646" s="84" t="b">
        <v>0</v>
      </c>
      <c r="L646" s="84" t="b">
        <v>0</v>
      </c>
    </row>
    <row r="647" spans="1:12" ht="15">
      <c r="A647" s="84" t="s">
        <v>4104</v>
      </c>
      <c r="B647" s="84" t="s">
        <v>4425</v>
      </c>
      <c r="C647" s="84">
        <v>2</v>
      </c>
      <c r="D647" s="123">
        <v>0.009715500791969207</v>
      </c>
      <c r="E647" s="123">
        <v>1.7201593034059568</v>
      </c>
      <c r="F647" s="84" t="s">
        <v>3146</v>
      </c>
      <c r="G647" s="84" t="b">
        <v>0</v>
      </c>
      <c r="H647" s="84" t="b">
        <v>0</v>
      </c>
      <c r="I647" s="84" t="b">
        <v>0</v>
      </c>
      <c r="J647" s="84" t="b">
        <v>0</v>
      </c>
      <c r="K647" s="84" t="b">
        <v>0</v>
      </c>
      <c r="L647" s="84" t="b">
        <v>0</v>
      </c>
    </row>
    <row r="648" spans="1:12" ht="15">
      <c r="A648" s="84" t="s">
        <v>4425</v>
      </c>
      <c r="B648" s="84" t="s">
        <v>4079</v>
      </c>
      <c r="C648" s="84">
        <v>2</v>
      </c>
      <c r="D648" s="123">
        <v>0.009715500791969207</v>
      </c>
      <c r="E648" s="123">
        <v>1.7201593034059568</v>
      </c>
      <c r="F648" s="84" t="s">
        <v>3146</v>
      </c>
      <c r="G648" s="84" t="b">
        <v>0</v>
      </c>
      <c r="H648" s="84" t="b">
        <v>0</v>
      </c>
      <c r="I648" s="84" t="b">
        <v>0</v>
      </c>
      <c r="J648" s="84" t="b">
        <v>0</v>
      </c>
      <c r="K648" s="84" t="b">
        <v>0</v>
      </c>
      <c r="L648" s="84" t="b">
        <v>0</v>
      </c>
    </row>
    <row r="649" spans="1:12" ht="15">
      <c r="A649" s="84" t="s">
        <v>4079</v>
      </c>
      <c r="B649" s="84" t="s">
        <v>4426</v>
      </c>
      <c r="C649" s="84">
        <v>2</v>
      </c>
      <c r="D649" s="123">
        <v>0.009715500791969207</v>
      </c>
      <c r="E649" s="123">
        <v>1.7201593034059568</v>
      </c>
      <c r="F649" s="84" t="s">
        <v>3146</v>
      </c>
      <c r="G649" s="84" t="b">
        <v>0</v>
      </c>
      <c r="H649" s="84" t="b">
        <v>0</v>
      </c>
      <c r="I649" s="84" t="b">
        <v>0</v>
      </c>
      <c r="J649" s="84" t="b">
        <v>0</v>
      </c>
      <c r="K649" s="84" t="b">
        <v>0</v>
      </c>
      <c r="L649" s="84" t="b">
        <v>0</v>
      </c>
    </row>
    <row r="650" spans="1:12" ht="15">
      <c r="A650" s="84" t="s">
        <v>3358</v>
      </c>
      <c r="B650" s="84" t="s">
        <v>3359</v>
      </c>
      <c r="C650" s="84">
        <v>3</v>
      </c>
      <c r="D650" s="123">
        <v>0.01480475388511383</v>
      </c>
      <c r="E650" s="123">
        <v>1.2632414347745813</v>
      </c>
      <c r="F650" s="84" t="s">
        <v>3147</v>
      </c>
      <c r="G650" s="84" t="b">
        <v>0</v>
      </c>
      <c r="H650" s="84" t="b">
        <v>0</v>
      </c>
      <c r="I650" s="84" t="b">
        <v>0</v>
      </c>
      <c r="J650" s="84" t="b">
        <v>0</v>
      </c>
      <c r="K650" s="84" t="b">
        <v>0</v>
      </c>
      <c r="L650" s="84" t="b">
        <v>0</v>
      </c>
    </row>
    <row r="651" spans="1:12" ht="15">
      <c r="A651" s="84" t="s">
        <v>3359</v>
      </c>
      <c r="B651" s="84" t="s">
        <v>3357</v>
      </c>
      <c r="C651" s="84">
        <v>3</v>
      </c>
      <c r="D651" s="123">
        <v>0.01480475388511383</v>
      </c>
      <c r="E651" s="123">
        <v>0.9622114391106001</v>
      </c>
      <c r="F651" s="84" t="s">
        <v>3147</v>
      </c>
      <c r="G651" s="84" t="b">
        <v>0</v>
      </c>
      <c r="H651" s="84" t="b">
        <v>0</v>
      </c>
      <c r="I651" s="84" t="b">
        <v>0</v>
      </c>
      <c r="J651" s="84" t="b">
        <v>0</v>
      </c>
      <c r="K651" s="84" t="b">
        <v>0</v>
      </c>
      <c r="L651" s="84" t="b">
        <v>0</v>
      </c>
    </row>
    <row r="652" spans="1:12" ht="15">
      <c r="A652" s="84" t="s">
        <v>3357</v>
      </c>
      <c r="B652" s="84" t="s">
        <v>3360</v>
      </c>
      <c r="C652" s="84">
        <v>3</v>
      </c>
      <c r="D652" s="123">
        <v>0.01480475388511383</v>
      </c>
      <c r="E652" s="123">
        <v>0.9622114391106001</v>
      </c>
      <c r="F652" s="84" t="s">
        <v>3147</v>
      </c>
      <c r="G652" s="84" t="b">
        <v>0</v>
      </c>
      <c r="H652" s="84" t="b">
        <v>0</v>
      </c>
      <c r="I652" s="84" t="b">
        <v>0</v>
      </c>
      <c r="J652" s="84" t="b">
        <v>0</v>
      </c>
      <c r="K652" s="84" t="b">
        <v>0</v>
      </c>
      <c r="L652" s="84" t="b">
        <v>0</v>
      </c>
    </row>
    <row r="653" spans="1:12" ht="15">
      <c r="A653" s="84" t="s">
        <v>3360</v>
      </c>
      <c r="B653" s="84" t="s">
        <v>428</v>
      </c>
      <c r="C653" s="84">
        <v>3</v>
      </c>
      <c r="D653" s="123">
        <v>0.01480475388511383</v>
      </c>
      <c r="E653" s="123">
        <v>0.9622114391106001</v>
      </c>
      <c r="F653" s="84" t="s">
        <v>3147</v>
      </c>
      <c r="G653" s="84" t="b">
        <v>0</v>
      </c>
      <c r="H653" s="84" t="b">
        <v>0</v>
      </c>
      <c r="I653" s="84" t="b">
        <v>0</v>
      </c>
      <c r="J653" s="84" t="b">
        <v>0</v>
      </c>
      <c r="K653" s="84" t="b">
        <v>0</v>
      </c>
      <c r="L653" s="84" t="b">
        <v>0</v>
      </c>
    </row>
    <row r="654" spans="1:12" ht="15">
      <c r="A654" s="84" t="s">
        <v>428</v>
      </c>
      <c r="B654" s="84" t="s">
        <v>446</v>
      </c>
      <c r="C654" s="84">
        <v>3</v>
      </c>
      <c r="D654" s="123">
        <v>0.01480475388511383</v>
      </c>
      <c r="E654" s="123">
        <v>1.2632414347745813</v>
      </c>
      <c r="F654" s="84" t="s">
        <v>3147</v>
      </c>
      <c r="G654" s="84" t="b">
        <v>0</v>
      </c>
      <c r="H654" s="84" t="b">
        <v>0</v>
      </c>
      <c r="I654" s="84" t="b">
        <v>0</v>
      </c>
      <c r="J654" s="84" t="b">
        <v>0</v>
      </c>
      <c r="K654" s="84" t="b">
        <v>0</v>
      </c>
      <c r="L654" s="84" t="b">
        <v>0</v>
      </c>
    </row>
    <row r="655" spans="1:12" ht="15">
      <c r="A655" s="84" t="s">
        <v>446</v>
      </c>
      <c r="B655" s="84" t="s">
        <v>445</v>
      </c>
      <c r="C655" s="84">
        <v>3</v>
      </c>
      <c r="D655" s="123">
        <v>0.01480475388511383</v>
      </c>
      <c r="E655" s="123">
        <v>1.2632414347745813</v>
      </c>
      <c r="F655" s="84" t="s">
        <v>3147</v>
      </c>
      <c r="G655" s="84" t="b">
        <v>0</v>
      </c>
      <c r="H655" s="84" t="b">
        <v>0</v>
      </c>
      <c r="I655" s="84" t="b">
        <v>0</v>
      </c>
      <c r="J655" s="84" t="b">
        <v>0</v>
      </c>
      <c r="K655" s="84" t="b">
        <v>0</v>
      </c>
      <c r="L655" s="84" t="b">
        <v>0</v>
      </c>
    </row>
    <row r="656" spans="1:12" ht="15">
      <c r="A656" s="84" t="s">
        <v>445</v>
      </c>
      <c r="B656" s="84" t="s">
        <v>444</v>
      </c>
      <c r="C656" s="84">
        <v>3</v>
      </c>
      <c r="D656" s="123">
        <v>0.01480475388511383</v>
      </c>
      <c r="E656" s="123">
        <v>1.2632414347745813</v>
      </c>
      <c r="F656" s="84" t="s">
        <v>3147</v>
      </c>
      <c r="G656" s="84" t="b">
        <v>0</v>
      </c>
      <c r="H656" s="84" t="b">
        <v>0</v>
      </c>
      <c r="I656" s="84" t="b">
        <v>0</v>
      </c>
      <c r="J656" s="84" t="b">
        <v>0</v>
      </c>
      <c r="K656" s="84" t="b">
        <v>0</v>
      </c>
      <c r="L656" s="84" t="b">
        <v>0</v>
      </c>
    </row>
    <row r="657" spans="1:12" ht="15">
      <c r="A657" s="84" t="s">
        <v>444</v>
      </c>
      <c r="B657" s="84" t="s">
        <v>756</v>
      </c>
      <c r="C657" s="84">
        <v>3</v>
      </c>
      <c r="D657" s="123">
        <v>0.01480475388511383</v>
      </c>
      <c r="E657" s="123">
        <v>0.9622114391106001</v>
      </c>
      <c r="F657" s="84" t="s">
        <v>3147</v>
      </c>
      <c r="G657" s="84" t="b">
        <v>0</v>
      </c>
      <c r="H657" s="84" t="b">
        <v>0</v>
      </c>
      <c r="I657" s="84" t="b">
        <v>0</v>
      </c>
      <c r="J657" s="84" t="b">
        <v>0</v>
      </c>
      <c r="K657" s="84" t="b">
        <v>0</v>
      </c>
      <c r="L657" s="84" t="b">
        <v>0</v>
      </c>
    </row>
    <row r="658" spans="1:12" ht="15">
      <c r="A658" s="84" t="s">
        <v>3361</v>
      </c>
      <c r="B658" s="84" t="s">
        <v>4222</v>
      </c>
      <c r="C658" s="84">
        <v>3</v>
      </c>
      <c r="D658" s="123">
        <v>0.01480475388511383</v>
      </c>
      <c r="E658" s="123">
        <v>1.2632414347745813</v>
      </c>
      <c r="F658" s="84" t="s">
        <v>3147</v>
      </c>
      <c r="G658" s="84" t="b">
        <v>0</v>
      </c>
      <c r="H658" s="84" t="b">
        <v>0</v>
      </c>
      <c r="I658" s="84" t="b">
        <v>0</v>
      </c>
      <c r="J658" s="84" t="b">
        <v>0</v>
      </c>
      <c r="K658" s="84" t="b">
        <v>1</v>
      </c>
      <c r="L658" s="84" t="b">
        <v>0</v>
      </c>
    </row>
    <row r="659" spans="1:12" ht="15">
      <c r="A659" s="84" t="s">
        <v>4222</v>
      </c>
      <c r="B659" s="84" t="s">
        <v>4223</v>
      </c>
      <c r="C659" s="84">
        <v>3</v>
      </c>
      <c r="D659" s="123">
        <v>0.01480475388511383</v>
      </c>
      <c r="E659" s="123">
        <v>1.2632414347745813</v>
      </c>
      <c r="F659" s="84" t="s">
        <v>3147</v>
      </c>
      <c r="G659" s="84" t="b">
        <v>0</v>
      </c>
      <c r="H659" s="84" t="b">
        <v>1</v>
      </c>
      <c r="I659" s="84" t="b">
        <v>0</v>
      </c>
      <c r="J659" s="84" t="b">
        <v>0</v>
      </c>
      <c r="K659" s="84" t="b">
        <v>0</v>
      </c>
      <c r="L659" s="84" t="b">
        <v>0</v>
      </c>
    </row>
    <row r="660" spans="1:12" ht="15">
      <c r="A660" s="84" t="s">
        <v>4223</v>
      </c>
      <c r="B660" s="84" t="s">
        <v>4224</v>
      </c>
      <c r="C660" s="84">
        <v>3</v>
      </c>
      <c r="D660" s="123">
        <v>0.01480475388511383</v>
      </c>
      <c r="E660" s="123">
        <v>1.2632414347745813</v>
      </c>
      <c r="F660" s="84" t="s">
        <v>3147</v>
      </c>
      <c r="G660" s="84" t="b">
        <v>0</v>
      </c>
      <c r="H660" s="84" t="b">
        <v>0</v>
      </c>
      <c r="I660" s="84" t="b">
        <v>0</v>
      </c>
      <c r="J660" s="84" t="b">
        <v>0</v>
      </c>
      <c r="K660" s="84" t="b">
        <v>0</v>
      </c>
      <c r="L660" s="84" t="b">
        <v>0</v>
      </c>
    </row>
    <row r="661" spans="1:12" ht="15">
      <c r="A661" s="84" t="s">
        <v>4224</v>
      </c>
      <c r="B661" s="84" t="s">
        <v>4067</v>
      </c>
      <c r="C661" s="84">
        <v>3</v>
      </c>
      <c r="D661" s="123">
        <v>0.01480475388511383</v>
      </c>
      <c r="E661" s="123">
        <v>1.2632414347745813</v>
      </c>
      <c r="F661" s="84" t="s">
        <v>3147</v>
      </c>
      <c r="G661" s="84" t="b">
        <v>0</v>
      </c>
      <c r="H661" s="84" t="b">
        <v>0</v>
      </c>
      <c r="I661" s="84" t="b">
        <v>0</v>
      </c>
      <c r="J661" s="84" t="b">
        <v>0</v>
      </c>
      <c r="K661" s="84" t="b">
        <v>0</v>
      </c>
      <c r="L661" s="84" t="b">
        <v>0</v>
      </c>
    </row>
    <row r="662" spans="1:12" ht="15">
      <c r="A662" s="84" t="s">
        <v>4067</v>
      </c>
      <c r="B662" s="84" t="s">
        <v>3357</v>
      </c>
      <c r="C662" s="84">
        <v>3</v>
      </c>
      <c r="D662" s="123">
        <v>0.01480475388511383</v>
      </c>
      <c r="E662" s="123">
        <v>0.9622114391106001</v>
      </c>
      <c r="F662" s="84" t="s">
        <v>3147</v>
      </c>
      <c r="G662" s="84" t="b">
        <v>0</v>
      </c>
      <c r="H662" s="84" t="b">
        <v>0</v>
      </c>
      <c r="I662" s="84" t="b">
        <v>0</v>
      </c>
      <c r="J662" s="84" t="b">
        <v>0</v>
      </c>
      <c r="K662" s="84" t="b">
        <v>0</v>
      </c>
      <c r="L662" s="84" t="b">
        <v>0</v>
      </c>
    </row>
    <row r="663" spans="1:12" ht="15">
      <c r="A663" s="84" t="s">
        <v>3357</v>
      </c>
      <c r="B663" s="84" t="s">
        <v>4225</v>
      </c>
      <c r="C663" s="84">
        <v>3</v>
      </c>
      <c r="D663" s="123">
        <v>0.01480475388511383</v>
      </c>
      <c r="E663" s="123">
        <v>0.9622114391106001</v>
      </c>
      <c r="F663" s="84" t="s">
        <v>3147</v>
      </c>
      <c r="G663" s="84" t="b">
        <v>0</v>
      </c>
      <c r="H663" s="84" t="b">
        <v>0</v>
      </c>
      <c r="I663" s="84" t="b">
        <v>0</v>
      </c>
      <c r="J663" s="84" t="b">
        <v>0</v>
      </c>
      <c r="K663" s="84" t="b">
        <v>0</v>
      </c>
      <c r="L663" s="84" t="b">
        <v>0</v>
      </c>
    </row>
    <row r="664" spans="1:12" ht="15">
      <c r="A664" s="84" t="s">
        <v>4225</v>
      </c>
      <c r="B664" s="84" t="s">
        <v>756</v>
      </c>
      <c r="C664" s="84">
        <v>3</v>
      </c>
      <c r="D664" s="123">
        <v>0.01480475388511383</v>
      </c>
      <c r="E664" s="123">
        <v>0.9622114391106001</v>
      </c>
      <c r="F664" s="84" t="s">
        <v>3147</v>
      </c>
      <c r="G664" s="84" t="b">
        <v>0</v>
      </c>
      <c r="H664" s="84" t="b">
        <v>0</v>
      </c>
      <c r="I664" s="84" t="b">
        <v>0</v>
      </c>
      <c r="J664" s="84" t="b">
        <v>0</v>
      </c>
      <c r="K664" s="84" t="b">
        <v>0</v>
      </c>
      <c r="L664" s="84" t="b">
        <v>0</v>
      </c>
    </row>
    <row r="665" spans="1:12" ht="15">
      <c r="A665" s="84" t="s">
        <v>756</v>
      </c>
      <c r="B665" s="84" t="s">
        <v>420</v>
      </c>
      <c r="C665" s="84">
        <v>3</v>
      </c>
      <c r="D665" s="123">
        <v>0.01480475388511383</v>
      </c>
      <c r="E665" s="123">
        <v>1.2632414347745813</v>
      </c>
      <c r="F665" s="84" t="s">
        <v>3147</v>
      </c>
      <c r="G665" s="84" t="b">
        <v>0</v>
      </c>
      <c r="H665" s="84" t="b">
        <v>0</v>
      </c>
      <c r="I665" s="84" t="b">
        <v>0</v>
      </c>
      <c r="J665" s="84" t="b">
        <v>0</v>
      </c>
      <c r="K665" s="84" t="b">
        <v>0</v>
      </c>
      <c r="L665" s="84" t="b">
        <v>0</v>
      </c>
    </row>
    <row r="666" spans="1:12" ht="15">
      <c r="A666" s="84" t="s">
        <v>420</v>
      </c>
      <c r="B666" s="84" t="s">
        <v>428</v>
      </c>
      <c r="C666" s="84">
        <v>3</v>
      </c>
      <c r="D666" s="123">
        <v>0.01480475388511383</v>
      </c>
      <c r="E666" s="123">
        <v>0.9622114391106001</v>
      </c>
      <c r="F666" s="84" t="s">
        <v>3147</v>
      </c>
      <c r="G666" s="84" t="b">
        <v>0</v>
      </c>
      <c r="H666" s="84" t="b">
        <v>0</v>
      </c>
      <c r="I666" s="84" t="b">
        <v>0</v>
      </c>
      <c r="J666" s="84" t="b">
        <v>0</v>
      </c>
      <c r="K666" s="84" t="b">
        <v>0</v>
      </c>
      <c r="L666" s="84" t="b">
        <v>0</v>
      </c>
    </row>
    <row r="667" spans="1:12" ht="15">
      <c r="A667" s="84" t="s">
        <v>382</v>
      </c>
      <c r="B667" s="84" t="s">
        <v>3358</v>
      </c>
      <c r="C667" s="84">
        <v>2</v>
      </c>
      <c r="D667" s="123">
        <v>0.01564331982687418</v>
      </c>
      <c r="E667" s="123">
        <v>1.4393326938302626</v>
      </c>
      <c r="F667" s="84" t="s">
        <v>3147</v>
      </c>
      <c r="G667" s="84" t="b">
        <v>0</v>
      </c>
      <c r="H667" s="84" t="b">
        <v>0</v>
      </c>
      <c r="I667" s="84" t="b">
        <v>0</v>
      </c>
      <c r="J667" s="84" t="b">
        <v>0</v>
      </c>
      <c r="K667" s="84" t="b">
        <v>0</v>
      </c>
      <c r="L667" s="84" t="b">
        <v>0</v>
      </c>
    </row>
    <row r="668" spans="1:12" ht="15">
      <c r="A668" s="84" t="s">
        <v>277</v>
      </c>
      <c r="B668" s="84" t="s">
        <v>3361</v>
      </c>
      <c r="C668" s="84">
        <v>2</v>
      </c>
      <c r="D668" s="123">
        <v>0.01564331982687418</v>
      </c>
      <c r="E668" s="123">
        <v>1.4393326938302626</v>
      </c>
      <c r="F668" s="84" t="s">
        <v>3147</v>
      </c>
      <c r="G668" s="84" t="b">
        <v>0</v>
      </c>
      <c r="H668" s="84" t="b">
        <v>0</v>
      </c>
      <c r="I668" s="84" t="b">
        <v>0</v>
      </c>
      <c r="J668" s="84" t="b">
        <v>0</v>
      </c>
      <c r="K668" s="84" t="b">
        <v>0</v>
      </c>
      <c r="L668" s="84" t="b">
        <v>0</v>
      </c>
    </row>
    <row r="669" spans="1:12" ht="15">
      <c r="A669" s="84" t="s">
        <v>3364</v>
      </c>
      <c r="B669" s="84" t="s">
        <v>3370</v>
      </c>
      <c r="C669" s="84">
        <v>7</v>
      </c>
      <c r="D669" s="123">
        <v>0.001531462507889845</v>
      </c>
      <c r="E669" s="123">
        <v>0.8450980400142568</v>
      </c>
      <c r="F669" s="84" t="s">
        <v>3148</v>
      </c>
      <c r="G669" s="84" t="b">
        <v>0</v>
      </c>
      <c r="H669" s="84" t="b">
        <v>0</v>
      </c>
      <c r="I669" s="84" t="b">
        <v>0</v>
      </c>
      <c r="J669" s="84" t="b">
        <v>0</v>
      </c>
      <c r="K669" s="84" t="b">
        <v>0</v>
      </c>
      <c r="L669" s="84" t="b">
        <v>0</v>
      </c>
    </row>
    <row r="670" spans="1:12" ht="15">
      <c r="A670" s="84" t="s">
        <v>3364</v>
      </c>
      <c r="B670" s="84" t="s">
        <v>3366</v>
      </c>
      <c r="C670" s="84">
        <v>7</v>
      </c>
      <c r="D670" s="123">
        <v>0.001531462507889845</v>
      </c>
      <c r="E670" s="123">
        <v>0.7829501332654123</v>
      </c>
      <c r="F670" s="84" t="s">
        <v>3148</v>
      </c>
      <c r="G670" s="84" t="b">
        <v>0</v>
      </c>
      <c r="H670" s="84" t="b">
        <v>0</v>
      </c>
      <c r="I670" s="84" t="b">
        <v>0</v>
      </c>
      <c r="J670" s="84" t="b">
        <v>0</v>
      </c>
      <c r="K670" s="84" t="b">
        <v>0</v>
      </c>
      <c r="L670" s="84" t="b">
        <v>0</v>
      </c>
    </row>
    <row r="671" spans="1:12" ht="15">
      <c r="A671" s="84" t="s">
        <v>768</v>
      </c>
      <c r="B671" s="84" t="s">
        <v>3369</v>
      </c>
      <c r="C671" s="84">
        <v>6</v>
      </c>
      <c r="D671" s="123">
        <v>0.001312682149619867</v>
      </c>
      <c r="E671" s="123">
        <v>1.3617278360175928</v>
      </c>
      <c r="F671" s="84" t="s">
        <v>3148</v>
      </c>
      <c r="G671" s="84" t="b">
        <v>0</v>
      </c>
      <c r="H671" s="84" t="b">
        <v>0</v>
      </c>
      <c r="I671" s="84" t="b">
        <v>0</v>
      </c>
      <c r="J671" s="84" t="b">
        <v>0</v>
      </c>
      <c r="K671" s="84" t="b">
        <v>0</v>
      </c>
      <c r="L671" s="84" t="b">
        <v>0</v>
      </c>
    </row>
    <row r="672" spans="1:12" ht="15">
      <c r="A672" s="84" t="s">
        <v>3369</v>
      </c>
      <c r="B672" s="84" t="s">
        <v>3363</v>
      </c>
      <c r="C672" s="84">
        <v>6</v>
      </c>
      <c r="D672" s="123">
        <v>0.001312682149619867</v>
      </c>
      <c r="E672" s="123">
        <v>0.7432774285014612</v>
      </c>
      <c r="F672" s="84" t="s">
        <v>3148</v>
      </c>
      <c r="G672" s="84" t="b">
        <v>0</v>
      </c>
      <c r="H672" s="84" t="b">
        <v>0</v>
      </c>
      <c r="I672" s="84" t="b">
        <v>0</v>
      </c>
      <c r="J672" s="84" t="b">
        <v>0</v>
      </c>
      <c r="K672" s="84" t="b">
        <v>0</v>
      </c>
      <c r="L672" s="84" t="b">
        <v>0</v>
      </c>
    </row>
    <row r="673" spans="1:12" ht="15">
      <c r="A673" s="84" t="s">
        <v>3363</v>
      </c>
      <c r="B673" s="84" t="s">
        <v>4082</v>
      </c>
      <c r="C673" s="84">
        <v>6</v>
      </c>
      <c r="D673" s="123">
        <v>0.001312682149619867</v>
      </c>
      <c r="E673" s="123">
        <v>1.0443074241654424</v>
      </c>
      <c r="F673" s="84" t="s">
        <v>3148</v>
      </c>
      <c r="G673" s="84" t="b">
        <v>0</v>
      </c>
      <c r="H673" s="84" t="b">
        <v>0</v>
      </c>
      <c r="I673" s="84" t="b">
        <v>0</v>
      </c>
      <c r="J673" s="84" t="b">
        <v>0</v>
      </c>
      <c r="K673" s="84" t="b">
        <v>0</v>
      </c>
      <c r="L673" s="84" t="b">
        <v>0</v>
      </c>
    </row>
    <row r="674" spans="1:12" ht="15">
      <c r="A674" s="84" t="s">
        <v>4082</v>
      </c>
      <c r="B674" s="84" t="s">
        <v>4083</v>
      </c>
      <c r="C674" s="84">
        <v>6</v>
      </c>
      <c r="D674" s="123">
        <v>0.001312682149619867</v>
      </c>
      <c r="E674" s="123">
        <v>1.697519937940786</v>
      </c>
      <c r="F674" s="84" t="s">
        <v>3148</v>
      </c>
      <c r="G674" s="84" t="b">
        <v>0</v>
      </c>
      <c r="H674" s="84" t="b">
        <v>0</v>
      </c>
      <c r="I674" s="84" t="b">
        <v>0</v>
      </c>
      <c r="J674" s="84" t="b">
        <v>0</v>
      </c>
      <c r="K674" s="84" t="b">
        <v>0</v>
      </c>
      <c r="L674" s="84" t="b">
        <v>0</v>
      </c>
    </row>
    <row r="675" spans="1:12" ht="15">
      <c r="A675" s="84" t="s">
        <v>4083</v>
      </c>
      <c r="B675" s="84" t="s">
        <v>3371</v>
      </c>
      <c r="C675" s="84">
        <v>6</v>
      </c>
      <c r="D675" s="123">
        <v>0.001312682149619867</v>
      </c>
      <c r="E675" s="123">
        <v>1.3964899422768047</v>
      </c>
      <c r="F675" s="84" t="s">
        <v>3148</v>
      </c>
      <c r="G675" s="84" t="b">
        <v>0</v>
      </c>
      <c r="H675" s="84" t="b">
        <v>0</v>
      </c>
      <c r="I675" s="84" t="b">
        <v>0</v>
      </c>
      <c r="J675" s="84" t="b">
        <v>0</v>
      </c>
      <c r="K675" s="84" t="b">
        <v>0</v>
      </c>
      <c r="L675" s="84" t="b">
        <v>0</v>
      </c>
    </row>
    <row r="676" spans="1:12" ht="15">
      <c r="A676" s="84" t="s">
        <v>3371</v>
      </c>
      <c r="B676" s="84" t="s">
        <v>3372</v>
      </c>
      <c r="C676" s="84">
        <v>6</v>
      </c>
      <c r="D676" s="123">
        <v>0.001312682149619867</v>
      </c>
      <c r="E676" s="123">
        <v>1.0954599466128236</v>
      </c>
      <c r="F676" s="84" t="s">
        <v>3148</v>
      </c>
      <c r="G676" s="84" t="b">
        <v>0</v>
      </c>
      <c r="H676" s="84" t="b">
        <v>0</v>
      </c>
      <c r="I676" s="84" t="b">
        <v>0</v>
      </c>
      <c r="J676" s="84" t="b">
        <v>0</v>
      </c>
      <c r="K676" s="84" t="b">
        <v>0</v>
      </c>
      <c r="L676" s="84" t="b">
        <v>0</v>
      </c>
    </row>
    <row r="677" spans="1:12" ht="15">
      <c r="A677" s="84" t="s">
        <v>3372</v>
      </c>
      <c r="B677" s="84" t="s">
        <v>3365</v>
      </c>
      <c r="C677" s="84">
        <v>6</v>
      </c>
      <c r="D677" s="123">
        <v>0.001312682149619867</v>
      </c>
      <c r="E677" s="123">
        <v>0.8736111969964673</v>
      </c>
      <c r="F677" s="84" t="s">
        <v>3148</v>
      </c>
      <c r="G677" s="84" t="b">
        <v>0</v>
      </c>
      <c r="H677" s="84" t="b">
        <v>0</v>
      </c>
      <c r="I677" s="84" t="b">
        <v>0</v>
      </c>
      <c r="J677" s="84" t="b">
        <v>0</v>
      </c>
      <c r="K677" s="84" t="b">
        <v>0</v>
      </c>
      <c r="L677" s="84" t="b">
        <v>0</v>
      </c>
    </row>
    <row r="678" spans="1:12" ht="15">
      <c r="A678" s="84" t="s">
        <v>3365</v>
      </c>
      <c r="B678" s="84" t="s">
        <v>4084</v>
      </c>
      <c r="C678" s="84">
        <v>6</v>
      </c>
      <c r="D678" s="123">
        <v>0.001312682149619867</v>
      </c>
      <c r="E678" s="123">
        <v>1.1746411926604485</v>
      </c>
      <c r="F678" s="84" t="s">
        <v>3148</v>
      </c>
      <c r="G678" s="84" t="b">
        <v>0</v>
      </c>
      <c r="H678" s="84" t="b">
        <v>0</v>
      </c>
      <c r="I678" s="84" t="b">
        <v>0</v>
      </c>
      <c r="J678" s="84" t="b">
        <v>0</v>
      </c>
      <c r="K678" s="84" t="b">
        <v>0</v>
      </c>
      <c r="L678" s="84" t="b">
        <v>0</v>
      </c>
    </row>
    <row r="679" spans="1:12" ht="15">
      <c r="A679" s="84" t="s">
        <v>4084</v>
      </c>
      <c r="B679" s="84" t="s">
        <v>4064</v>
      </c>
      <c r="C679" s="84">
        <v>6</v>
      </c>
      <c r="D679" s="123">
        <v>0.001312682149619867</v>
      </c>
      <c r="E679" s="123">
        <v>1.5214286788851048</v>
      </c>
      <c r="F679" s="84" t="s">
        <v>3148</v>
      </c>
      <c r="G679" s="84" t="b">
        <v>0</v>
      </c>
      <c r="H679" s="84" t="b">
        <v>0</v>
      </c>
      <c r="I679" s="84" t="b">
        <v>0</v>
      </c>
      <c r="J679" s="84" t="b">
        <v>0</v>
      </c>
      <c r="K679" s="84" t="b">
        <v>0</v>
      </c>
      <c r="L679" s="84" t="b">
        <v>0</v>
      </c>
    </row>
    <row r="680" spans="1:12" ht="15">
      <c r="A680" s="84" t="s">
        <v>4064</v>
      </c>
      <c r="B680" s="84" t="s">
        <v>3372</v>
      </c>
      <c r="C680" s="84">
        <v>6</v>
      </c>
      <c r="D680" s="123">
        <v>0.001312682149619867</v>
      </c>
      <c r="E680" s="123">
        <v>1.2203986832211235</v>
      </c>
      <c r="F680" s="84" t="s">
        <v>3148</v>
      </c>
      <c r="G680" s="84" t="b">
        <v>0</v>
      </c>
      <c r="H680" s="84" t="b">
        <v>0</v>
      </c>
      <c r="I680" s="84" t="b">
        <v>0</v>
      </c>
      <c r="J680" s="84" t="b">
        <v>0</v>
      </c>
      <c r="K680" s="84" t="b">
        <v>0</v>
      </c>
      <c r="L680" s="84" t="b">
        <v>0</v>
      </c>
    </row>
    <row r="681" spans="1:12" ht="15">
      <c r="A681" s="84" t="s">
        <v>3372</v>
      </c>
      <c r="B681" s="84" t="s">
        <v>3367</v>
      </c>
      <c r="C681" s="84">
        <v>6</v>
      </c>
      <c r="D681" s="123">
        <v>0.001312682149619867</v>
      </c>
      <c r="E681" s="123">
        <v>1.0285131569822104</v>
      </c>
      <c r="F681" s="84" t="s">
        <v>3148</v>
      </c>
      <c r="G681" s="84" t="b">
        <v>0</v>
      </c>
      <c r="H681" s="84" t="b">
        <v>0</v>
      </c>
      <c r="I681" s="84" t="b">
        <v>0</v>
      </c>
      <c r="J681" s="84" t="b">
        <v>0</v>
      </c>
      <c r="K681" s="84" t="b">
        <v>0</v>
      </c>
      <c r="L681" s="84" t="b">
        <v>0</v>
      </c>
    </row>
    <row r="682" spans="1:12" ht="15">
      <c r="A682" s="84" t="s">
        <v>3367</v>
      </c>
      <c r="B682" s="84" t="s">
        <v>3364</v>
      </c>
      <c r="C682" s="84">
        <v>6</v>
      </c>
      <c r="D682" s="123">
        <v>0.001312682149619867</v>
      </c>
      <c r="E682" s="123">
        <v>0.9378520932511555</v>
      </c>
      <c r="F682" s="84" t="s">
        <v>3148</v>
      </c>
      <c r="G682" s="84" t="b">
        <v>0</v>
      </c>
      <c r="H682" s="84" t="b">
        <v>0</v>
      </c>
      <c r="I682" s="84" t="b">
        <v>0</v>
      </c>
      <c r="J682" s="84" t="b">
        <v>0</v>
      </c>
      <c r="K682" s="84" t="b">
        <v>0</v>
      </c>
      <c r="L682" s="84" t="b">
        <v>0</v>
      </c>
    </row>
    <row r="683" spans="1:12" ht="15">
      <c r="A683" s="84" t="s">
        <v>3364</v>
      </c>
      <c r="B683" s="84" t="s">
        <v>3365</v>
      </c>
      <c r="C683" s="84">
        <v>6</v>
      </c>
      <c r="D683" s="123">
        <v>0.001312682149619867</v>
      </c>
      <c r="E683" s="123">
        <v>0.5910646070264992</v>
      </c>
      <c r="F683" s="84" t="s">
        <v>3148</v>
      </c>
      <c r="G683" s="84" t="b">
        <v>0</v>
      </c>
      <c r="H683" s="84" t="b">
        <v>0</v>
      </c>
      <c r="I683" s="84" t="b">
        <v>0</v>
      </c>
      <c r="J683" s="84" t="b">
        <v>0</v>
      </c>
      <c r="K683" s="84" t="b">
        <v>0</v>
      </c>
      <c r="L683" s="84" t="b">
        <v>0</v>
      </c>
    </row>
    <row r="684" spans="1:12" ht="15">
      <c r="A684" s="84" t="s">
        <v>3365</v>
      </c>
      <c r="B684" s="84" t="s">
        <v>3368</v>
      </c>
      <c r="C684" s="84">
        <v>6</v>
      </c>
      <c r="D684" s="123">
        <v>0.001312682149619867</v>
      </c>
      <c r="E684" s="123">
        <v>0.8066644073658541</v>
      </c>
      <c r="F684" s="84" t="s">
        <v>3148</v>
      </c>
      <c r="G684" s="84" t="b">
        <v>0</v>
      </c>
      <c r="H684" s="84" t="b">
        <v>0</v>
      </c>
      <c r="I684" s="84" t="b">
        <v>0</v>
      </c>
      <c r="J684" s="84" t="b">
        <v>0</v>
      </c>
      <c r="K684" s="84" t="b">
        <v>0</v>
      </c>
      <c r="L684" s="84" t="b">
        <v>0</v>
      </c>
    </row>
    <row r="685" spans="1:12" ht="15">
      <c r="A685" s="84" t="s">
        <v>3368</v>
      </c>
      <c r="B685" s="84" t="s">
        <v>3371</v>
      </c>
      <c r="C685" s="84">
        <v>6</v>
      </c>
      <c r="D685" s="123">
        <v>0.001312682149619867</v>
      </c>
      <c r="E685" s="123">
        <v>1.0285131569822104</v>
      </c>
      <c r="F685" s="84" t="s">
        <v>3148</v>
      </c>
      <c r="G685" s="84" t="b">
        <v>0</v>
      </c>
      <c r="H685" s="84" t="b">
        <v>0</v>
      </c>
      <c r="I685" s="84" t="b">
        <v>0</v>
      </c>
      <c r="J685" s="84" t="b">
        <v>0</v>
      </c>
      <c r="K685" s="84" t="b">
        <v>0</v>
      </c>
      <c r="L685" s="84" t="b">
        <v>0</v>
      </c>
    </row>
    <row r="686" spans="1:12" ht="15">
      <c r="A686" s="84" t="s">
        <v>3371</v>
      </c>
      <c r="B686" s="84" t="s">
        <v>3366</v>
      </c>
      <c r="C686" s="84">
        <v>6</v>
      </c>
      <c r="D686" s="123">
        <v>0.001312682149619867</v>
      </c>
      <c r="E686" s="123">
        <v>0.9985499336047672</v>
      </c>
      <c r="F686" s="84" t="s">
        <v>3148</v>
      </c>
      <c r="G686" s="84" t="b">
        <v>0</v>
      </c>
      <c r="H686" s="84" t="b">
        <v>0</v>
      </c>
      <c r="I686" s="84" t="b">
        <v>0</v>
      </c>
      <c r="J686" s="84" t="b">
        <v>0</v>
      </c>
      <c r="K686" s="84" t="b">
        <v>0</v>
      </c>
      <c r="L686" s="84" t="b">
        <v>0</v>
      </c>
    </row>
    <row r="687" spans="1:12" ht="15">
      <c r="A687" s="84" t="s">
        <v>3366</v>
      </c>
      <c r="B687" s="84" t="s">
        <v>3363</v>
      </c>
      <c r="C687" s="84">
        <v>6</v>
      </c>
      <c r="D687" s="123">
        <v>0.001312682149619867</v>
      </c>
      <c r="E687" s="123">
        <v>0.6463674154934047</v>
      </c>
      <c r="F687" s="84" t="s">
        <v>3148</v>
      </c>
      <c r="G687" s="84" t="b">
        <v>0</v>
      </c>
      <c r="H687" s="84" t="b">
        <v>0</v>
      </c>
      <c r="I687" s="84" t="b">
        <v>0</v>
      </c>
      <c r="J687" s="84" t="b">
        <v>0</v>
      </c>
      <c r="K687" s="84" t="b">
        <v>0</v>
      </c>
      <c r="L687" s="84" t="b">
        <v>0</v>
      </c>
    </row>
    <row r="688" spans="1:12" ht="15">
      <c r="A688" s="84" t="s">
        <v>3363</v>
      </c>
      <c r="B688" s="84" t="s">
        <v>4085</v>
      </c>
      <c r="C688" s="84">
        <v>6</v>
      </c>
      <c r="D688" s="123">
        <v>0.001312682149619867</v>
      </c>
      <c r="E688" s="123">
        <v>1.0443074241654424</v>
      </c>
      <c r="F688" s="84" t="s">
        <v>3148</v>
      </c>
      <c r="G688" s="84" t="b">
        <v>0</v>
      </c>
      <c r="H688" s="84" t="b">
        <v>0</v>
      </c>
      <c r="I688" s="84" t="b">
        <v>0</v>
      </c>
      <c r="J688" s="84" t="b">
        <v>0</v>
      </c>
      <c r="K688" s="84" t="b">
        <v>0</v>
      </c>
      <c r="L688" s="84" t="b">
        <v>0</v>
      </c>
    </row>
    <row r="689" spans="1:12" ht="15">
      <c r="A689" s="84" t="s">
        <v>4085</v>
      </c>
      <c r="B689" s="84" t="s">
        <v>4071</v>
      </c>
      <c r="C689" s="84">
        <v>6</v>
      </c>
      <c r="D689" s="123">
        <v>0.001312682149619867</v>
      </c>
      <c r="E689" s="123">
        <v>1.6305731483101729</v>
      </c>
      <c r="F689" s="84" t="s">
        <v>3148</v>
      </c>
      <c r="G689" s="84" t="b">
        <v>0</v>
      </c>
      <c r="H689" s="84" t="b">
        <v>0</v>
      </c>
      <c r="I689" s="84" t="b">
        <v>0</v>
      </c>
      <c r="J689" s="84" t="b">
        <v>0</v>
      </c>
      <c r="K689" s="84" t="b">
        <v>0</v>
      </c>
      <c r="L689" s="84" t="b">
        <v>0</v>
      </c>
    </row>
    <row r="690" spans="1:12" ht="15">
      <c r="A690" s="84" t="s">
        <v>4071</v>
      </c>
      <c r="B690" s="84" t="s">
        <v>3365</v>
      </c>
      <c r="C690" s="84">
        <v>6</v>
      </c>
      <c r="D690" s="123">
        <v>0.001312682149619867</v>
      </c>
      <c r="E690" s="123">
        <v>1.1076944030298352</v>
      </c>
      <c r="F690" s="84" t="s">
        <v>3148</v>
      </c>
      <c r="G690" s="84" t="b">
        <v>0</v>
      </c>
      <c r="H690" s="84" t="b">
        <v>0</v>
      </c>
      <c r="I690" s="84" t="b">
        <v>0</v>
      </c>
      <c r="J690" s="84" t="b">
        <v>0</v>
      </c>
      <c r="K690" s="84" t="b">
        <v>0</v>
      </c>
      <c r="L690" s="84" t="b">
        <v>0</v>
      </c>
    </row>
    <row r="691" spans="1:12" ht="15">
      <c r="A691" s="84" t="s">
        <v>3365</v>
      </c>
      <c r="B691" s="84" t="s">
        <v>3363</v>
      </c>
      <c r="C691" s="84">
        <v>6</v>
      </c>
      <c r="D691" s="123">
        <v>0.001312682149619867</v>
      </c>
      <c r="E691" s="123">
        <v>0.5214286788851048</v>
      </c>
      <c r="F691" s="84" t="s">
        <v>3148</v>
      </c>
      <c r="G691" s="84" t="b">
        <v>0</v>
      </c>
      <c r="H691" s="84" t="b">
        <v>0</v>
      </c>
      <c r="I691" s="84" t="b">
        <v>0</v>
      </c>
      <c r="J691" s="84" t="b">
        <v>0</v>
      </c>
      <c r="K691" s="84" t="b">
        <v>0</v>
      </c>
      <c r="L691" s="84" t="b">
        <v>0</v>
      </c>
    </row>
    <row r="692" spans="1:12" ht="15">
      <c r="A692" s="84" t="s">
        <v>3363</v>
      </c>
      <c r="B692" s="84" t="s">
        <v>4086</v>
      </c>
      <c r="C692" s="84">
        <v>6</v>
      </c>
      <c r="D692" s="123">
        <v>0.001312682149619867</v>
      </c>
      <c r="E692" s="123">
        <v>1.0443074241654424</v>
      </c>
      <c r="F692" s="84" t="s">
        <v>3148</v>
      </c>
      <c r="G692" s="84" t="b">
        <v>0</v>
      </c>
      <c r="H692" s="84" t="b">
        <v>0</v>
      </c>
      <c r="I692" s="84" t="b">
        <v>0</v>
      </c>
      <c r="J692" s="84" t="b">
        <v>0</v>
      </c>
      <c r="K692" s="84" t="b">
        <v>0</v>
      </c>
      <c r="L692" s="84" t="b">
        <v>0</v>
      </c>
    </row>
    <row r="693" spans="1:12" ht="15">
      <c r="A693" s="84" t="s">
        <v>4086</v>
      </c>
      <c r="B693" s="84" t="s">
        <v>3369</v>
      </c>
      <c r="C693" s="84">
        <v>6</v>
      </c>
      <c r="D693" s="123">
        <v>0.001312682149619867</v>
      </c>
      <c r="E693" s="123">
        <v>1.3617278360175928</v>
      </c>
      <c r="F693" s="84" t="s">
        <v>3148</v>
      </c>
      <c r="G693" s="84" t="b">
        <v>0</v>
      </c>
      <c r="H693" s="84" t="b">
        <v>0</v>
      </c>
      <c r="I693" s="84" t="b">
        <v>0</v>
      </c>
      <c r="J693" s="84" t="b">
        <v>0</v>
      </c>
      <c r="K693" s="84" t="b">
        <v>0</v>
      </c>
      <c r="L693" s="84" t="b">
        <v>0</v>
      </c>
    </row>
    <row r="694" spans="1:12" ht="15">
      <c r="A694" s="84" t="s">
        <v>3369</v>
      </c>
      <c r="B694" s="84" t="s">
        <v>4087</v>
      </c>
      <c r="C694" s="84">
        <v>6</v>
      </c>
      <c r="D694" s="123">
        <v>0.001312682149619867</v>
      </c>
      <c r="E694" s="123">
        <v>1.3964899422768047</v>
      </c>
      <c r="F694" s="84" t="s">
        <v>3148</v>
      </c>
      <c r="G694" s="84" t="b">
        <v>0</v>
      </c>
      <c r="H694" s="84" t="b">
        <v>0</v>
      </c>
      <c r="I694" s="84" t="b">
        <v>0</v>
      </c>
      <c r="J694" s="84" t="b">
        <v>0</v>
      </c>
      <c r="K694" s="84" t="b">
        <v>0</v>
      </c>
      <c r="L694" s="84" t="b">
        <v>0</v>
      </c>
    </row>
    <row r="695" spans="1:12" ht="15">
      <c r="A695" s="84" t="s">
        <v>4087</v>
      </c>
      <c r="B695" s="84" t="s">
        <v>3368</v>
      </c>
      <c r="C695" s="84">
        <v>6</v>
      </c>
      <c r="D695" s="123">
        <v>0.001312682149619867</v>
      </c>
      <c r="E695" s="123">
        <v>1.3295431526461916</v>
      </c>
      <c r="F695" s="84" t="s">
        <v>3148</v>
      </c>
      <c r="G695" s="84" t="b">
        <v>0</v>
      </c>
      <c r="H695" s="84" t="b">
        <v>0</v>
      </c>
      <c r="I695" s="84" t="b">
        <v>0</v>
      </c>
      <c r="J695" s="84" t="b">
        <v>0</v>
      </c>
      <c r="K695" s="84" t="b">
        <v>0</v>
      </c>
      <c r="L695" s="84" t="b">
        <v>0</v>
      </c>
    </row>
    <row r="696" spans="1:12" ht="15">
      <c r="A696" s="84" t="s">
        <v>3368</v>
      </c>
      <c r="B696" s="84" t="s">
        <v>4088</v>
      </c>
      <c r="C696" s="84">
        <v>6</v>
      </c>
      <c r="D696" s="123">
        <v>0.001312682149619867</v>
      </c>
      <c r="E696" s="123">
        <v>1.3295431526461916</v>
      </c>
      <c r="F696" s="84" t="s">
        <v>3148</v>
      </c>
      <c r="G696" s="84" t="b">
        <v>0</v>
      </c>
      <c r="H696" s="84" t="b">
        <v>0</v>
      </c>
      <c r="I696" s="84" t="b">
        <v>0</v>
      </c>
      <c r="J696" s="84" t="b">
        <v>0</v>
      </c>
      <c r="K696" s="84" t="b">
        <v>0</v>
      </c>
      <c r="L696" s="84" t="b">
        <v>0</v>
      </c>
    </row>
    <row r="697" spans="1:12" ht="15">
      <c r="A697" s="84" t="s">
        <v>4088</v>
      </c>
      <c r="B697" s="84" t="s">
        <v>3370</v>
      </c>
      <c r="C697" s="84">
        <v>6</v>
      </c>
      <c r="D697" s="123">
        <v>0.001312682149619867</v>
      </c>
      <c r="E697" s="123">
        <v>1.3617278360175928</v>
      </c>
      <c r="F697" s="84" t="s">
        <v>3148</v>
      </c>
      <c r="G697" s="84" t="b">
        <v>0</v>
      </c>
      <c r="H697" s="84" t="b">
        <v>0</v>
      </c>
      <c r="I697" s="84" t="b">
        <v>0</v>
      </c>
      <c r="J697" s="84" t="b">
        <v>0</v>
      </c>
      <c r="K697" s="84" t="b">
        <v>0</v>
      </c>
      <c r="L697" s="84" t="b">
        <v>0</v>
      </c>
    </row>
    <row r="698" spans="1:12" ht="15">
      <c r="A698" s="84" t="s">
        <v>3370</v>
      </c>
      <c r="B698" s="84" t="s">
        <v>4089</v>
      </c>
      <c r="C698" s="84">
        <v>6</v>
      </c>
      <c r="D698" s="123">
        <v>0.001312682149619867</v>
      </c>
      <c r="E698" s="123">
        <v>1.3617278360175928</v>
      </c>
      <c r="F698" s="84" t="s">
        <v>3148</v>
      </c>
      <c r="G698" s="84" t="b">
        <v>0</v>
      </c>
      <c r="H698" s="84" t="b">
        <v>0</v>
      </c>
      <c r="I698" s="84" t="b">
        <v>0</v>
      </c>
      <c r="J698" s="84" t="b">
        <v>0</v>
      </c>
      <c r="K698" s="84" t="b">
        <v>0</v>
      </c>
      <c r="L698" s="84" t="b">
        <v>0</v>
      </c>
    </row>
    <row r="699" spans="1:12" ht="15">
      <c r="A699" s="84" t="s">
        <v>4089</v>
      </c>
      <c r="B699" s="84" t="s">
        <v>4090</v>
      </c>
      <c r="C699" s="84">
        <v>6</v>
      </c>
      <c r="D699" s="123">
        <v>0.001312682149619867</v>
      </c>
      <c r="E699" s="123">
        <v>1.697519937940786</v>
      </c>
      <c r="F699" s="84" t="s">
        <v>3148</v>
      </c>
      <c r="G699" s="84" t="b">
        <v>0</v>
      </c>
      <c r="H699" s="84" t="b">
        <v>0</v>
      </c>
      <c r="I699" s="84" t="b">
        <v>0</v>
      </c>
      <c r="J699" s="84" t="b">
        <v>0</v>
      </c>
      <c r="K699" s="84" t="b">
        <v>0</v>
      </c>
      <c r="L699" s="84" t="b">
        <v>0</v>
      </c>
    </row>
    <row r="700" spans="1:12" ht="15">
      <c r="A700" s="84" t="s">
        <v>4090</v>
      </c>
      <c r="B700" s="84" t="s">
        <v>3364</v>
      </c>
      <c r="C700" s="84">
        <v>6</v>
      </c>
      <c r="D700" s="123">
        <v>0.001312682149619867</v>
      </c>
      <c r="E700" s="123">
        <v>1.1139433523068367</v>
      </c>
      <c r="F700" s="84" t="s">
        <v>3148</v>
      </c>
      <c r="G700" s="84" t="b">
        <v>0</v>
      </c>
      <c r="H700" s="84" t="b">
        <v>0</v>
      </c>
      <c r="I700" s="84" t="b">
        <v>0</v>
      </c>
      <c r="J700" s="84" t="b">
        <v>0</v>
      </c>
      <c r="K700" s="84" t="b">
        <v>0</v>
      </c>
      <c r="L700" s="84" t="b">
        <v>0</v>
      </c>
    </row>
    <row r="701" spans="1:12" ht="15">
      <c r="A701" s="84" t="s">
        <v>3370</v>
      </c>
      <c r="B701" s="84" t="s">
        <v>3363</v>
      </c>
      <c r="C701" s="84">
        <v>6</v>
      </c>
      <c r="D701" s="123">
        <v>0.001312682149619867</v>
      </c>
      <c r="E701" s="123">
        <v>0.7085153222422492</v>
      </c>
      <c r="F701" s="84" t="s">
        <v>3148</v>
      </c>
      <c r="G701" s="84" t="b">
        <v>0</v>
      </c>
      <c r="H701" s="84" t="b">
        <v>0</v>
      </c>
      <c r="I701" s="84" t="b">
        <v>0</v>
      </c>
      <c r="J701" s="84" t="b">
        <v>0</v>
      </c>
      <c r="K701" s="84" t="b">
        <v>0</v>
      </c>
      <c r="L701" s="84" t="b">
        <v>0</v>
      </c>
    </row>
    <row r="702" spans="1:12" ht="15">
      <c r="A702" s="84" t="s">
        <v>3363</v>
      </c>
      <c r="B702" s="84" t="s">
        <v>4091</v>
      </c>
      <c r="C702" s="84">
        <v>6</v>
      </c>
      <c r="D702" s="123">
        <v>0.001312682149619867</v>
      </c>
      <c r="E702" s="123">
        <v>1.0443074241654424</v>
      </c>
      <c r="F702" s="84" t="s">
        <v>3148</v>
      </c>
      <c r="G702" s="84" t="b">
        <v>0</v>
      </c>
      <c r="H702" s="84" t="b">
        <v>0</v>
      </c>
      <c r="I702" s="84" t="b">
        <v>0</v>
      </c>
      <c r="J702" s="84" t="b">
        <v>0</v>
      </c>
      <c r="K702" s="84" t="b">
        <v>0</v>
      </c>
      <c r="L702" s="84" t="b">
        <v>0</v>
      </c>
    </row>
    <row r="703" spans="1:12" ht="15">
      <c r="A703" s="84" t="s">
        <v>4091</v>
      </c>
      <c r="B703" s="84" t="s">
        <v>3364</v>
      </c>
      <c r="C703" s="84">
        <v>6</v>
      </c>
      <c r="D703" s="123">
        <v>0.001312682149619867</v>
      </c>
      <c r="E703" s="123">
        <v>1.1139433523068367</v>
      </c>
      <c r="F703" s="84" t="s">
        <v>3148</v>
      </c>
      <c r="G703" s="84" t="b">
        <v>0</v>
      </c>
      <c r="H703" s="84" t="b">
        <v>0</v>
      </c>
      <c r="I703" s="84" t="b">
        <v>0</v>
      </c>
      <c r="J703" s="84" t="b">
        <v>0</v>
      </c>
      <c r="K703" s="84" t="b">
        <v>0</v>
      </c>
      <c r="L703" s="84" t="b">
        <v>0</v>
      </c>
    </row>
    <row r="704" spans="1:12" ht="15">
      <c r="A704" s="84" t="s">
        <v>3366</v>
      </c>
      <c r="B704" s="84" t="s">
        <v>3367</v>
      </c>
      <c r="C704" s="84">
        <v>6</v>
      </c>
      <c r="D704" s="123">
        <v>0.001312682149619867</v>
      </c>
      <c r="E704" s="123">
        <v>0.931603143974154</v>
      </c>
      <c r="F704" s="84" t="s">
        <v>3148</v>
      </c>
      <c r="G704" s="84" t="b">
        <v>0</v>
      </c>
      <c r="H704" s="84" t="b">
        <v>0</v>
      </c>
      <c r="I704" s="84" t="b">
        <v>0</v>
      </c>
      <c r="J704" s="84" t="b">
        <v>0</v>
      </c>
      <c r="K704" s="84" t="b">
        <v>0</v>
      </c>
      <c r="L704" s="84" t="b">
        <v>0</v>
      </c>
    </row>
    <row r="705" spans="1:12" ht="15">
      <c r="A705" s="84" t="s">
        <v>338</v>
      </c>
      <c r="B705" s="84" t="s">
        <v>768</v>
      </c>
      <c r="C705" s="84">
        <v>5</v>
      </c>
      <c r="D705" s="123">
        <v>0.002387713001278399</v>
      </c>
      <c r="E705" s="123">
        <v>1.7767011839884108</v>
      </c>
      <c r="F705" s="84" t="s">
        <v>3148</v>
      </c>
      <c r="G705" s="84" t="b">
        <v>0</v>
      </c>
      <c r="H705" s="84" t="b">
        <v>0</v>
      </c>
      <c r="I705" s="84" t="b">
        <v>0</v>
      </c>
      <c r="J705" s="84" t="b">
        <v>0</v>
      </c>
      <c r="K705" s="84" t="b">
        <v>0</v>
      </c>
      <c r="L705" s="84" t="b">
        <v>0</v>
      </c>
    </row>
    <row r="706" spans="1:12" ht="15">
      <c r="A706" s="84" t="s">
        <v>4107</v>
      </c>
      <c r="B706" s="84" t="s">
        <v>4108</v>
      </c>
      <c r="C706" s="84">
        <v>2</v>
      </c>
      <c r="D706" s="123">
        <v>0.003556000289871083</v>
      </c>
      <c r="E706" s="123">
        <v>1.7767011839884108</v>
      </c>
      <c r="F706" s="84" t="s">
        <v>3148</v>
      </c>
      <c r="G706" s="84" t="b">
        <v>0</v>
      </c>
      <c r="H706" s="84" t="b">
        <v>0</v>
      </c>
      <c r="I706" s="84" t="b">
        <v>0</v>
      </c>
      <c r="J706" s="84" t="b">
        <v>0</v>
      </c>
      <c r="K706" s="84" t="b">
        <v>0</v>
      </c>
      <c r="L706" s="84" t="b">
        <v>0</v>
      </c>
    </row>
    <row r="707" spans="1:12" ht="15">
      <c r="A707" s="84" t="s">
        <v>3266</v>
      </c>
      <c r="B707" s="84" t="s">
        <v>3292</v>
      </c>
      <c r="C707" s="84">
        <v>6</v>
      </c>
      <c r="D707" s="123">
        <v>0</v>
      </c>
      <c r="E707" s="123">
        <v>0.9461246192171454</v>
      </c>
      <c r="F707" s="84" t="s">
        <v>3149</v>
      </c>
      <c r="G707" s="84" t="b">
        <v>0</v>
      </c>
      <c r="H707" s="84" t="b">
        <v>0</v>
      </c>
      <c r="I707" s="84" t="b">
        <v>0</v>
      </c>
      <c r="J707" s="84" t="b">
        <v>0</v>
      </c>
      <c r="K707" s="84" t="b">
        <v>0</v>
      </c>
      <c r="L707" s="84" t="b">
        <v>0</v>
      </c>
    </row>
    <row r="708" spans="1:12" ht="15">
      <c r="A708" s="84" t="s">
        <v>3292</v>
      </c>
      <c r="B708" s="84" t="s">
        <v>3374</v>
      </c>
      <c r="C708" s="84">
        <v>6</v>
      </c>
      <c r="D708" s="123">
        <v>0</v>
      </c>
      <c r="E708" s="123">
        <v>0.9461246192171454</v>
      </c>
      <c r="F708" s="84" t="s">
        <v>3149</v>
      </c>
      <c r="G708" s="84" t="b">
        <v>0</v>
      </c>
      <c r="H708" s="84" t="b">
        <v>0</v>
      </c>
      <c r="I708" s="84" t="b">
        <v>0</v>
      </c>
      <c r="J708" s="84" t="b">
        <v>0</v>
      </c>
      <c r="K708" s="84" t="b">
        <v>0</v>
      </c>
      <c r="L708" s="84" t="b">
        <v>0</v>
      </c>
    </row>
    <row r="709" spans="1:12" ht="15">
      <c r="A709" s="84" t="s">
        <v>3374</v>
      </c>
      <c r="B709" s="84" t="s">
        <v>3375</v>
      </c>
      <c r="C709" s="84">
        <v>6</v>
      </c>
      <c r="D709" s="123">
        <v>0</v>
      </c>
      <c r="E709" s="123">
        <v>0.9461246192171454</v>
      </c>
      <c r="F709" s="84" t="s">
        <v>3149</v>
      </c>
      <c r="G709" s="84" t="b">
        <v>0</v>
      </c>
      <c r="H709" s="84" t="b">
        <v>0</v>
      </c>
      <c r="I709" s="84" t="b">
        <v>0</v>
      </c>
      <c r="J709" s="84" t="b">
        <v>0</v>
      </c>
      <c r="K709" s="84" t="b">
        <v>0</v>
      </c>
      <c r="L709" s="84" t="b">
        <v>0</v>
      </c>
    </row>
    <row r="710" spans="1:12" ht="15">
      <c r="A710" s="84" t="s">
        <v>3375</v>
      </c>
      <c r="B710" s="84" t="s">
        <v>3263</v>
      </c>
      <c r="C710" s="84">
        <v>6</v>
      </c>
      <c r="D710" s="123">
        <v>0</v>
      </c>
      <c r="E710" s="123">
        <v>0.9461246192171454</v>
      </c>
      <c r="F710" s="84" t="s">
        <v>3149</v>
      </c>
      <c r="G710" s="84" t="b">
        <v>0</v>
      </c>
      <c r="H710" s="84" t="b">
        <v>0</v>
      </c>
      <c r="I710" s="84" t="b">
        <v>0</v>
      </c>
      <c r="J710" s="84" t="b">
        <v>0</v>
      </c>
      <c r="K710" s="84" t="b">
        <v>0</v>
      </c>
      <c r="L710" s="84" t="b">
        <v>0</v>
      </c>
    </row>
    <row r="711" spans="1:12" ht="15">
      <c r="A711" s="84" t="s">
        <v>3263</v>
      </c>
      <c r="B711" s="84" t="s">
        <v>3376</v>
      </c>
      <c r="C711" s="84">
        <v>6</v>
      </c>
      <c r="D711" s="123">
        <v>0</v>
      </c>
      <c r="E711" s="123">
        <v>0.9461246192171454</v>
      </c>
      <c r="F711" s="84" t="s">
        <v>3149</v>
      </c>
      <c r="G711" s="84" t="b">
        <v>0</v>
      </c>
      <c r="H711" s="84" t="b">
        <v>0</v>
      </c>
      <c r="I711" s="84" t="b">
        <v>0</v>
      </c>
      <c r="J711" s="84" t="b">
        <v>0</v>
      </c>
      <c r="K711" s="84" t="b">
        <v>0</v>
      </c>
      <c r="L711" s="84" t="b">
        <v>0</v>
      </c>
    </row>
    <row r="712" spans="1:12" ht="15">
      <c r="A712" s="84" t="s">
        <v>3376</v>
      </c>
      <c r="B712" s="84" t="s">
        <v>3377</v>
      </c>
      <c r="C712" s="84">
        <v>6</v>
      </c>
      <c r="D712" s="123">
        <v>0</v>
      </c>
      <c r="E712" s="123">
        <v>0.9461246192171454</v>
      </c>
      <c r="F712" s="84" t="s">
        <v>3149</v>
      </c>
      <c r="G712" s="84" t="b">
        <v>0</v>
      </c>
      <c r="H712" s="84" t="b">
        <v>0</v>
      </c>
      <c r="I712" s="84" t="b">
        <v>0</v>
      </c>
      <c r="J712" s="84" t="b">
        <v>1</v>
      </c>
      <c r="K712" s="84" t="b">
        <v>0</v>
      </c>
      <c r="L712" s="84" t="b">
        <v>0</v>
      </c>
    </row>
    <row r="713" spans="1:12" ht="15">
      <c r="A713" s="84" t="s">
        <v>3377</v>
      </c>
      <c r="B713" s="84" t="s">
        <v>3378</v>
      </c>
      <c r="C713" s="84">
        <v>6</v>
      </c>
      <c r="D713" s="123">
        <v>0</v>
      </c>
      <c r="E713" s="123">
        <v>0.9461246192171454</v>
      </c>
      <c r="F713" s="84" t="s">
        <v>3149</v>
      </c>
      <c r="G713" s="84" t="b">
        <v>1</v>
      </c>
      <c r="H713" s="84" t="b">
        <v>0</v>
      </c>
      <c r="I713" s="84" t="b">
        <v>0</v>
      </c>
      <c r="J713" s="84" t="b">
        <v>0</v>
      </c>
      <c r="K713" s="84" t="b">
        <v>0</v>
      </c>
      <c r="L713" s="84" t="b">
        <v>0</v>
      </c>
    </row>
    <row r="714" spans="1:12" ht="15">
      <c r="A714" s="84" t="s">
        <v>3378</v>
      </c>
      <c r="B714" s="84" t="s">
        <v>756</v>
      </c>
      <c r="C714" s="84">
        <v>6</v>
      </c>
      <c r="D714" s="123">
        <v>0</v>
      </c>
      <c r="E714" s="123">
        <v>0.9461246192171454</v>
      </c>
      <c r="F714" s="84" t="s">
        <v>3149</v>
      </c>
      <c r="G714" s="84" t="b">
        <v>0</v>
      </c>
      <c r="H714" s="84" t="b">
        <v>0</v>
      </c>
      <c r="I714" s="84" t="b">
        <v>0</v>
      </c>
      <c r="J714" s="84" t="b">
        <v>0</v>
      </c>
      <c r="K714" s="84" t="b">
        <v>0</v>
      </c>
      <c r="L714" s="84" t="b">
        <v>0</v>
      </c>
    </row>
    <row r="715" spans="1:12" ht="15">
      <c r="A715" s="84" t="s">
        <v>388</v>
      </c>
      <c r="B715" s="84" t="s">
        <v>3266</v>
      </c>
      <c r="C715" s="84">
        <v>5</v>
      </c>
      <c r="D715" s="123">
        <v>0.006710275088781764</v>
      </c>
      <c r="E715" s="123">
        <v>1.0253058652647702</v>
      </c>
      <c r="F715" s="84" t="s">
        <v>3149</v>
      </c>
      <c r="G715" s="84" t="b">
        <v>0</v>
      </c>
      <c r="H715" s="84" t="b">
        <v>0</v>
      </c>
      <c r="I715" s="84" t="b">
        <v>0</v>
      </c>
      <c r="J715" s="84" t="b">
        <v>0</v>
      </c>
      <c r="K715" s="84" t="b">
        <v>0</v>
      </c>
      <c r="L715" s="84" t="b">
        <v>0</v>
      </c>
    </row>
    <row r="716" spans="1:12" ht="15">
      <c r="A716" s="84" t="s">
        <v>3380</v>
      </c>
      <c r="B716" s="84" t="s">
        <v>3324</v>
      </c>
      <c r="C716" s="84">
        <v>6</v>
      </c>
      <c r="D716" s="123">
        <v>0</v>
      </c>
      <c r="E716" s="123">
        <v>0.6654469701923553</v>
      </c>
      <c r="F716" s="84" t="s">
        <v>3150</v>
      </c>
      <c r="G716" s="84" t="b">
        <v>0</v>
      </c>
      <c r="H716" s="84" t="b">
        <v>0</v>
      </c>
      <c r="I716" s="84" t="b">
        <v>0</v>
      </c>
      <c r="J716" s="84" t="b">
        <v>0</v>
      </c>
      <c r="K716" s="84" t="b">
        <v>0</v>
      </c>
      <c r="L716" s="84" t="b">
        <v>0</v>
      </c>
    </row>
    <row r="717" spans="1:12" ht="15">
      <c r="A717" s="84" t="s">
        <v>3324</v>
      </c>
      <c r="B717" s="84" t="s">
        <v>3380</v>
      </c>
      <c r="C717" s="84">
        <v>4</v>
      </c>
      <c r="D717" s="123">
        <v>0</v>
      </c>
      <c r="E717" s="123">
        <v>0.4893557111366741</v>
      </c>
      <c r="F717" s="84" t="s">
        <v>3150</v>
      </c>
      <c r="G717" s="84" t="b">
        <v>0</v>
      </c>
      <c r="H717" s="84" t="b">
        <v>0</v>
      </c>
      <c r="I717" s="84" t="b">
        <v>0</v>
      </c>
      <c r="J717" s="84" t="b">
        <v>0</v>
      </c>
      <c r="K717" s="84" t="b">
        <v>0</v>
      </c>
      <c r="L717" s="84" t="b">
        <v>0</v>
      </c>
    </row>
    <row r="718" spans="1:12" ht="15">
      <c r="A718" s="84" t="s">
        <v>3324</v>
      </c>
      <c r="B718" s="84" t="s">
        <v>3327</v>
      </c>
      <c r="C718" s="84">
        <v>3</v>
      </c>
      <c r="D718" s="123">
        <v>0</v>
      </c>
      <c r="E718" s="123">
        <v>0.7323937598229685</v>
      </c>
      <c r="F718" s="84" t="s">
        <v>3150</v>
      </c>
      <c r="G718" s="84" t="b">
        <v>0</v>
      </c>
      <c r="H718" s="84" t="b">
        <v>0</v>
      </c>
      <c r="I718" s="84" t="b">
        <v>0</v>
      </c>
      <c r="J718" s="84" t="b">
        <v>0</v>
      </c>
      <c r="K718" s="84" t="b">
        <v>0</v>
      </c>
      <c r="L718" s="84" t="b">
        <v>0</v>
      </c>
    </row>
    <row r="719" spans="1:12" ht="15">
      <c r="A719" s="84" t="s">
        <v>756</v>
      </c>
      <c r="B719" s="84" t="s">
        <v>3381</v>
      </c>
      <c r="C719" s="84">
        <v>2</v>
      </c>
      <c r="D719" s="123">
        <v>0</v>
      </c>
      <c r="E719" s="123">
        <v>1.4313637641589874</v>
      </c>
      <c r="F719" s="84" t="s">
        <v>3150</v>
      </c>
      <c r="G719" s="84" t="b">
        <v>0</v>
      </c>
      <c r="H719" s="84" t="b">
        <v>0</v>
      </c>
      <c r="I719" s="84" t="b">
        <v>0</v>
      </c>
      <c r="J719" s="84" t="b">
        <v>0</v>
      </c>
      <c r="K719" s="84" t="b">
        <v>0</v>
      </c>
      <c r="L719" s="84" t="b">
        <v>0</v>
      </c>
    </row>
    <row r="720" spans="1:12" ht="15">
      <c r="A720" s="84" t="s">
        <v>3381</v>
      </c>
      <c r="B720" s="84" t="s">
        <v>3382</v>
      </c>
      <c r="C720" s="84">
        <v>2</v>
      </c>
      <c r="D720" s="123">
        <v>0</v>
      </c>
      <c r="E720" s="123">
        <v>1.4313637641589874</v>
      </c>
      <c r="F720" s="84" t="s">
        <v>3150</v>
      </c>
      <c r="G720" s="84" t="b">
        <v>0</v>
      </c>
      <c r="H720" s="84" t="b">
        <v>0</v>
      </c>
      <c r="I720" s="84" t="b">
        <v>0</v>
      </c>
      <c r="J720" s="84" t="b">
        <v>0</v>
      </c>
      <c r="K720" s="84" t="b">
        <v>0</v>
      </c>
      <c r="L720" s="84" t="b">
        <v>0</v>
      </c>
    </row>
    <row r="721" spans="1:12" ht="15">
      <c r="A721" s="84" t="s">
        <v>3382</v>
      </c>
      <c r="B721" s="84" t="s">
        <v>3383</v>
      </c>
      <c r="C721" s="84">
        <v>2</v>
      </c>
      <c r="D721" s="123">
        <v>0</v>
      </c>
      <c r="E721" s="123">
        <v>1.4313637641589874</v>
      </c>
      <c r="F721" s="84" t="s">
        <v>3150</v>
      </c>
      <c r="G721" s="84" t="b">
        <v>0</v>
      </c>
      <c r="H721" s="84" t="b">
        <v>0</v>
      </c>
      <c r="I721" s="84" t="b">
        <v>0</v>
      </c>
      <c r="J721" s="84" t="b">
        <v>0</v>
      </c>
      <c r="K721" s="84" t="b">
        <v>0</v>
      </c>
      <c r="L721" s="84" t="b">
        <v>0</v>
      </c>
    </row>
    <row r="722" spans="1:12" ht="15">
      <c r="A722" s="84" t="s">
        <v>3383</v>
      </c>
      <c r="B722" s="84" t="s">
        <v>3384</v>
      </c>
      <c r="C722" s="84">
        <v>2</v>
      </c>
      <c r="D722" s="123">
        <v>0</v>
      </c>
      <c r="E722" s="123">
        <v>1.4313637641589874</v>
      </c>
      <c r="F722" s="84" t="s">
        <v>3150</v>
      </c>
      <c r="G722" s="84" t="b">
        <v>0</v>
      </c>
      <c r="H722" s="84" t="b">
        <v>0</v>
      </c>
      <c r="I722" s="84" t="b">
        <v>0</v>
      </c>
      <c r="J722" s="84" t="b">
        <v>0</v>
      </c>
      <c r="K722" s="84" t="b">
        <v>0</v>
      </c>
      <c r="L722" s="84" t="b">
        <v>0</v>
      </c>
    </row>
    <row r="723" spans="1:12" ht="15">
      <c r="A723" s="84" t="s">
        <v>3384</v>
      </c>
      <c r="B723" s="84" t="s">
        <v>3266</v>
      </c>
      <c r="C723" s="84">
        <v>2</v>
      </c>
      <c r="D723" s="123">
        <v>0</v>
      </c>
      <c r="E723" s="123">
        <v>1.4313637641589874</v>
      </c>
      <c r="F723" s="84" t="s">
        <v>3150</v>
      </c>
      <c r="G723" s="84" t="b">
        <v>0</v>
      </c>
      <c r="H723" s="84" t="b">
        <v>0</v>
      </c>
      <c r="I723" s="84" t="b">
        <v>0</v>
      </c>
      <c r="J723" s="84" t="b">
        <v>0</v>
      </c>
      <c r="K723" s="84" t="b">
        <v>0</v>
      </c>
      <c r="L723" s="84" t="b">
        <v>0</v>
      </c>
    </row>
    <row r="724" spans="1:12" ht="15">
      <c r="A724" s="84" t="s">
        <v>3266</v>
      </c>
      <c r="B724" s="84" t="s">
        <v>3385</v>
      </c>
      <c r="C724" s="84">
        <v>2</v>
      </c>
      <c r="D724" s="123">
        <v>0</v>
      </c>
      <c r="E724" s="123">
        <v>1.4313637641589874</v>
      </c>
      <c r="F724" s="84" t="s">
        <v>3150</v>
      </c>
      <c r="G724" s="84" t="b">
        <v>0</v>
      </c>
      <c r="H724" s="84" t="b">
        <v>0</v>
      </c>
      <c r="I724" s="84" t="b">
        <v>0</v>
      </c>
      <c r="J724" s="84" t="b">
        <v>0</v>
      </c>
      <c r="K724" s="84" t="b">
        <v>0</v>
      </c>
      <c r="L724" s="84" t="b">
        <v>0</v>
      </c>
    </row>
    <row r="725" spans="1:12" ht="15">
      <c r="A725" s="84" t="s">
        <v>3385</v>
      </c>
      <c r="B725" s="84" t="s">
        <v>4178</v>
      </c>
      <c r="C725" s="84">
        <v>2</v>
      </c>
      <c r="D725" s="123">
        <v>0</v>
      </c>
      <c r="E725" s="123">
        <v>1.4313637641589874</v>
      </c>
      <c r="F725" s="84" t="s">
        <v>3150</v>
      </c>
      <c r="G725" s="84" t="b">
        <v>0</v>
      </c>
      <c r="H725" s="84" t="b">
        <v>0</v>
      </c>
      <c r="I725" s="84" t="b">
        <v>0</v>
      </c>
      <c r="J725" s="84" t="b">
        <v>0</v>
      </c>
      <c r="K725" s="84" t="b">
        <v>0</v>
      </c>
      <c r="L725" s="84" t="b">
        <v>0</v>
      </c>
    </row>
    <row r="726" spans="1:12" ht="15">
      <c r="A726" s="84" t="s">
        <v>4178</v>
      </c>
      <c r="B726" s="84" t="s">
        <v>3292</v>
      </c>
      <c r="C726" s="84">
        <v>2</v>
      </c>
      <c r="D726" s="123">
        <v>0</v>
      </c>
      <c r="E726" s="123">
        <v>1.4313637641589874</v>
      </c>
      <c r="F726" s="84" t="s">
        <v>3150</v>
      </c>
      <c r="G726" s="84" t="b">
        <v>0</v>
      </c>
      <c r="H726" s="84" t="b">
        <v>0</v>
      </c>
      <c r="I726" s="84" t="b">
        <v>0</v>
      </c>
      <c r="J726" s="84" t="b">
        <v>0</v>
      </c>
      <c r="K726" s="84" t="b">
        <v>0</v>
      </c>
      <c r="L726" s="84" t="b">
        <v>0</v>
      </c>
    </row>
    <row r="727" spans="1:12" ht="15">
      <c r="A727" s="84" t="s">
        <v>3292</v>
      </c>
      <c r="B727" s="84" t="s">
        <v>3380</v>
      </c>
      <c r="C727" s="84">
        <v>2</v>
      </c>
      <c r="D727" s="123">
        <v>0</v>
      </c>
      <c r="E727" s="123">
        <v>0.8872957198087117</v>
      </c>
      <c r="F727" s="84" t="s">
        <v>3150</v>
      </c>
      <c r="G727" s="84" t="b">
        <v>0</v>
      </c>
      <c r="H727" s="84" t="b">
        <v>0</v>
      </c>
      <c r="I727" s="84" t="b">
        <v>0</v>
      </c>
      <c r="J727" s="84" t="b">
        <v>0</v>
      </c>
      <c r="K727" s="84" t="b">
        <v>0</v>
      </c>
      <c r="L727" s="84" t="b">
        <v>0</v>
      </c>
    </row>
    <row r="728" spans="1:12" ht="15">
      <c r="A728" s="84" t="s">
        <v>3324</v>
      </c>
      <c r="B728" s="84" t="s">
        <v>3324</v>
      </c>
      <c r="C728" s="84">
        <v>2</v>
      </c>
      <c r="D728" s="123">
        <v>0</v>
      </c>
      <c r="E728" s="123">
        <v>0.03342375548694973</v>
      </c>
      <c r="F728" s="84" t="s">
        <v>3150</v>
      </c>
      <c r="G728" s="84" t="b">
        <v>0</v>
      </c>
      <c r="H728" s="84" t="b">
        <v>0</v>
      </c>
      <c r="I728" s="84" t="b">
        <v>0</v>
      </c>
      <c r="J728" s="84" t="b">
        <v>0</v>
      </c>
      <c r="K728" s="84" t="b">
        <v>0</v>
      </c>
      <c r="L728" s="84" t="b">
        <v>0</v>
      </c>
    </row>
    <row r="729" spans="1:12" ht="15">
      <c r="A729" s="84" t="s">
        <v>3327</v>
      </c>
      <c r="B729" s="84" t="s">
        <v>4277</v>
      </c>
      <c r="C729" s="84">
        <v>2</v>
      </c>
      <c r="D729" s="123">
        <v>0</v>
      </c>
      <c r="E729" s="123">
        <v>1.255272505103306</v>
      </c>
      <c r="F729" s="84" t="s">
        <v>3150</v>
      </c>
      <c r="G729" s="84" t="b">
        <v>0</v>
      </c>
      <c r="H729" s="84" t="b">
        <v>0</v>
      </c>
      <c r="I729" s="84" t="b">
        <v>0</v>
      </c>
      <c r="J729" s="84" t="b">
        <v>0</v>
      </c>
      <c r="K729" s="84" t="b">
        <v>0</v>
      </c>
      <c r="L729" s="84" t="b">
        <v>0</v>
      </c>
    </row>
    <row r="730" spans="1:12" ht="15">
      <c r="A730" s="84" t="s">
        <v>4277</v>
      </c>
      <c r="B730" s="84" t="s">
        <v>4278</v>
      </c>
      <c r="C730" s="84">
        <v>2</v>
      </c>
      <c r="D730" s="123">
        <v>0</v>
      </c>
      <c r="E730" s="123">
        <v>1.4313637641589874</v>
      </c>
      <c r="F730" s="84" t="s">
        <v>3150</v>
      </c>
      <c r="G730" s="84" t="b">
        <v>0</v>
      </c>
      <c r="H730" s="84" t="b">
        <v>0</v>
      </c>
      <c r="I730" s="84" t="b">
        <v>0</v>
      </c>
      <c r="J730" s="84" t="b">
        <v>0</v>
      </c>
      <c r="K730" s="84" t="b">
        <v>0</v>
      </c>
      <c r="L730" s="84" t="b">
        <v>0</v>
      </c>
    </row>
    <row r="731" spans="1:12" ht="15">
      <c r="A731" s="84" t="s">
        <v>4278</v>
      </c>
      <c r="B731" s="84" t="s">
        <v>4279</v>
      </c>
      <c r="C731" s="84">
        <v>2</v>
      </c>
      <c r="D731" s="123">
        <v>0</v>
      </c>
      <c r="E731" s="123">
        <v>1.4313637641589874</v>
      </c>
      <c r="F731" s="84" t="s">
        <v>3150</v>
      </c>
      <c r="G731" s="84" t="b">
        <v>0</v>
      </c>
      <c r="H731" s="84" t="b">
        <v>0</v>
      </c>
      <c r="I731" s="84" t="b">
        <v>0</v>
      </c>
      <c r="J731" s="84" t="b">
        <v>0</v>
      </c>
      <c r="K731" s="84" t="b">
        <v>0</v>
      </c>
      <c r="L731" s="84" t="b">
        <v>0</v>
      </c>
    </row>
    <row r="732" spans="1:12" ht="15">
      <c r="A732" s="84" t="s">
        <v>4279</v>
      </c>
      <c r="B732" s="84" t="s">
        <v>4179</v>
      </c>
      <c r="C732" s="84">
        <v>2</v>
      </c>
      <c r="D732" s="123">
        <v>0</v>
      </c>
      <c r="E732" s="123">
        <v>1.4313637641589874</v>
      </c>
      <c r="F732" s="84" t="s">
        <v>3150</v>
      </c>
      <c r="G732" s="84" t="b">
        <v>0</v>
      </c>
      <c r="H732" s="84" t="b">
        <v>0</v>
      </c>
      <c r="I732" s="84" t="b">
        <v>0</v>
      </c>
      <c r="J732" s="84" t="b">
        <v>0</v>
      </c>
      <c r="K732" s="84" t="b">
        <v>0</v>
      </c>
      <c r="L732" s="84" t="b">
        <v>0</v>
      </c>
    </row>
    <row r="733" spans="1:12" ht="15">
      <c r="A733" s="84" t="s">
        <v>3387</v>
      </c>
      <c r="B733" s="84" t="s">
        <v>3388</v>
      </c>
      <c r="C733" s="84">
        <v>2</v>
      </c>
      <c r="D733" s="123">
        <v>0</v>
      </c>
      <c r="E733" s="123">
        <v>1.1903316981702916</v>
      </c>
      <c r="F733" s="84" t="s">
        <v>3151</v>
      </c>
      <c r="G733" s="84" t="b">
        <v>0</v>
      </c>
      <c r="H733" s="84" t="b">
        <v>0</v>
      </c>
      <c r="I733" s="84" t="b">
        <v>0</v>
      </c>
      <c r="J733" s="84" t="b">
        <v>1</v>
      </c>
      <c r="K733" s="84" t="b">
        <v>0</v>
      </c>
      <c r="L733" s="84" t="b">
        <v>0</v>
      </c>
    </row>
    <row r="734" spans="1:12" ht="15">
      <c r="A734" s="84" t="s">
        <v>3388</v>
      </c>
      <c r="B734" s="84" t="s">
        <v>3389</v>
      </c>
      <c r="C734" s="84">
        <v>2</v>
      </c>
      <c r="D734" s="123">
        <v>0</v>
      </c>
      <c r="E734" s="123">
        <v>1.1903316981702916</v>
      </c>
      <c r="F734" s="84" t="s">
        <v>3151</v>
      </c>
      <c r="G734" s="84" t="b">
        <v>1</v>
      </c>
      <c r="H734" s="84" t="b">
        <v>0</v>
      </c>
      <c r="I734" s="84" t="b">
        <v>0</v>
      </c>
      <c r="J734" s="84" t="b">
        <v>0</v>
      </c>
      <c r="K734" s="84" t="b">
        <v>0</v>
      </c>
      <c r="L734" s="84" t="b">
        <v>0</v>
      </c>
    </row>
    <row r="735" spans="1:12" ht="15">
      <c r="A735" s="84" t="s">
        <v>3389</v>
      </c>
      <c r="B735" s="84" t="s">
        <v>3390</v>
      </c>
      <c r="C735" s="84">
        <v>2</v>
      </c>
      <c r="D735" s="123">
        <v>0</v>
      </c>
      <c r="E735" s="123">
        <v>1.1903316981702916</v>
      </c>
      <c r="F735" s="84" t="s">
        <v>3151</v>
      </c>
      <c r="G735" s="84" t="b">
        <v>0</v>
      </c>
      <c r="H735" s="84" t="b">
        <v>0</v>
      </c>
      <c r="I735" s="84" t="b">
        <v>0</v>
      </c>
      <c r="J735" s="84" t="b">
        <v>0</v>
      </c>
      <c r="K735" s="84" t="b">
        <v>0</v>
      </c>
      <c r="L735" s="84" t="b">
        <v>0</v>
      </c>
    </row>
    <row r="736" spans="1:12" ht="15">
      <c r="A736" s="84" t="s">
        <v>3390</v>
      </c>
      <c r="B736" s="84" t="s">
        <v>3391</v>
      </c>
      <c r="C736" s="84">
        <v>2</v>
      </c>
      <c r="D736" s="123">
        <v>0</v>
      </c>
      <c r="E736" s="123">
        <v>1.1903316981702916</v>
      </c>
      <c r="F736" s="84" t="s">
        <v>3151</v>
      </c>
      <c r="G736" s="84" t="b">
        <v>0</v>
      </c>
      <c r="H736" s="84" t="b">
        <v>0</v>
      </c>
      <c r="I736" s="84" t="b">
        <v>0</v>
      </c>
      <c r="J736" s="84" t="b">
        <v>0</v>
      </c>
      <c r="K736" s="84" t="b">
        <v>0</v>
      </c>
      <c r="L736" s="84" t="b">
        <v>0</v>
      </c>
    </row>
    <row r="737" spans="1:12" ht="15">
      <c r="A737" s="84" t="s">
        <v>3391</v>
      </c>
      <c r="B737" s="84" t="s">
        <v>834</v>
      </c>
      <c r="C737" s="84">
        <v>2</v>
      </c>
      <c r="D737" s="123">
        <v>0</v>
      </c>
      <c r="E737" s="123">
        <v>1.1903316981702916</v>
      </c>
      <c r="F737" s="84" t="s">
        <v>3151</v>
      </c>
      <c r="G737" s="84" t="b">
        <v>0</v>
      </c>
      <c r="H737" s="84" t="b">
        <v>0</v>
      </c>
      <c r="I737" s="84" t="b">
        <v>0</v>
      </c>
      <c r="J737" s="84" t="b">
        <v>0</v>
      </c>
      <c r="K737" s="84" t="b">
        <v>0</v>
      </c>
      <c r="L737" s="84" t="b">
        <v>0</v>
      </c>
    </row>
    <row r="738" spans="1:12" ht="15">
      <c r="A738" s="84" t="s">
        <v>834</v>
      </c>
      <c r="B738" s="84" t="s">
        <v>448</v>
      </c>
      <c r="C738" s="84">
        <v>2</v>
      </c>
      <c r="D738" s="123">
        <v>0</v>
      </c>
      <c r="E738" s="123">
        <v>1.1903316981702916</v>
      </c>
      <c r="F738" s="84" t="s">
        <v>3151</v>
      </c>
      <c r="G738" s="84" t="b">
        <v>0</v>
      </c>
      <c r="H738" s="84" t="b">
        <v>0</v>
      </c>
      <c r="I738" s="84" t="b">
        <v>0</v>
      </c>
      <c r="J738" s="84" t="b">
        <v>0</v>
      </c>
      <c r="K738" s="84" t="b">
        <v>0</v>
      </c>
      <c r="L738" s="84" t="b">
        <v>0</v>
      </c>
    </row>
    <row r="739" spans="1:12" ht="15">
      <c r="A739" s="84" t="s">
        <v>448</v>
      </c>
      <c r="B739" s="84" t="s">
        <v>3392</v>
      </c>
      <c r="C739" s="84">
        <v>2</v>
      </c>
      <c r="D739" s="123">
        <v>0</v>
      </c>
      <c r="E739" s="123">
        <v>1.1903316981702916</v>
      </c>
      <c r="F739" s="84" t="s">
        <v>3151</v>
      </c>
      <c r="G739" s="84" t="b">
        <v>0</v>
      </c>
      <c r="H739" s="84" t="b">
        <v>0</v>
      </c>
      <c r="I739" s="84" t="b">
        <v>0</v>
      </c>
      <c r="J739" s="84" t="b">
        <v>0</v>
      </c>
      <c r="K739" s="84" t="b">
        <v>0</v>
      </c>
      <c r="L739" s="84" t="b">
        <v>0</v>
      </c>
    </row>
    <row r="740" spans="1:12" ht="15">
      <c r="A740" s="84" t="s">
        <v>3392</v>
      </c>
      <c r="B740" s="84" t="s">
        <v>3393</v>
      </c>
      <c r="C740" s="84">
        <v>2</v>
      </c>
      <c r="D740" s="123">
        <v>0</v>
      </c>
      <c r="E740" s="123">
        <v>1.1903316981702916</v>
      </c>
      <c r="F740" s="84" t="s">
        <v>3151</v>
      </c>
      <c r="G740" s="84" t="b">
        <v>0</v>
      </c>
      <c r="H740" s="84" t="b">
        <v>0</v>
      </c>
      <c r="I740" s="84" t="b">
        <v>0</v>
      </c>
      <c r="J740" s="84" t="b">
        <v>0</v>
      </c>
      <c r="K740" s="84" t="b">
        <v>0</v>
      </c>
      <c r="L740" s="84" t="b">
        <v>0</v>
      </c>
    </row>
    <row r="741" spans="1:12" ht="15">
      <c r="A741" s="84" t="s">
        <v>3393</v>
      </c>
      <c r="B741" s="84" t="s">
        <v>3394</v>
      </c>
      <c r="C741" s="84">
        <v>2</v>
      </c>
      <c r="D741" s="123">
        <v>0</v>
      </c>
      <c r="E741" s="123">
        <v>1.1903316981702916</v>
      </c>
      <c r="F741" s="84" t="s">
        <v>3151</v>
      </c>
      <c r="G741" s="84" t="b">
        <v>0</v>
      </c>
      <c r="H741" s="84" t="b">
        <v>0</v>
      </c>
      <c r="I741" s="84" t="b">
        <v>0</v>
      </c>
      <c r="J741" s="84" t="b">
        <v>0</v>
      </c>
      <c r="K741" s="84" t="b">
        <v>0</v>
      </c>
      <c r="L741" s="84" t="b">
        <v>0</v>
      </c>
    </row>
    <row r="742" spans="1:12" ht="15">
      <c r="A742" s="84" t="s">
        <v>4098</v>
      </c>
      <c r="B742" s="84" t="s">
        <v>4099</v>
      </c>
      <c r="C742" s="84">
        <v>5</v>
      </c>
      <c r="D742" s="123">
        <v>0</v>
      </c>
      <c r="E742" s="123">
        <v>1.0253058652647702</v>
      </c>
      <c r="F742" s="84" t="s">
        <v>3152</v>
      </c>
      <c r="G742" s="84" t="b">
        <v>0</v>
      </c>
      <c r="H742" s="84" t="b">
        <v>0</v>
      </c>
      <c r="I742" s="84" t="b">
        <v>0</v>
      </c>
      <c r="J742" s="84" t="b">
        <v>0</v>
      </c>
      <c r="K742" s="84" t="b">
        <v>0</v>
      </c>
      <c r="L742" s="84" t="b">
        <v>0</v>
      </c>
    </row>
    <row r="743" spans="1:12" ht="15">
      <c r="A743" s="84" t="s">
        <v>4099</v>
      </c>
      <c r="B743" s="84" t="s">
        <v>3378</v>
      </c>
      <c r="C743" s="84">
        <v>5</v>
      </c>
      <c r="D743" s="123">
        <v>0</v>
      </c>
      <c r="E743" s="123">
        <v>1.0253058652647702</v>
      </c>
      <c r="F743" s="84" t="s">
        <v>3152</v>
      </c>
      <c r="G743" s="84" t="b">
        <v>0</v>
      </c>
      <c r="H743" s="84" t="b">
        <v>0</v>
      </c>
      <c r="I743" s="84" t="b">
        <v>0</v>
      </c>
      <c r="J743" s="84" t="b">
        <v>0</v>
      </c>
      <c r="K743" s="84" t="b">
        <v>0</v>
      </c>
      <c r="L743" s="84" t="b">
        <v>0</v>
      </c>
    </row>
    <row r="744" spans="1:12" ht="15">
      <c r="A744" s="84" t="s">
        <v>3378</v>
      </c>
      <c r="B744" s="84" t="s">
        <v>422</v>
      </c>
      <c r="C744" s="84">
        <v>5</v>
      </c>
      <c r="D744" s="123">
        <v>0</v>
      </c>
      <c r="E744" s="123">
        <v>1.0253058652647702</v>
      </c>
      <c r="F744" s="84" t="s">
        <v>3152</v>
      </c>
      <c r="G744" s="84" t="b">
        <v>0</v>
      </c>
      <c r="H744" s="84" t="b">
        <v>0</v>
      </c>
      <c r="I744" s="84" t="b">
        <v>0</v>
      </c>
      <c r="J744" s="84" t="b">
        <v>0</v>
      </c>
      <c r="K744" s="84" t="b">
        <v>0</v>
      </c>
      <c r="L744" s="84" t="b">
        <v>0</v>
      </c>
    </row>
    <row r="745" spans="1:12" ht="15">
      <c r="A745" s="84" t="s">
        <v>422</v>
      </c>
      <c r="B745" s="84" t="s">
        <v>4066</v>
      </c>
      <c r="C745" s="84">
        <v>5</v>
      </c>
      <c r="D745" s="123">
        <v>0</v>
      </c>
      <c r="E745" s="123">
        <v>1.0253058652647702</v>
      </c>
      <c r="F745" s="84" t="s">
        <v>3152</v>
      </c>
      <c r="G745" s="84" t="b">
        <v>0</v>
      </c>
      <c r="H745" s="84" t="b">
        <v>0</v>
      </c>
      <c r="I745" s="84" t="b">
        <v>0</v>
      </c>
      <c r="J745" s="84" t="b">
        <v>0</v>
      </c>
      <c r="K745" s="84" t="b">
        <v>0</v>
      </c>
      <c r="L745" s="84" t="b">
        <v>0</v>
      </c>
    </row>
    <row r="746" spans="1:12" ht="15">
      <c r="A746" s="84" t="s">
        <v>4066</v>
      </c>
      <c r="B746" s="84" t="s">
        <v>420</v>
      </c>
      <c r="C746" s="84">
        <v>5</v>
      </c>
      <c r="D746" s="123">
        <v>0</v>
      </c>
      <c r="E746" s="123">
        <v>1.0253058652647702</v>
      </c>
      <c r="F746" s="84" t="s">
        <v>3152</v>
      </c>
      <c r="G746" s="84" t="b">
        <v>0</v>
      </c>
      <c r="H746" s="84" t="b">
        <v>0</v>
      </c>
      <c r="I746" s="84" t="b">
        <v>0</v>
      </c>
      <c r="J746" s="84" t="b">
        <v>0</v>
      </c>
      <c r="K746" s="84" t="b">
        <v>0</v>
      </c>
      <c r="L746" s="84" t="b">
        <v>0</v>
      </c>
    </row>
    <row r="747" spans="1:12" ht="15">
      <c r="A747" s="84" t="s">
        <v>420</v>
      </c>
      <c r="B747" s="84" t="s">
        <v>4100</v>
      </c>
      <c r="C747" s="84">
        <v>5</v>
      </c>
      <c r="D747" s="123">
        <v>0</v>
      </c>
      <c r="E747" s="123">
        <v>1.0253058652647702</v>
      </c>
      <c r="F747" s="84" t="s">
        <v>3152</v>
      </c>
      <c r="G747" s="84" t="b">
        <v>0</v>
      </c>
      <c r="H747" s="84" t="b">
        <v>0</v>
      </c>
      <c r="I747" s="84" t="b">
        <v>0</v>
      </c>
      <c r="J747" s="84" t="b">
        <v>0</v>
      </c>
      <c r="K747" s="84" t="b">
        <v>0</v>
      </c>
      <c r="L747" s="84" t="b">
        <v>0</v>
      </c>
    </row>
    <row r="748" spans="1:12" ht="15">
      <c r="A748" s="84" t="s">
        <v>4100</v>
      </c>
      <c r="B748" s="84" t="s">
        <v>756</v>
      </c>
      <c r="C748" s="84">
        <v>5</v>
      </c>
      <c r="D748" s="123">
        <v>0</v>
      </c>
      <c r="E748" s="123">
        <v>1.0253058652647702</v>
      </c>
      <c r="F748" s="84" t="s">
        <v>3152</v>
      </c>
      <c r="G748" s="84" t="b">
        <v>0</v>
      </c>
      <c r="H748" s="84" t="b">
        <v>0</v>
      </c>
      <c r="I748" s="84" t="b">
        <v>0</v>
      </c>
      <c r="J748" s="84" t="b">
        <v>0</v>
      </c>
      <c r="K748" s="84" t="b">
        <v>0</v>
      </c>
      <c r="L748" s="84" t="b">
        <v>0</v>
      </c>
    </row>
    <row r="749" spans="1:12" ht="15">
      <c r="A749" s="84" t="s">
        <v>756</v>
      </c>
      <c r="B749" s="84" t="s">
        <v>3264</v>
      </c>
      <c r="C749" s="84">
        <v>5</v>
      </c>
      <c r="D749" s="123">
        <v>0</v>
      </c>
      <c r="E749" s="123">
        <v>1.0253058652647702</v>
      </c>
      <c r="F749" s="84" t="s">
        <v>3152</v>
      </c>
      <c r="G749" s="84" t="b">
        <v>0</v>
      </c>
      <c r="H749" s="84" t="b">
        <v>0</v>
      </c>
      <c r="I749" s="84" t="b">
        <v>0</v>
      </c>
      <c r="J749" s="84" t="b">
        <v>0</v>
      </c>
      <c r="K749" s="84" t="b">
        <v>0</v>
      </c>
      <c r="L749" s="84" t="b">
        <v>0</v>
      </c>
    </row>
    <row r="750" spans="1:12" ht="15">
      <c r="A750" s="84" t="s">
        <v>3264</v>
      </c>
      <c r="B750" s="84" t="s">
        <v>4051</v>
      </c>
      <c r="C750" s="84">
        <v>5</v>
      </c>
      <c r="D750" s="123">
        <v>0</v>
      </c>
      <c r="E750" s="123">
        <v>1.0253058652647702</v>
      </c>
      <c r="F750" s="84" t="s">
        <v>3152</v>
      </c>
      <c r="G750" s="84" t="b">
        <v>0</v>
      </c>
      <c r="H750" s="84" t="b">
        <v>0</v>
      </c>
      <c r="I750" s="84" t="b">
        <v>0</v>
      </c>
      <c r="J750" s="84" t="b">
        <v>0</v>
      </c>
      <c r="K750" s="84" t="b">
        <v>0</v>
      </c>
      <c r="L750" s="84" t="b">
        <v>0</v>
      </c>
    </row>
    <row r="751" spans="1:12" ht="15">
      <c r="A751" s="84" t="s">
        <v>393</v>
      </c>
      <c r="B751" s="84" t="s">
        <v>4098</v>
      </c>
      <c r="C751" s="84">
        <v>4</v>
      </c>
      <c r="D751" s="123">
        <v>0.006683449172969408</v>
      </c>
      <c r="E751" s="123">
        <v>1.1222158782728267</v>
      </c>
      <c r="F751" s="84" t="s">
        <v>3152</v>
      </c>
      <c r="G751" s="84" t="b">
        <v>0</v>
      </c>
      <c r="H751" s="84" t="b">
        <v>0</v>
      </c>
      <c r="I751" s="84" t="b">
        <v>0</v>
      </c>
      <c r="J751" s="84" t="b">
        <v>0</v>
      </c>
      <c r="K751" s="84" t="b">
        <v>0</v>
      </c>
      <c r="L751" s="84" t="b">
        <v>0</v>
      </c>
    </row>
    <row r="752" spans="1:12" ht="15">
      <c r="A752" s="84" t="s">
        <v>4051</v>
      </c>
      <c r="B752" s="84" t="s">
        <v>4123</v>
      </c>
      <c r="C752" s="84">
        <v>4</v>
      </c>
      <c r="D752" s="123">
        <v>0.006683449172969408</v>
      </c>
      <c r="E752" s="123">
        <v>1.1222158782728267</v>
      </c>
      <c r="F752" s="84" t="s">
        <v>3152</v>
      </c>
      <c r="G752" s="84" t="b">
        <v>0</v>
      </c>
      <c r="H752" s="84" t="b">
        <v>0</v>
      </c>
      <c r="I752" s="84" t="b">
        <v>0</v>
      </c>
      <c r="J752" s="84" t="b">
        <v>0</v>
      </c>
      <c r="K752" s="84" t="b">
        <v>0</v>
      </c>
      <c r="L752" s="84" t="b">
        <v>0</v>
      </c>
    </row>
    <row r="753" spans="1:12" ht="15">
      <c r="A753" s="84" t="s">
        <v>756</v>
      </c>
      <c r="B753" s="84" t="s">
        <v>4051</v>
      </c>
      <c r="C753" s="84">
        <v>7</v>
      </c>
      <c r="D753" s="123">
        <v>0</v>
      </c>
      <c r="E753" s="123">
        <v>0.9402317949965102</v>
      </c>
      <c r="F753" s="84" t="s">
        <v>3153</v>
      </c>
      <c r="G753" s="84" t="b">
        <v>0</v>
      </c>
      <c r="H753" s="84" t="b">
        <v>0</v>
      </c>
      <c r="I753" s="84" t="b">
        <v>0</v>
      </c>
      <c r="J753" s="84" t="b">
        <v>0</v>
      </c>
      <c r="K753" s="84" t="b">
        <v>0</v>
      </c>
      <c r="L753" s="84" t="b">
        <v>0</v>
      </c>
    </row>
    <row r="754" spans="1:12" ht="15">
      <c r="A754" s="84" t="s">
        <v>4072</v>
      </c>
      <c r="B754" s="84" t="s">
        <v>4055</v>
      </c>
      <c r="C754" s="84">
        <v>4</v>
      </c>
      <c r="D754" s="123">
        <v>0.014296355805076143</v>
      </c>
      <c r="E754" s="123">
        <v>1.1832698436828046</v>
      </c>
      <c r="F754" s="84" t="s">
        <v>3153</v>
      </c>
      <c r="G754" s="84" t="b">
        <v>0</v>
      </c>
      <c r="H754" s="84" t="b">
        <v>0</v>
      </c>
      <c r="I754" s="84" t="b">
        <v>0</v>
      </c>
      <c r="J754" s="84" t="b">
        <v>0</v>
      </c>
      <c r="K754" s="84" t="b">
        <v>0</v>
      </c>
      <c r="L754" s="84" t="b">
        <v>0</v>
      </c>
    </row>
    <row r="755" spans="1:12" ht="15">
      <c r="A755" s="84" t="s">
        <v>4055</v>
      </c>
      <c r="B755" s="84" t="s">
        <v>3264</v>
      </c>
      <c r="C755" s="84">
        <v>4</v>
      </c>
      <c r="D755" s="123">
        <v>0.014296355805076143</v>
      </c>
      <c r="E755" s="123">
        <v>1.1832698436828046</v>
      </c>
      <c r="F755" s="84" t="s">
        <v>3153</v>
      </c>
      <c r="G755" s="84" t="b">
        <v>0</v>
      </c>
      <c r="H755" s="84" t="b">
        <v>0</v>
      </c>
      <c r="I755" s="84" t="b">
        <v>0</v>
      </c>
      <c r="J755" s="84" t="b">
        <v>0</v>
      </c>
      <c r="K755" s="84" t="b">
        <v>0</v>
      </c>
      <c r="L755" s="84" t="b">
        <v>0</v>
      </c>
    </row>
    <row r="756" spans="1:12" ht="15">
      <c r="A756" s="84" t="s">
        <v>3264</v>
      </c>
      <c r="B756" s="84" t="s">
        <v>4073</v>
      </c>
      <c r="C756" s="84">
        <v>4</v>
      </c>
      <c r="D756" s="123">
        <v>0.014296355805076143</v>
      </c>
      <c r="E756" s="123">
        <v>1.1832698436828046</v>
      </c>
      <c r="F756" s="84" t="s">
        <v>3153</v>
      </c>
      <c r="G756" s="84" t="b">
        <v>0</v>
      </c>
      <c r="H756" s="84" t="b">
        <v>0</v>
      </c>
      <c r="I756" s="84" t="b">
        <v>0</v>
      </c>
      <c r="J756" s="84" t="b">
        <v>0</v>
      </c>
      <c r="K756" s="84" t="b">
        <v>1</v>
      </c>
      <c r="L756" s="84" t="b">
        <v>0</v>
      </c>
    </row>
    <row r="757" spans="1:12" ht="15">
      <c r="A757" s="84" t="s">
        <v>4073</v>
      </c>
      <c r="B757" s="84" t="s">
        <v>4054</v>
      </c>
      <c r="C757" s="84">
        <v>4</v>
      </c>
      <c r="D757" s="123">
        <v>0.014296355805076143</v>
      </c>
      <c r="E757" s="123">
        <v>1.1832698436828046</v>
      </c>
      <c r="F757" s="84" t="s">
        <v>3153</v>
      </c>
      <c r="G757" s="84" t="b">
        <v>0</v>
      </c>
      <c r="H757" s="84" t="b">
        <v>1</v>
      </c>
      <c r="I757" s="84" t="b">
        <v>0</v>
      </c>
      <c r="J757" s="84" t="b">
        <v>0</v>
      </c>
      <c r="K757" s="84" t="b">
        <v>0</v>
      </c>
      <c r="L757" s="84" t="b">
        <v>0</v>
      </c>
    </row>
    <row r="758" spans="1:12" ht="15">
      <c r="A758" s="84" t="s">
        <v>4054</v>
      </c>
      <c r="B758" s="84" t="s">
        <v>4052</v>
      </c>
      <c r="C758" s="84">
        <v>4</v>
      </c>
      <c r="D758" s="123">
        <v>0.014296355805076143</v>
      </c>
      <c r="E758" s="123">
        <v>1.1832698436828046</v>
      </c>
      <c r="F758" s="84" t="s">
        <v>3153</v>
      </c>
      <c r="G758" s="84" t="b">
        <v>0</v>
      </c>
      <c r="H758" s="84" t="b">
        <v>0</v>
      </c>
      <c r="I758" s="84" t="b">
        <v>0</v>
      </c>
      <c r="J758" s="84" t="b">
        <v>0</v>
      </c>
      <c r="K758" s="84" t="b">
        <v>0</v>
      </c>
      <c r="L758" s="84" t="b">
        <v>0</v>
      </c>
    </row>
    <row r="759" spans="1:12" ht="15">
      <c r="A759" s="84" t="s">
        <v>4052</v>
      </c>
      <c r="B759" s="84" t="s">
        <v>422</v>
      </c>
      <c r="C759" s="84">
        <v>4</v>
      </c>
      <c r="D759" s="123">
        <v>0.014296355805076143</v>
      </c>
      <c r="E759" s="123">
        <v>1.1832698436828046</v>
      </c>
      <c r="F759" s="84" t="s">
        <v>3153</v>
      </c>
      <c r="G759" s="84" t="b">
        <v>0</v>
      </c>
      <c r="H759" s="84" t="b">
        <v>0</v>
      </c>
      <c r="I759" s="84" t="b">
        <v>0</v>
      </c>
      <c r="J759" s="84" t="b">
        <v>0</v>
      </c>
      <c r="K759" s="84" t="b">
        <v>0</v>
      </c>
      <c r="L759" s="84" t="b">
        <v>0</v>
      </c>
    </row>
    <row r="760" spans="1:12" ht="15">
      <c r="A760" s="84" t="s">
        <v>422</v>
      </c>
      <c r="B760" s="84" t="s">
        <v>756</v>
      </c>
      <c r="C760" s="84">
        <v>4</v>
      </c>
      <c r="D760" s="123">
        <v>0.014296355805076143</v>
      </c>
      <c r="E760" s="123">
        <v>0.9402317949965102</v>
      </c>
      <c r="F760" s="84" t="s">
        <v>3153</v>
      </c>
      <c r="G760" s="84" t="b">
        <v>0</v>
      </c>
      <c r="H760" s="84" t="b">
        <v>0</v>
      </c>
      <c r="I760" s="84" t="b">
        <v>0</v>
      </c>
      <c r="J760" s="84" t="b">
        <v>0</v>
      </c>
      <c r="K760" s="84" t="b">
        <v>0</v>
      </c>
      <c r="L760" s="84" t="b">
        <v>0</v>
      </c>
    </row>
    <row r="761" spans="1:12" ht="15">
      <c r="A761" s="84" t="s">
        <v>4111</v>
      </c>
      <c r="B761" s="84" t="s">
        <v>423</v>
      </c>
      <c r="C761" s="84">
        <v>3</v>
      </c>
      <c r="D761" s="123">
        <v>0.016234269939467402</v>
      </c>
      <c r="E761" s="123">
        <v>1.3082085802911045</v>
      </c>
      <c r="F761" s="84" t="s">
        <v>3153</v>
      </c>
      <c r="G761" s="84" t="b">
        <v>0</v>
      </c>
      <c r="H761" s="84" t="b">
        <v>0</v>
      </c>
      <c r="I761" s="84" t="b">
        <v>0</v>
      </c>
      <c r="J761" s="84" t="b">
        <v>0</v>
      </c>
      <c r="K761" s="84" t="b">
        <v>0</v>
      </c>
      <c r="L761" s="84" t="b">
        <v>0</v>
      </c>
    </row>
    <row r="762" spans="1:12" ht="15">
      <c r="A762" s="84" t="s">
        <v>423</v>
      </c>
      <c r="B762" s="84" t="s">
        <v>3345</v>
      </c>
      <c r="C762" s="84">
        <v>3</v>
      </c>
      <c r="D762" s="123">
        <v>0.016234269939467402</v>
      </c>
      <c r="E762" s="123">
        <v>1.3082085802911045</v>
      </c>
      <c r="F762" s="84" t="s">
        <v>3153</v>
      </c>
      <c r="G762" s="84" t="b">
        <v>0</v>
      </c>
      <c r="H762" s="84" t="b">
        <v>0</v>
      </c>
      <c r="I762" s="84" t="b">
        <v>0</v>
      </c>
      <c r="J762" s="84" t="b">
        <v>1</v>
      </c>
      <c r="K762" s="84" t="b">
        <v>0</v>
      </c>
      <c r="L762" s="84" t="b">
        <v>0</v>
      </c>
    </row>
    <row r="763" spans="1:12" ht="15">
      <c r="A763" s="84" t="s">
        <v>3345</v>
      </c>
      <c r="B763" s="84" t="s">
        <v>3342</v>
      </c>
      <c r="C763" s="84">
        <v>3</v>
      </c>
      <c r="D763" s="123">
        <v>0.016234269939467402</v>
      </c>
      <c r="E763" s="123">
        <v>1.3082085802911045</v>
      </c>
      <c r="F763" s="84" t="s">
        <v>3153</v>
      </c>
      <c r="G763" s="84" t="b">
        <v>1</v>
      </c>
      <c r="H763" s="84" t="b">
        <v>0</v>
      </c>
      <c r="I763" s="84" t="b">
        <v>0</v>
      </c>
      <c r="J763" s="84" t="b">
        <v>0</v>
      </c>
      <c r="K763" s="84" t="b">
        <v>0</v>
      </c>
      <c r="L763" s="84" t="b">
        <v>0</v>
      </c>
    </row>
    <row r="764" spans="1:12" ht="15">
      <c r="A764" s="84" t="s">
        <v>3342</v>
      </c>
      <c r="B764" s="84" t="s">
        <v>3343</v>
      </c>
      <c r="C764" s="84">
        <v>3</v>
      </c>
      <c r="D764" s="123">
        <v>0.016234269939467402</v>
      </c>
      <c r="E764" s="123">
        <v>1.3082085802911045</v>
      </c>
      <c r="F764" s="84" t="s">
        <v>3153</v>
      </c>
      <c r="G764" s="84" t="b">
        <v>0</v>
      </c>
      <c r="H764" s="84" t="b">
        <v>0</v>
      </c>
      <c r="I764" s="84" t="b">
        <v>0</v>
      </c>
      <c r="J764" s="84" t="b">
        <v>0</v>
      </c>
      <c r="K764" s="84" t="b">
        <v>0</v>
      </c>
      <c r="L764" s="84" t="b">
        <v>0</v>
      </c>
    </row>
    <row r="765" spans="1:12" ht="15">
      <c r="A765" s="84" t="s">
        <v>3343</v>
      </c>
      <c r="B765" s="84" t="s">
        <v>4215</v>
      </c>
      <c r="C765" s="84">
        <v>3</v>
      </c>
      <c r="D765" s="123">
        <v>0.016234269939467402</v>
      </c>
      <c r="E765" s="123">
        <v>1.3082085802911045</v>
      </c>
      <c r="F765" s="84" t="s">
        <v>3153</v>
      </c>
      <c r="G765" s="84" t="b">
        <v>0</v>
      </c>
      <c r="H765" s="84" t="b">
        <v>0</v>
      </c>
      <c r="I765" s="84" t="b">
        <v>0</v>
      </c>
      <c r="J765" s="84" t="b">
        <v>0</v>
      </c>
      <c r="K765" s="84" t="b">
        <v>0</v>
      </c>
      <c r="L765" s="84" t="b">
        <v>0</v>
      </c>
    </row>
    <row r="766" spans="1:12" ht="15">
      <c r="A766" s="84" t="s">
        <v>4215</v>
      </c>
      <c r="B766" s="84" t="s">
        <v>3344</v>
      </c>
      <c r="C766" s="84">
        <v>3</v>
      </c>
      <c r="D766" s="123">
        <v>0.016234269939467402</v>
      </c>
      <c r="E766" s="123">
        <v>1.3082085802911045</v>
      </c>
      <c r="F766" s="84" t="s">
        <v>3153</v>
      </c>
      <c r="G766" s="84" t="b">
        <v>0</v>
      </c>
      <c r="H766" s="84" t="b">
        <v>0</v>
      </c>
      <c r="I766" s="84" t="b">
        <v>0</v>
      </c>
      <c r="J766" s="84" t="b">
        <v>0</v>
      </c>
      <c r="K766" s="84" t="b">
        <v>1</v>
      </c>
      <c r="L766" s="84" t="b">
        <v>0</v>
      </c>
    </row>
    <row r="767" spans="1:12" ht="15">
      <c r="A767" s="84" t="s">
        <v>3344</v>
      </c>
      <c r="B767" s="84" t="s">
        <v>756</v>
      </c>
      <c r="C767" s="84">
        <v>3</v>
      </c>
      <c r="D767" s="123">
        <v>0.016234269939467402</v>
      </c>
      <c r="E767" s="123">
        <v>0.9402317949965102</v>
      </c>
      <c r="F767" s="84" t="s">
        <v>3153</v>
      </c>
      <c r="G767" s="84" t="b">
        <v>0</v>
      </c>
      <c r="H767" s="84" t="b">
        <v>1</v>
      </c>
      <c r="I767" s="84" t="b">
        <v>0</v>
      </c>
      <c r="J767" s="84" t="b">
        <v>0</v>
      </c>
      <c r="K767" s="84" t="b">
        <v>0</v>
      </c>
      <c r="L767" s="84" t="b">
        <v>0</v>
      </c>
    </row>
    <row r="768" spans="1:12" ht="15">
      <c r="A768" s="84" t="s">
        <v>308</v>
      </c>
      <c r="B768" s="84" t="s">
        <v>4072</v>
      </c>
      <c r="C768" s="84">
        <v>3</v>
      </c>
      <c r="D768" s="123">
        <v>0.016234269939467402</v>
      </c>
      <c r="E768" s="123">
        <v>1.0863598306747484</v>
      </c>
      <c r="F768" s="84" t="s">
        <v>3153</v>
      </c>
      <c r="G768" s="84" t="b">
        <v>0</v>
      </c>
      <c r="H768" s="84" t="b">
        <v>0</v>
      </c>
      <c r="I768" s="84" t="b">
        <v>0</v>
      </c>
      <c r="J768" s="84" t="b">
        <v>0</v>
      </c>
      <c r="K768" s="84" t="b">
        <v>0</v>
      </c>
      <c r="L768" s="84" t="b">
        <v>0</v>
      </c>
    </row>
    <row r="769" spans="1:12" ht="15">
      <c r="A769" s="84" t="s">
        <v>308</v>
      </c>
      <c r="B769" s="84" t="s">
        <v>4111</v>
      </c>
      <c r="C769" s="84">
        <v>2</v>
      </c>
      <c r="D769" s="123">
        <v>0.016002001304419873</v>
      </c>
      <c r="E769" s="123">
        <v>1.0863598306747482</v>
      </c>
      <c r="F769" s="84" t="s">
        <v>3153</v>
      </c>
      <c r="G769" s="84" t="b">
        <v>0</v>
      </c>
      <c r="H769" s="84" t="b">
        <v>0</v>
      </c>
      <c r="I769" s="84" t="b">
        <v>0</v>
      </c>
      <c r="J769" s="84" t="b">
        <v>0</v>
      </c>
      <c r="K769" s="84" t="b">
        <v>0</v>
      </c>
      <c r="L769" s="84" t="b">
        <v>0</v>
      </c>
    </row>
    <row r="770" spans="1:12" ht="15">
      <c r="A770" s="84" t="s">
        <v>774</v>
      </c>
      <c r="B770" s="84" t="s">
        <v>424</v>
      </c>
      <c r="C770" s="84">
        <v>2</v>
      </c>
      <c r="D770" s="123">
        <v>0</v>
      </c>
      <c r="E770" s="123">
        <v>1.3324384599156054</v>
      </c>
      <c r="F770" s="84" t="s">
        <v>3154</v>
      </c>
      <c r="G770" s="84" t="b">
        <v>0</v>
      </c>
      <c r="H770" s="84" t="b">
        <v>0</v>
      </c>
      <c r="I770" s="84" t="b">
        <v>0</v>
      </c>
      <c r="J770" s="84" t="b">
        <v>0</v>
      </c>
      <c r="K770" s="84" t="b">
        <v>0</v>
      </c>
      <c r="L770" s="84" t="b">
        <v>0</v>
      </c>
    </row>
    <row r="771" spans="1:12" ht="15">
      <c r="A771" s="84" t="s">
        <v>424</v>
      </c>
      <c r="B771" s="84" t="s">
        <v>4416</v>
      </c>
      <c r="C771" s="84">
        <v>2</v>
      </c>
      <c r="D771" s="123">
        <v>0</v>
      </c>
      <c r="E771" s="123">
        <v>1.3324384599156054</v>
      </c>
      <c r="F771" s="84" t="s">
        <v>3154</v>
      </c>
      <c r="G771" s="84" t="b">
        <v>0</v>
      </c>
      <c r="H771" s="84" t="b">
        <v>0</v>
      </c>
      <c r="I771" s="84" t="b">
        <v>0</v>
      </c>
      <c r="J771" s="84" t="b">
        <v>0</v>
      </c>
      <c r="K771" s="84" t="b">
        <v>0</v>
      </c>
      <c r="L771" s="84" t="b">
        <v>0</v>
      </c>
    </row>
    <row r="772" spans="1:12" ht="15">
      <c r="A772" s="84" t="s">
        <v>4416</v>
      </c>
      <c r="B772" s="84" t="s">
        <v>4214</v>
      </c>
      <c r="C772" s="84">
        <v>2</v>
      </c>
      <c r="D772" s="123">
        <v>0</v>
      </c>
      <c r="E772" s="123">
        <v>1.3324384599156054</v>
      </c>
      <c r="F772" s="84" t="s">
        <v>3154</v>
      </c>
      <c r="G772" s="84" t="b">
        <v>0</v>
      </c>
      <c r="H772" s="84" t="b">
        <v>0</v>
      </c>
      <c r="I772" s="84" t="b">
        <v>0</v>
      </c>
      <c r="J772" s="84" t="b">
        <v>0</v>
      </c>
      <c r="K772" s="84" t="b">
        <v>0</v>
      </c>
      <c r="L772" s="84" t="b">
        <v>0</v>
      </c>
    </row>
    <row r="773" spans="1:12" ht="15">
      <c r="A773" s="84" t="s">
        <v>4214</v>
      </c>
      <c r="B773" s="84" t="s">
        <v>4417</v>
      </c>
      <c r="C773" s="84">
        <v>2</v>
      </c>
      <c r="D773" s="123">
        <v>0</v>
      </c>
      <c r="E773" s="123">
        <v>1.3324384599156054</v>
      </c>
      <c r="F773" s="84" t="s">
        <v>3154</v>
      </c>
      <c r="G773" s="84" t="b">
        <v>0</v>
      </c>
      <c r="H773" s="84" t="b">
        <v>0</v>
      </c>
      <c r="I773" s="84" t="b">
        <v>0</v>
      </c>
      <c r="J773" s="84" t="b">
        <v>0</v>
      </c>
      <c r="K773" s="84" t="b">
        <v>0</v>
      </c>
      <c r="L773" s="84" t="b">
        <v>0</v>
      </c>
    </row>
    <row r="774" spans="1:12" ht="15">
      <c r="A774" s="84" t="s">
        <v>4417</v>
      </c>
      <c r="B774" s="84" t="s">
        <v>4418</v>
      </c>
      <c r="C774" s="84">
        <v>2</v>
      </c>
      <c r="D774" s="123">
        <v>0</v>
      </c>
      <c r="E774" s="123">
        <v>1.3324384599156054</v>
      </c>
      <c r="F774" s="84" t="s">
        <v>3154</v>
      </c>
      <c r="G774" s="84" t="b">
        <v>0</v>
      </c>
      <c r="H774" s="84" t="b">
        <v>0</v>
      </c>
      <c r="I774" s="84" t="b">
        <v>0</v>
      </c>
      <c r="J774" s="84" t="b">
        <v>0</v>
      </c>
      <c r="K774" s="84" t="b">
        <v>0</v>
      </c>
      <c r="L774" s="84" t="b">
        <v>0</v>
      </c>
    </row>
    <row r="775" spans="1:12" ht="15">
      <c r="A775" s="84" t="s">
        <v>4418</v>
      </c>
      <c r="B775" s="84" t="s">
        <v>4419</v>
      </c>
      <c r="C775" s="84">
        <v>2</v>
      </c>
      <c r="D775" s="123">
        <v>0</v>
      </c>
      <c r="E775" s="123">
        <v>1.3324384599156054</v>
      </c>
      <c r="F775" s="84" t="s">
        <v>3154</v>
      </c>
      <c r="G775" s="84" t="b">
        <v>0</v>
      </c>
      <c r="H775" s="84" t="b">
        <v>0</v>
      </c>
      <c r="I775" s="84" t="b">
        <v>0</v>
      </c>
      <c r="J775" s="84" t="b">
        <v>0</v>
      </c>
      <c r="K775" s="84" t="b">
        <v>0</v>
      </c>
      <c r="L775" s="84" t="b">
        <v>0</v>
      </c>
    </row>
    <row r="776" spans="1:12" ht="15">
      <c r="A776" s="84" t="s">
        <v>4419</v>
      </c>
      <c r="B776" s="84" t="s">
        <v>4234</v>
      </c>
      <c r="C776" s="84">
        <v>2</v>
      </c>
      <c r="D776" s="123">
        <v>0</v>
      </c>
      <c r="E776" s="123">
        <v>1.3324384599156054</v>
      </c>
      <c r="F776" s="84" t="s">
        <v>3154</v>
      </c>
      <c r="G776" s="84" t="b">
        <v>0</v>
      </c>
      <c r="H776" s="84" t="b">
        <v>0</v>
      </c>
      <c r="I776" s="84" t="b">
        <v>0</v>
      </c>
      <c r="J776" s="84" t="b">
        <v>0</v>
      </c>
      <c r="K776" s="84" t="b">
        <v>0</v>
      </c>
      <c r="L776" s="84" t="b">
        <v>0</v>
      </c>
    </row>
    <row r="777" spans="1:12" ht="15">
      <c r="A777" s="84" t="s">
        <v>4234</v>
      </c>
      <c r="B777" s="84" t="s">
        <v>4060</v>
      </c>
      <c r="C777" s="84">
        <v>2</v>
      </c>
      <c r="D777" s="123">
        <v>0</v>
      </c>
      <c r="E777" s="123">
        <v>1.3324384599156054</v>
      </c>
      <c r="F777" s="84" t="s">
        <v>3154</v>
      </c>
      <c r="G777" s="84" t="b">
        <v>0</v>
      </c>
      <c r="H777" s="84" t="b">
        <v>0</v>
      </c>
      <c r="I777" s="84" t="b">
        <v>0</v>
      </c>
      <c r="J777" s="84" t="b">
        <v>0</v>
      </c>
      <c r="K777" s="84" t="b">
        <v>0</v>
      </c>
      <c r="L777" s="84" t="b">
        <v>0</v>
      </c>
    </row>
    <row r="778" spans="1:12" ht="15">
      <c r="A778" s="84" t="s">
        <v>4060</v>
      </c>
      <c r="B778" s="84" t="s">
        <v>4420</v>
      </c>
      <c r="C778" s="84">
        <v>2</v>
      </c>
      <c r="D778" s="123">
        <v>0</v>
      </c>
      <c r="E778" s="123">
        <v>1.3324384599156054</v>
      </c>
      <c r="F778" s="84" t="s">
        <v>3154</v>
      </c>
      <c r="G778" s="84" t="b">
        <v>0</v>
      </c>
      <c r="H778" s="84" t="b">
        <v>0</v>
      </c>
      <c r="I778" s="84" t="b">
        <v>0</v>
      </c>
      <c r="J778" s="84" t="b">
        <v>0</v>
      </c>
      <c r="K778" s="84" t="b">
        <v>0</v>
      </c>
      <c r="L778" s="84" t="b">
        <v>0</v>
      </c>
    </row>
    <row r="779" spans="1:12" ht="15">
      <c r="A779" s="84" t="s">
        <v>4420</v>
      </c>
      <c r="B779" s="84" t="s">
        <v>4080</v>
      </c>
      <c r="C779" s="84">
        <v>2</v>
      </c>
      <c r="D779" s="123">
        <v>0</v>
      </c>
      <c r="E779" s="123">
        <v>1.3324384599156054</v>
      </c>
      <c r="F779" s="84" t="s">
        <v>3154</v>
      </c>
      <c r="G779" s="84" t="b">
        <v>0</v>
      </c>
      <c r="H779" s="84" t="b">
        <v>0</v>
      </c>
      <c r="I779" s="84" t="b">
        <v>0</v>
      </c>
      <c r="J779" s="84" t="b">
        <v>1</v>
      </c>
      <c r="K779" s="84" t="b">
        <v>0</v>
      </c>
      <c r="L779" s="84" t="b">
        <v>0</v>
      </c>
    </row>
    <row r="780" spans="1:12" ht="15">
      <c r="A780" s="84" t="s">
        <v>4080</v>
      </c>
      <c r="B780" s="84" t="s">
        <v>4144</v>
      </c>
      <c r="C780" s="84">
        <v>2</v>
      </c>
      <c r="D780" s="123">
        <v>0</v>
      </c>
      <c r="E780" s="123">
        <v>1.3324384599156054</v>
      </c>
      <c r="F780" s="84" t="s">
        <v>3154</v>
      </c>
      <c r="G780" s="84" t="b">
        <v>1</v>
      </c>
      <c r="H780" s="84" t="b">
        <v>0</v>
      </c>
      <c r="I780" s="84" t="b">
        <v>0</v>
      </c>
      <c r="J780" s="84" t="b">
        <v>0</v>
      </c>
      <c r="K780" s="84" t="b">
        <v>0</v>
      </c>
      <c r="L780" s="84" t="b">
        <v>0</v>
      </c>
    </row>
    <row r="781" spans="1:12" ht="15">
      <c r="A781" s="84" t="s">
        <v>4239</v>
      </c>
      <c r="B781" s="84" t="s">
        <v>4240</v>
      </c>
      <c r="C781" s="84">
        <v>3</v>
      </c>
      <c r="D781" s="123">
        <v>0</v>
      </c>
      <c r="E781" s="123">
        <v>1.166331421766525</v>
      </c>
      <c r="F781" s="84" t="s">
        <v>3155</v>
      </c>
      <c r="G781" s="84" t="b">
        <v>0</v>
      </c>
      <c r="H781" s="84" t="b">
        <v>0</v>
      </c>
      <c r="I781" s="84" t="b">
        <v>0</v>
      </c>
      <c r="J781" s="84" t="b">
        <v>0</v>
      </c>
      <c r="K781" s="84" t="b">
        <v>0</v>
      </c>
      <c r="L781" s="84" t="b">
        <v>0</v>
      </c>
    </row>
    <row r="782" spans="1:12" ht="15">
      <c r="A782" s="84" t="s">
        <v>4240</v>
      </c>
      <c r="B782" s="84" t="s">
        <v>4438</v>
      </c>
      <c r="C782" s="84">
        <v>2</v>
      </c>
      <c r="D782" s="123">
        <v>0</v>
      </c>
      <c r="E782" s="123">
        <v>1.166331421766525</v>
      </c>
      <c r="F782" s="84" t="s">
        <v>3155</v>
      </c>
      <c r="G782" s="84" t="b">
        <v>0</v>
      </c>
      <c r="H782" s="84" t="b">
        <v>0</v>
      </c>
      <c r="I782" s="84" t="b">
        <v>0</v>
      </c>
      <c r="J782" s="84" t="b">
        <v>0</v>
      </c>
      <c r="K782" s="84" t="b">
        <v>0</v>
      </c>
      <c r="L782" s="84" t="b">
        <v>0</v>
      </c>
    </row>
    <row r="783" spans="1:12" ht="15">
      <c r="A783" s="84" t="s">
        <v>4438</v>
      </c>
      <c r="B783" s="84" t="s">
        <v>4439</v>
      </c>
      <c r="C783" s="84">
        <v>2</v>
      </c>
      <c r="D783" s="123">
        <v>0</v>
      </c>
      <c r="E783" s="123">
        <v>1.3424226808222062</v>
      </c>
      <c r="F783" s="84" t="s">
        <v>3155</v>
      </c>
      <c r="G783" s="84" t="b">
        <v>0</v>
      </c>
      <c r="H783" s="84" t="b">
        <v>0</v>
      </c>
      <c r="I783" s="84" t="b">
        <v>0</v>
      </c>
      <c r="J783" s="84" t="b">
        <v>0</v>
      </c>
      <c r="K783" s="84" t="b">
        <v>0</v>
      </c>
      <c r="L783" s="84" t="b">
        <v>0</v>
      </c>
    </row>
    <row r="784" spans="1:12" ht="15">
      <c r="A784" s="84" t="s">
        <v>4439</v>
      </c>
      <c r="B784" s="84" t="s">
        <v>4440</v>
      </c>
      <c r="C784" s="84">
        <v>2</v>
      </c>
      <c r="D784" s="123">
        <v>0</v>
      </c>
      <c r="E784" s="123">
        <v>1.3424226808222062</v>
      </c>
      <c r="F784" s="84" t="s">
        <v>3155</v>
      </c>
      <c r="G784" s="84" t="b">
        <v>0</v>
      </c>
      <c r="H784" s="84" t="b">
        <v>0</v>
      </c>
      <c r="I784" s="84" t="b">
        <v>0</v>
      </c>
      <c r="J784" s="84" t="b">
        <v>0</v>
      </c>
      <c r="K784" s="84" t="b">
        <v>0</v>
      </c>
      <c r="L784" s="84" t="b">
        <v>0</v>
      </c>
    </row>
    <row r="785" spans="1:12" ht="15">
      <c r="A785" s="84" t="s">
        <v>4440</v>
      </c>
      <c r="B785" s="84" t="s">
        <v>3380</v>
      </c>
      <c r="C785" s="84">
        <v>2</v>
      </c>
      <c r="D785" s="123">
        <v>0</v>
      </c>
      <c r="E785" s="123">
        <v>1.0413926851582251</v>
      </c>
      <c r="F785" s="84" t="s">
        <v>3155</v>
      </c>
      <c r="G785" s="84" t="b">
        <v>0</v>
      </c>
      <c r="H785" s="84" t="b">
        <v>0</v>
      </c>
      <c r="I785" s="84" t="b">
        <v>0</v>
      </c>
      <c r="J785" s="84" t="b">
        <v>0</v>
      </c>
      <c r="K785" s="84" t="b">
        <v>0</v>
      </c>
      <c r="L785" s="84" t="b">
        <v>0</v>
      </c>
    </row>
    <row r="786" spans="1:12" ht="15">
      <c r="A786" s="84" t="s">
        <v>3380</v>
      </c>
      <c r="B786" s="84" t="s">
        <v>4070</v>
      </c>
      <c r="C786" s="84">
        <v>2</v>
      </c>
      <c r="D786" s="123">
        <v>0</v>
      </c>
      <c r="E786" s="123">
        <v>1.0413926851582251</v>
      </c>
      <c r="F786" s="84" t="s">
        <v>3155</v>
      </c>
      <c r="G786" s="84" t="b">
        <v>0</v>
      </c>
      <c r="H786" s="84" t="b">
        <v>0</v>
      </c>
      <c r="I786" s="84" t="b">
        <v>0</v>
      </c>
      <c r="J786" s="84" t="b">
        <v>0</v>
      </c>
      <c r="K786" s="84" t="b">
        <v>0</v>
      </c>
      <c r="L786" s="84" t="b">
        <v>0</v>
      </c>
    </row>
    <row r="787" spans="1:12" ht="15">
      <c r="A787" s="84" t="s">
        <v>4070</v>
      </c>
      <c r="B787" s="84" t="s">
        <v>3324</v>
      </c>
      <c r="C787" s="84">
        <v>2</v>
      </c>
      <c r="D787" s="123">
        <v>0</v>
      </c>
      <c r="E787" s="123">
        <v>1.0413926851582251</v>
      </c>
      <c r="F787" s="84" t="s">
        <v>3155</v>
      </c>
      <c r="G787" s="84" t="b">
        <v>0</v>
      </c>
      <c r="H787" s="84" t="b">
        <v>0</v>
      </c>
      <c r="I787" s="84" t="b">
        <v>0</v>
      </c>
      <c r="J787" s="84" t="b">
        <v>0</v>
      </c>
      <c r="K787" s="84" t="b">
        <v>0</v>
      </c>
      <c r="L787" s="84" t="b">
        <v>0</v>
      </c>
    </row>
    <row r="788" spans="1:12" ht="15">
      <c r="A788" s="84" t="s">
        <v>3324</v>
      </c>
      <c r="B788" s="84" t="s">
        <v>3380</v>
      </c>
      <c r="C788" s="84">
        <v>2</v>
      </c>
      <c r="D788" s="123">
        <v>0</v>
      </c>
      <c r="E788" s="123">
        <v>0.7403626894942439</v>
      </c>
      <c r="F788" s="84" t="s">
        <v>3155</v>
      </c>
      <c r="G788" s="84" t="b">
        <v>0</v>
      </c>
      <c r="H788" s="84" t="b">
        <v>0</v>
      </c>
      <c r="I788" s="84" t="b">
        <v>0</v>
      </c>
      <c r="J788" s="84" t="b">
        <v>0</v>
      </c>
      <c r="K788" s="84" t="b">
        <v>0</v>
      </c>
      <c r="L788" s="84" t="b">
        <v>0</v>
      </c>
    </row>
    <row r="789" spans="1:12" ht="15">
      <c r="A789" s="84" t="s">
        <v>3380</v>
      </c>
      <c r="B789" s="84" t="s">
        <v>3324</v>
      </c>
      <c r="C789" s="84">
        <v>2</v>
      </c>
      <c r="D789" s="123">
        <v>0</v>
      </c>
      <c r="E789" s="123">
        <v>0.7403626894942439</v>
      </c>
      <c r="F789" s="84" t="s">
        <v>3155</v>
      </c>
      <c r="G789" s="84" t="b">
        <v>0</v>
      </c>
      <c r="H789" s="84" t="b">
        <v>0</v>
      </c>
      <c r="I789" s="84" t="b">
        <v>0</v>
      </c>
      <c r="J789" s="84" t="b">
        <v>0</v>
      </c>
      <c r="K789" s="84" t="b">
        <v>0</v>
      </c>
      <c r="L789" s="84" t="b">
        <v>0</v>
      </c>
    </row>
    <row r="790" spans="1:12" ht="15">
      <c r="A790" s="84" t="s">
        <v>3324</v>
      </c>
      <c r="B790" s="84" t="s">
        <v>3327</v>
      </c>
      <c r="C790" s="84">
        <v>2</v>
      </c>
      <c r="D790" s="123">
        <v>0</v>
      </c>
      <c r="E790" s="123">
        <v>1.0413926851582251</v>
      </c>
      <c r="F790" s="84" t="s">
        <v>3155</v>
      </c>
      <c r="G790" s="84" t="b">
        <v>0</v>
      </c>
      <c r="H790" s="84" t="b">
        <v>0</v>
      </c>
      <c r="I790" s="84" t="b">
        <v>0</v>
      </c>
      <c r="J790" s="84" t="b">
        <v>0</v>
      </c>
      <c r="K790" s="84" t="b">
        <v>0</v>
      </c>
      <c r="L790" s="84" t="b">
        <v>0</v>
      </c>
    </row>
    <row r="791" spans="1:12" ht="15">
      <c r="A791" s="84" t="s">
        <v>3327</v>
      </c>
      <c r="B791" s="84" t="s">
        <v>4441</v>
      </c>
      <c r="C791" s="84">
        <v>2</v>
      </c>
      <c r="D791" s="123">
        <v>0</v>
      </c>
      <c r="E791" s="123">
        <v>1.3424226808222062</v>
      </c>
      <c r="F791" s="84" t="s">
        <v>3155</v>
      </c>
      <c r="G791" s="84" t="b">
        <v>0</v>
      </c>
      <c r="H791" s="84" t="b">
        <v>0</v>
      </c>
      <c r="I791" s="84" t="b">
        <v>0</v>
      </c>
      <c r="J791" s="84" t="b">
        <v>0</v>
      </c>
      <c r="K791" s="84" t="b">
        <v>0</v>
      </c>
      <c r="L791" s="84" t="b">
        <v>0</v>
      </c>
    </row>
    <row r="792" spans="1:12" ht="15">
      <c r="A792" s="84" t="s">
        <v>4441</v>
      </c>
      <c r="B792" s="84" t="s">
        <v>4060</v>
      </c>
      <c r="C792" s="84">
        <v>2</v>
      </c>
      <c r="D792" s="123">
        <v>0</v>
      </c>
      <c r="E792" s="123">
        <v>1.3424226808222062</v>
      </c>
      <c r="F792" s="84" t="s">
        <v>3155</v>
      </c>
      <c r="G792" s="84" t="b">
        <v>0</v>
      </c>
      <c r="H792" s="84" t="b">
        <v>0</v>
      </c>
      <c r="I792" s="84" t="b">
        <v>0</v>
      </c>
      <c r="J792" s="84" t="b">
        <v>0</v>
      </c>
      <c r="K792" s="84" t="b">
        <v>0</v>
      </c>
      <c r="L792" s="84" t="b">
        <v>0</v>
      </c>
    </row>
    <row r="793" spans="1:12" ht="15">
      <c r="A793" s="84" t="s">
        <v>4060</v>
      </c>
      <c r="B793" s="84" t="s">
        <v>756</v>
      </c>
      <c r="C793" s="84">
        <v>2</v>
      </c>
      <c r="D793" s="123">
        <v>0</v>
      </c>
      <c r="E793" s="123">
        <v>1.3424226808222062</v>
      </c>
      <c r="F793" s="84" t="s">
        <v>3155</v>
      </c>
      <c r="G793" s="84" t="b">
        <v>0</v>
      </c>
      <c r="H793" s="84" t="b">
        <v>0</v>
      </c>
      <c r="I793" s="84" t="b">
        <v>0</v>
      </c>
      <c r="J793" s="84" t="b">
        <v>0</v>
      </c>
      <c r="K793" s="84" t="b">
        <v>0</v>
      </c>
      <c r="L793" s="84" t="b">
        <v>0</v>
      </c>
    </row>
    <row r="794" spans="1:12" ht="15">
      <c r="A794" s="84" t="s">
        <v>756</v>
      </c>
      <c r="B794" s="84" t="s">
        <v>4093</v>
      </c>
      <c r="C794" s="84">
        <v>2</v>
      </c>
      <c r="D794" s="123">
        <v>0</v>
      </c>
      <c r="E794" s="123">
        <v>1.3424226808222062</v>
      </c>
      <c r="F794" s="84" t="s">
        <v>3155</v>
      </c>
      <c r="G794" s="84" t="b">
        <v>0</v>
      </c>
      <c r="H794" s="84" t="b">
        <v>0</v>
      </c>
      <c r="I794" s="84" t="b">
        <v>0</v>
      </c>
      <c r="J794" s="84" t="b">
        <v>0</v>
      </c>
      <c r="K794" s="84" t="b">
        <v>0</v>
      </c>
      <c r="L794" s="84" t="b">
        <v>0</v>
      </c>
    </row>
    <row r="795" spans="1:12" ht="15">
      <c r="A795" s="84" t="s">
        <v>4093</v>
      </c>
      <c r="B795" s="84" t="s">
        <v>4170</v>
      </c>
      <c r="C795" s="84">
        <v>2</v>
      </c>
      <c r="D795" s="123">
        <v>0</v>
      </c>
      <c r="E795" s="123">
        <v>1.3424226808222062</v>
      </c>
      <c r="F795" s="84" t="s">
        <v>3155</v>
      </c>
      <c r="G795" s="84" t="b">
        <v>0</v>
      </c>
      <c r="H795" s="84" t="b">
        <v>0</v>
      </c>
      <c r="I795" s="84" t="b">
        <v>0</v>
      </c>
      <c r="J795" s="84" t="b">
        <v>0</v>
      </c>
      <c r="K795" s="84" t="b">
        <v>0</v>
      </c>
      <c r="L795" s="84" t="b">
        <v>0</v>
      </c>
    </row>
    <row r="796" spans="1:12" ht="15">
      <c r="A796" s="84" t="s">
        <v>4114</v>
      </c>
      <c r="B796" s="84" t="s">
        <v>4153</v>
      </c>
      <c r="C796" s="84">
        <v>3</v>
      </c>
      <c r="D796" s="123">
        <v>0</v>
      </c>
      <c r="E796" s="123">
        <v>1.2471546148811266</v>
      </c>
      <c r="F796" s="84" t="s">
        <v>3156</v>
      </c>
      <c r="G796" s="84" t="b">
        <v>0</v>
      </c>
      <c r="H796" s="84" t="b">
        <v>0</v>
      </c>
      <c r="I796" s="84" t="b">
        <v>0</v>
      </c>
      <c r="J796" s="84" t="b">
        <v>0</v>
      </c>
      <c r="K796" s="84" t="b">
        <v>0</v>
      </c>
      <c r="L796" s="84" t="b">
        <v>0</v>
      </c>
    </row>
    <row r="797" spans="1:12" ht="15">
      <c r="A797" s="84" t="s">
        <v>4153</v>
      </c>
      <c r="B797" s="84" t="s">
        <v>4119</v>
      </c>
      <c r="C797" s="84">
        <v>3</v>
      </c>
      <c r="D797" s="123">
        <v>0</v>
      </c>
      <c r="E797" s="123">
        <v>1.2471546148811266</v>
      </c>
      <c r="F797" s="84" t="s">
        <v>3156</v>
      </c>
      <c r="G797" s="84" t="b">
        <v>0</v>
      </c>
      <c r="H797" s="84" t="b">
        <v>0</v>
      </c>
      <c r="I797" s="84" t="b">
        <v>0</v>
      </c>
      <c r="J797" s="84" t="b">
        <v>0</v>
      </c>
      <c r="K797" s="84" t="b">
        <v>0</v>
      </c>
      <c r="L797" s="84" t="b">
        <v>0</v>
      </c>
    </row>
    <row r="798" spans="1:12" ht="15">
      <c r="A798" s="84" t="s">
        <v>4119</v>
      </c>
      <c r="B798" s="84" t="s">
        <v>3343</v>
      </c>
      <c r="C798" s="84">
        <v>3</v>
      </c>
      <c r="D798" s="123">
        <v>0</v>
      </c>
      <c r="E798" s="123">
        <v>1.2471546148811266</v>
      </c>
      <c r="F798" s="84" t="s">
        <v>3156</v>
      </c>
      <c r="G798" s="84" t="b">
        <v>0</v>
      </c>
      <c r="H798" s="84" t="b">
        <v>0</v>
      </c>
      <c r="I798" s="84" t="b">
        <v>0</v>
      </c>
      <c r="J798" s="84" t="b">
        <v>0</v>
      </c>
      <c r="K798" s="84" t="b">
        <v>0</v>
      </c>
      <c r="L798" s="84" t="b">
        <v>0</v>
      </c>
    </row>
    <row r="799" spans="1:12" ht="15">
      <c r="A799" s="84" t="s">
        <v>3343</v>
      </c>
      <c r="B799" s="84" t="s">
        <v>4096</v>
      </c>
      <c r="C799" s="84">
        <v>3</v>
      </c>
      <c r="D799" s="123">
        <v>0</v>
      </c>
      <c r="E799" s="123">
        <v>1.2471546148811266</v>
      </c>
      <c r="F799" s="84" t="s">
        <v>3156</v>
      </c>
      <c r="G799" s="84" t="b">
        <v>0</v>
      </c>
      <c r="H799" s="84" t="b">
        <v>0</v>
      </c>
      <c r="I799" s="84" t="b">
        <v>0</v>
      </c>
      <c r="J799" s="84" t="b">
        <v>0</v>
      </c>
      <c r="K799" s="84" t="b">
        <v>0</v>
      </c>
      <c r="L799" s="84" t="b">
        <v>0</v>
      </c>
    </row>
    <row r="800" spans="1:12" ht="15">
      <c r="A800" s="84" t="s">
        <v>4096</v>
      </c>
      <c r="B800" s="84" t="s">
        <v>4154</v>
      </c>
      <c r="C800" s="84">
        <v>3</v>
      </c>
      <c r="D800" s="123">
        <v>0</v>
      </c>
      <c r="E800" s="123">
        <v>1.2471546148811266</v>
      </c>
      <c r="F800" s="84" t="s">
        <v>3156</v>
      </c>
      <c r="G800" s="84" t="b">
        <v>0</v>
      </c>
      <c r="H800" s="84" t="b">
        <v>0</v>
      </c>
      <c r="I800" s="84" t="b">
        <v>0</v>
      </c>
      <c r="J800" s="84" t="b">
        <v>0</v>
      </c>
      <c r="K800" s="84" t="b">
        <v>0</v>
      </c>
      <c r="L800" s="84" t="b">
        <v>0</v>
      </c>
    </row>
    <row r="801" spans="1:12" ht="15">
      <c r="A801" s="84" t="s">
        <v>4154</v>
      </c>
      <c r="B801" s="84" t="s">
        <v>4155</v>
      </c>
      <c r="C801" s="84">
        <v>3</v>
      </c>
      <c r="D801" s="123">
        <v>0</v>
      </c>
      <c r="E801" s="123">
        <v>1.2471546148811266</v>
      </c>
      <c r="F801" s="84" t="s">
        <v>3156</v>
      </c>
      <c r="G801" s="84" t="b">
        <v>0</v>
      </c>
      <c r="H801" s="84" t="b">
        <v>0</v>
      </c>
      <c r="I801" s="84" t="b">
        <v>0</v>
      </c>
      <c r="J801" s="84" t="b">
        <v>0</v>
      </c>
      <c r="K801" s="84" t="b">
        <v>0</v>
      </c>
      <c r="L801" s="84" t="b">
        <v>0</v>
      </c>
    </row>
    <row r="802" spans="1:12" ht="15">
      <c r="A802" s="84" t="s">
        <v>4155</v>
      </c>
      <c r="B802" s="84" t="s">
        <v>3263</v>
      </c>
      <c r="C802" s="84">
        <v>3</v>
      </c>
      <c r="D802" s="123">
        <v>0</v>
      </c>
      <c r="E802" s="123">
        <v>1.2471546148811266</v>
      </c>
      <c r="F802" s="84" t="s">
        <v>3156</v>
      </c>
      <c r="G802" s="84" t="b">
        <v>0</v>
      </c>
      <c r="H802" s="84" t="b">
        <v>0</v>
      </c>
      <c r="I802" s="84" t="b">
        <v>0</v>
      </c>
      <c r="J802" s="84" t="b">
        <v>0</v>
      </c>
      <c r="K802" s="84" t="b">
        <v>0</v>
      </c>
      <c r="L802" s="84" t="b">
        <v>0</v>
      </c>
    </row>
    <row r="803" spans="1:12" ht="15">
      <c r="A803" s="84" t="s">
        <v>3263</v>
      </c>
      <c r="B803" s="84" t="s">
        <v>4156</v>
      </c>
      <c r="C803" s="84">
        <v>3</v>
      </c>
      <c r="D803" s="123">
        <v>0</v>
      </c>
      <c r="E803" s="123">
        <v>1.2471546148811266</v>
      </c>
      <c r="F803" s="84" t="s">
        <v>3156</v>
      </c>
      <c r="G803" s="84" t="b">
        <v>0</v>
      </c>
      <c r="H803" s="84" t="b">
        <v>0</v>
      </c>
      <c r="I803" s="84" t="b">
        <v>0</v>
      </c>
      <c r="J803" s="84" t="b">
        <v>0</v>
      </c>
      <c r="K803" s="84" t="b">
        <v>0</v>
      </c>
      <c r="L803" s="84" t="b">
        <v>0</v>
      </c>
    </row>
    <row r="804" spans="1:12" ht="15">
      <c r="A804" s="84" t="s">
        <v>4156</v>
      </c>
      <c r="B804" s="84" t="s">
        <v>4157</v>
      </c>
      <c r="C804" s="84">
        <v>3</v>
      </c>
      <c r="D804" s="123">
        <v>0</v>
      </c>
      <c r="E804" s="123">
        <v>1.2471546148811266</v>
      </c>
      <c r="F804" s="84" t="s">
        <v>3156</v>
      </c>
      <c r="G804" s="84" t="b">
        <v>0</v>
      </c>
      <c r="H804" s="84" t="b">
        <v>0</v>
      </c>
      <c r="I804" s="84" t="b">
        <v>0</v>
      </c>
      <c r="J804" s="84" t="b">
        <v>0</v>
      </c>
      <c r="K804" s="84" t="b">
        <v>0</v>
      </c>
      <c r="L804" s="84" t="b">
        <v>0</v>
      </c>
    </row>
    <row r="805" spans="1:12" ht="15">
      <c r="A805" s="84" t="s">
        <v>4157</v>
      </c>
      <c r="B805" s="84" t="s">
        <v>4065</v>
      </c>
      <c r="C805" s="84">
        <v>3</v>
      </c>
      <c r="D805" s="123">
        <v>0</v>
      </c>
      <c r="E805" s="123">
        <v>1.2471546148811266</v>
      </c>
      <c r="F805" s="84" t="s">
        <v>3156</v>
      </c>
      <c r="G805" s="84" t="b">
        <v>0</v>
      </c>
      <c r="H805" s="84" t="b">
        <v>0</v>
      </c>
      <c r="I805" s="84" t="b">
        <v>0</v>
      </c>
      <c r="J805" s="84" t="b">
        <v>0</v>
      </c>
      <c r="K805" s="84" t="b">
        <v>0</v>
      </c>
      <c r="L805" s="84" t="b">
        <v>0</v>
      </c>
    </row>
    <row r="806" spans="1:12" ht="15">
      <c r="A806" s="84" t="s">
        <v>4065</v>
      </c>
      <c r="B806" s="84" t="s">
        <v>4158</v>
      </c>
      <c r="C806" s="84">
        <v>3</v>
      </c>
      <c r="D806" s="123">
        <v>0</v>
      </c>
      <c r="E806" s="123">
        <v>1.2471546148811266</v>
      </c>
      <c r="F806" s="84" t="s">
        <v>3156</v>
      </c>
      <c r="G806" s="84" t="b">
        <v>0</v>
      </c>
      <c r="H806" s="84" t="b">
        <v>0</v>
      </c>
      <c r="I806" s="84" t="b">
        <v>0</v>
      </c>
      <c r="J806" s="84" t="b">
        <v>0</v>
      </c>
      <c r="K806" s="84" t="b">
        <v>0</v>
      </c>
      <c r="L806" s="84" t="b">
        <v>0</v>
      </c>
    </row>
    <row r="807" spans="1:12" ht="15">
      <c r="A807" s="84" t="s">
        <v>4158</v>
      </c>
      <c r="B807" s="84" t="s">
        <v>4120</v>
      </c>
      <c r="C807" s="84">
        <v>3</v>
      </c>
      <c r="D807" s="123">
        <v>0</v>
      </c>
      <c r="E807" s="123">
        <v>1.2471546148811266</v>
      </c>
      <c r="F807" s="84" t="s">
        <v>3156</v>
      </c>
      <c r="G807" s="84" t="b">
        <v>0</v>
      </c>
      <c r="H807" s="84" t="b">
        <v>0</v>
      </c>
      <c r="I807" s="84" t="b">
        <v>0</v>
      </c>
      <c r="J807" s="84" t="b">
        <v>0</v>
      </c>
      <c r="K807" s="84" t="b">
        <v>0</v>
      </c>
      <c r="L807" s="84" t="b">
        <v>0</v>
      </c>
    </row>
    <row r="808" spans="1:12" ht="15">
      <c r="A808" s="84" t="s">
        <v>4120</v>
      </c>
      <c r="B808" s="84" t="s">
        <v>4159</v>
      </c>
      <c r="C808" s="84">
        <v>3</v>
      </c>
      <c r="D808" s="123">
        <v>0</v>
      </c>
      <c r="E808" s="123">
        <v>1.2471546148811266</v>
      </c>
      <c r="F808" s="84" t="s">
        <v>3156</v>
      </c>
      <c r="G808" s="84" t="b">
        <v>0</v>
      </c>
      <c r="H808" s="84" t="b">
        <v>0</v>
      </c>
      <c r="I808" s="84" t="b">
        <v>0</v>
      </c>
      <c r="J808" s="84" t="b">
        <v>1</v>
      </c>
      <c r="K808" s="84" t="b">
        <v>0</v>
      </c>
      <c r="L808" s="84" t="b">
        <v>0</v>
      </c>
    </row>
    <row r="809" spans="1:12" ht="15">
      <c r="A809" s="84" t="s">
        <v>402</v>
      </c>
      <c r="B809" s="84" t="s">
        <v>4114</v>
      </c>
      <c r="C809" s="84">
        <v>2</v>
      </c>
      <c r="D809" s="123">
        <v>0.006288973537702901</v>
      </c>
      <c r="E809" s="123">
        <v>1.423245873936808</v>
      </c>
      <c r="F809" s="84" t="s">
        <v>3156</v>
      </c>
      <c r="G809" s="84" t="b">
        <v>0</v>
      </c>
      <c r="H809" s="84" t="b">
        <v>0</v>
      </c>
      <c r="I809" s="84" t="b">
        <v>0</v>
      </c>
      <c r="J809" s="84" t="b">
        <v>0</v>
      </c>
      <c r="K809" s="84" t="b">
        <v>0</v>
      </c>
      <c r="L809" s="84" t="b">
        <v>0</v>
      </c>
    </row>
    <row r="810" spans="1:12" ht="15">
      <c r="A810" s="84" t="s">
        <v>4159</v>
      </c>
      <c r="B810" s="84" t="s">
        <v>4249</v>
      </c>
      <c r="C810" s="84">
        <v>2</v>
      </c>
      <c r="D810" s="123">
        <v>0.006288973537702901</v>
      </c>
      <c r="E810" s="123">
        <v>1.2471546148811266</v>
      </c>
      <c r="F810" s="84" t="s">
        <v>3156</v>
      </c>
      <c r="G810" s="84" t="b">
        <v>1</v>
      </c>
      <c r="H810" s="84" t="b">
        <v>0</v>
      </c>
      <c r="I810" s="84" t="b">
        <v>0</v>
      </c>
      <c r="J810" s="84" t="b">
        <v>0</v>
      </c>
      <c r="K810" s="84" t="b">
        <v>0</v>
      </c>
      <c r="L810" s="84" t="b">
        <v>0</v>
      </c>
    </row>
    <row r="811" spans="1:12" ht="15">
      <c r="A811" s="84" t="s">
        <v>4096</v>
      </c>
      <c r="B811" s="84" t="s">
        <v>4175</v>
      </c>
      <c r="C811" s="84">
        <v>2</v>
      </c>
      <c r="D811" s="123">
        <v>0</v>
      </c>
      <c r="E811" s="123">
        <v>1.2304489213782739</v>
      </c>
      <c r="F811" s="84" t="s">
        <v>3157</v>
      </c>
      <c r="G811" s="84" t="b">
        <v>0</v>
      </c>
      <c r="H811" s="84" t="b">
        <v>0</v>
      </c>
      <c r="I811" s="84" t="b">
        <v>0</v>
      </c>
      <c r="J811" s="84" t="b">
        <v>1</v>
      </c>
      <c r="K811" s="84" t="b">
        <v>0</v>
      </c>
      <c r="L811" s="84" t="b">
        <v>0</v>
      </c>
    </row>
    <row r="812" spans="1:12" ht="15">
      <c r="A812" s="84" t="s">
        <v>4175</v>
      </c>
      <c r="B812" s="84" t="s">
        <v>4101</v>
      </c>
      <c r="C812" s="84">
        <v>2</v>
      </c>
      <c r="D812" s="123">
        <v>0</v>
      </c>
      <c r="E812" s="123">
        <v>1.2304489213782739</v>
      </c>
      <c r="F812" s="84" t="s">
        <v>3157</v>
      </c>
      <c r="G812" s="84" t="b">
        <v>1</v>
      </c>
      <c r="H812" s="84" t="b">
        <v>0</v>
      </c>
      <c r="I812" s="84" t="b">
        <v>0</v>
      </c>
      <c r="J812" s="84" t="b">
        <v>0</v>
      </c>
      <c r="K812" s="84" t="b">
        <v>0</v>
      </c>
      <c r="L812" s="84" t="b">
        <v>0</v>
      </c>
    </row>
    <row r="813" spans="1:12" ht="15">
      <c r="A813" s="84" t="s">
        <v>4101</v>
      </c>
      <c r="B813" s="84" t="s">
        <v>375</v>
      </c>
      <c r="C813" s="84">
        <v>2</v>
      </c>
      <c r="D813" s="123">
        <v>0</v>
      </c>
      <c r="E813" s="123">
        <v>1.2304489213782739</v>
      </c>
      <c r="F813" s="84" t="s">
        <v>3157</v>
      </c>
      <c r="G813" s="84" t="b">
        <v>0</v>
      </c>
      <c r="H813" s="84" t="b">
        <v>0</v>
      </c>
      <c r="I813" s="84" t="b">
        <v>0</v>
      </c>
      <c r="J813" s="84" t="b">
        <v>0</v>
      </c>
      <c r="K813" s="84" t="b">
        <v>0</v>
      </c>
      <c r="L813" s="84" t="b">
        <v>0</v>
      </c>
    </row>
    <row r="814" spans="1:12" ht="15">
      <c r="A814" s="84" t="s">
        <v>375</v>
      </c>
      <c r="B814" s="84" t="s">
        <v>4270</v>
      </c>
      <c r="C814" s="84">
        <v>2</v>
      </c>
      <c r="D814" s="123">
        <v>0</v>
      </c>
      <c r="E814" s="123">
        <v>1.0543576623225925</v>
      </c>
      <c r="F814" s="84" t="s">
        <v>3157</v>
      </c>
      <c r="G814" s="84" t="b">
        <v>0</v>
      </c>
      <c r="H814" s="84" t="b">
        <v>0</v>
      </c>
      <c r="I814" s="84" t="b">
        <v>0</v>
      </c>
      <c r="J814" s="84" t="b">
        <v>0</v>
      </c>
      <c r="K814" s="84" t="b">
        <v>0</v>
      </c>
      <c r="L814" s="84" t="b">
        <v>0</v>
      </c>
    </row>
    <row r="815" spans="1:12" ht="15">
      <c r="A815" s="84" t="s">
        <v>4270</v>
      </c>
      <c r="B815" s="84" t="s">
        <v>4271</v>
      </c>
      <c r="C815" s="84">
        <v>2</v>
      </c>
      <c r="D815" s="123">
        <v>0</v>
      </c>
      <c r="E815" s="123">
        <v>1.2304489213782739</v>
      </c>
      <c r="F815" s="84" t="s">
        <v>3157</v>
      </c>
      <c r="G815" s="84" t="b">
        <v>0</v>
      </c>
      <c r="H815" s="84" t="b">
        <v>0</v>
      </c>
      <c r="I815" s="84" t="b">
        <v>0</v>
      </c>
      <c r="J815" s="84" t="b">
        <v>0</v>
      </c>
      <c r="K815" s="84" t="b">
        <v>0</v>
      </c>
      <c r="L815" s="84" t="b">
        <v>0</v>
      </c>
    </row>
    <row r="816" spans="1:12" ht="15">
      <c r="A816" s="84" t="s">
        <v>4271</v>
      </c>
      <c r="B816" s="84" t="s">
        <v>449</v>
      </c>
      <c r="C816" s="84">
        <v>2</v>
      </c>
      <c r="D816" s="123">
        <v>0</v>
      </c>
      <c r="E816" s="123">
        <v>1.2304489213782739</v>
      </c>
      <c r="F816" s="84" t="s">
        <v>3157</v>
      </c>
      <c r="G816" s="84" t="b">
        <v>0</v>
      </c>
      <c r="H816" s="84" t="b">
        <v>0</v>
      </c>
      <c r="I816" s="84" t="b">
        <v>0</v>
      </c>
      <c r="J816" s="84" t="b">
        <v>0</v>
      </c>
      <c r="K816" s="84" t="b">
        <v>0</v>
      </c>
      <c r="L816" s="84" t="b">
        <v>0</v>
      </c>
    </row>
    <row r="817" spans="1:12" ht="15">
      <c r="A817" s="84" t="s">
        <v>449</v>
      </c>
      <c r="B817" s="84" t="s">
        <v>4272</v>
      </c>
      <c r="C817" s="84">
        <v>2</v>
      </c>
      <c r="D817" s="123">
        <v>0</v>
      </c>
      <c r="E817" s="123">
        <v>1.2304489213782739</v>
      </c>
      <c r="F817" s="84" t="s">
        <v>3157</v>
      </c>
      <c r="G817" s="84" t="b">
        <v>0</v>
      </c>
      <c r="H817" s="84" t="b">
        <v>0</v>
      </c>
      <c r="I817" s="84" t="b">
        <v>0</v>
      </c>
      <c r="J817" s="84" t="b">
        <v>0</v>
      </c>
      <c r="K817" s="84" t="b">
        <v>0</v>
      </c>
      <c r="L817" s="84" t="b">
        <v>0</v>
      </c>
    </row>
    <row r="818" spans="1:12" ht="15">
      <c r="A818" s="84" t="s">
        <v>4272</v>
      </c>
      <c r="B818" s="84" t="s">
        <v>4273</v>
      </c>
      <c r="C818" s="84">
        <v>2</v>
      </c>
      <c r="D818" s="123">
        <v>0</v>
      </c>
      <c r="E818" s="123">
        <v>1.2304489213782739</v>
      </c>
      <c r="F818" s="84" t="s">
        <v>3157</v>
      </c>
      <c r="G818" s="84" t="b">
        <v>0</v>
      </c>
      <c r="H818" s="84" t="b">
        <v>0</v>
      </c>
      <c r="I818" s="84" t="b">
        <v>0</v>
      </c>
      <c r="J818" s="84" t="b">
        <v>1</v>
      </c>
      <c r="K818" s="84" t="b">
        <v>0</v>
      </c>
      <c r="L818" s="84" t="b">
        <v>0</v>
      </c>
    </row>
    <row r="819" spans="1:12" ht="15">
      <c r="A819" s="84" t="s">
        <v>4273</v>
      </c>
      <c r="B819" s="84" t="s">
        <v>4053</v>
      </c>
      <c r="C819" s="84">
        <v>2</v>
      </c>
      <c r="D819" s="123">
        <v>0</v>
      </c>
      <c r="E819" s="123">
        <v>1.0543576623225925</v>
      </c>
      <c r="F819" s="84" t="s">
        <v>3157</v>
      </c>
      <c r="G819" s="84" t="b">
        <v>1</v>
      </c>
      <c r="H819" s="84" t="b">
        <v>0</v>
      </c>
      <c r="I819" s="84" t="b">
        <v>0</v>
      </c>
      <c r="J819" s="84" t="b">
        <v>0</v>
      </c>
      <c r="K819" s="84" t="b">
        <v>0</v>
      </c>
      <c r="L819" s="84" t="b">
        <v>0</v>
      </c>
    </row>
    <row r="820" spans="1:12" ht="15">
      <c r="A820" s="84" t="s">
        <v>4053</v>
      </c>
      <c r="B820" s="84" t="s">
        <v>4126</v>
      </c>
      <c r="C820" s="84">
        <v>2</v>
      </c>
      <c r="D820" s="123">
        <v>0</v>
      </c>
      <c r="E820" s="123">
        <v>1.0543576623225925</v>
      </c>
      <c r="F820" s="84" t="s">
        <v>3157</v>
      </c>
      <c r="G820" s="84" t="b">
        <v>0</v>
      </c>
      <c r="H820" s="84" t="b">
        <v>0</v>
      </c>
      <c r="I820" s="84" t="b">
        <v>0</v>
      </c>
      <c r="J820" s="84" t="b">
        <v>0</v>
      </c>
      <c r="K820" s="84" t="b">
        <v>0</v>
      </c>
      <c r="L820" s="84" t="b">
        <v>0</v>
      </c>
    </row>
    <row r="821" spans="1:12" ht="15">
      <c r="A821" s="84" t="s">
        <v>3324</v>
      </c>
      <c r="B821" s="84" t="s">
        <v>3330</v>
      </c>
      <c r="C821" s="84">
        <v>6</v>
      </c>
      <c r="D821" s="123">
        <v>0</v>
      </c>
      <c r="E821" s="123">
        <v>0.8016323462331666</v>
      </c>
      <c r="F821" s="84" t="s">
        <v>3158</v>
      </c>
      <c r="G821" s="84" t="b">
        <v>0</v>
      </c>
      <c r="H821" s="84" t="b">
        <v>0</v>
      </c>
      <c r="I821" s="84" t="b">
        <v>0</v>
      </c>
      <c r="J821" s="84" t="b">
        <v>0</v>
      </c>
      <c r="K821" s="84" t="b">
        <v>0</v>
      </c>
      <c r="L821" s="84" t="b">
        <v>0</v>
      </c>
    </row>
    <row r="822" spans="1:12" ht="15">
      <c r="A822" s="84" t="s">
        <v>756</v>
      </c>
      <c r="B822" s="84" t="s">
        <v>3324</v>
      </c>
      <c r="C822" s="84">
        <v>3</v>
      </c>
      <c r="D822" s="123">
        <v>0</v>
      </c>
      <c r="E822" s="123">
        <v>0.8016323462331666</v>
      </c>
      <c r="F822" s="84" t="s">
        <v>3158</v>
      </c>
      <c r="G822" s="84" t="b">
        <v>0</v>
      </c>
      <c r="H822" s="84" t="b">
        <v>0</v>
      </c>
      <c r="I822" s="84" t="b">
        <v>0</v>
      </c>
      <c r="J822" s="84" t="b">
        <v>0</v>
      </c>
      <c r="K822" s="84" t="b">
        <v>0</v>
      </c>
      <c r="L822" s="84" t="b">
        <v>0</v>
      </c>
    </row>
    <row r="823" spans="1:12" ht="15">
      <c r="A823" s="84" t="s">
        <v>3324</v>
      </c>
      <c r="B823" s="84" t="s">
        <v>3327</v>
      </c>
      <c r="C823" s="84">
        <v>3</v>
      </c>
      <c r="D823" s="123">
        <v>0</v>
      </c>
      <c r="E823" s="123">
        <v>0.8016323462331666</v>
      </c>
      <c r="F823" s="84" t="s">
        <v>3158</v>
      </c>
      <c r="G823" s="84" t="b">
        <v>0</v>
      </c>
      <c r="H823" s="84" t="b">
        <v>0</v>
      </c>
      <c r="I823" s="84" t="b">
        <v>0</v>
      </c>
      <c r="J823" s="84" t="b">
        <v>0</v>
      </c>
      <c r="K823" s="84" t="b">
        <v>0</v>
      </c>
      <c r="L823" s="84" t="b">
        <v>0</v>
      </c>
    </row>
    <row r="824" spans="1:12" ht="15">
      <c r="A824" s="84" t="s">
        <v>3327</v>
      </c>
      <c r="B824" s="84" t="s">
        <v>3324</v>
      </c>
      <c r="C824" s="84">
        <v>3</v>
      </c>
      <c r="D824" s="123">
        <v>0</v>
      </c>
      <c r="E824" s="123">
        <v>0.8016323462331666</v>
      </c>
      <c r="F824" s="84" t="s">
        <v>3158</v>
      </c>
      <c r="G824" s="84" t="b">
        <v>0</v>
      </c>
      <c r="H824" s="84" t="b">
        <v>0</v>
      </c>
      <c r="I824" s="84" t="b">
        <v>0</v>
      </c>
      <c r="J824" s="84" t="b">
        <v>0</v>
      </c>
      <c r="K824" s="84" t="b">
        <v>0</v>
      </c>
      <c r="L824" s="84" t="b">
        <v>0</v>
      </c>
    </row>
    <row r="825" spans="1:12" ht="15">
      <c r="A825" s="84" t="s">
        <v>3330</v>
      </c>
      <c r="B825" s="84" t="s">
        <v>3324</v>
      </c>
      <c r="C825" s="84">
        <v>3</v>
      </c>
      <c r="D825" s="123">
        <v>0</v>
      </c>
      <c r="E825" s="123">
        <v>0.5006023505691853</v>
      </c>
      <c r="F825" s="84" t="s">
        <v>3158</v>
      </c>
      <c r="G825" s="84" t="b">
        <v>0</v>
      </c>
      <c r="H825" s="84" t="b">
        <v>0</v>
      </c>
      <c r="I825" s="84" t="b">
        <v>0</v>
      </c>
      <c r="J825" s="84" t="b">
        <v>0</v>
      </c>
      <c r="K825" s="84" t="b">
        <v>0</v>
      </c>
      <c r="L825" s="84" t="b">
        <v>0</v>
      </c>
    </row>
    <row r="826" spans="1:12" ht="15">
      <c r="A826" s="84" t="s">
        <v>3330</v>
      </c>
      <c r="B826" s="84" t="s">
        <v>3349</v>
      </c>
      <c r="C826" s="84">
        <v>3</v>
      </c>
      <c r="D826" s="123">
        <v>0</v>
      </c>
      <c r="E826" s="123">
        <v>0.9777236052888478</v>
      </c>
      <c r="F826" s="84" t="s">
        <v>3158</v>
      </c>
      <c r="G826" s="84" t="b">
        <v>0</v>
      </c>
      <c r="H826" s="84" t="b">
        <v>0</v>
      </c>
      <c r="I826" s="84" t="b">
        <v>0</v>
      </c>
      <c r="J826" s="84" t="b">
        <v>0</v>
      </c>
      <c r="K826" s="84" t="b">
        <v>0</v>
      </c>
      <c r="L826" s="84" t="b">
        <v>0</v>
      </c>
    </row>
    <row r="827" spans="1:12" ht="15">
      <c r="A827" s="84" t="s">
        <v>3349</v>
      </c>
      <c r="B827" s="84" t="s">
        <v>4226</v>
      </c>
      <c r="C827" s="84">
        <v>3</v>
      </c>
      <c r="D827" s="123">
        <v>0</v>
      </c>
      <c r="E827" s="123">
        <v>1.278753600952829</v>
      </c>
      <c r="F827" s="84" t="s">
        <v>3158</v>
      </c>
      <c r="G827" s="84" t="b">
        <v>0</v>
      </c>
      <c r="H827" s="84" t="b">
        <v>0</v>
      </c>
      <c r="I827" s="84" t="b">
        <v>0</v>
      </c>
      <c r="J827" s="84" t="b">
        <v>0</v>
      </c>
      <c r="K827" s="84" t="b">
        <v>0</v>
      </c>
      <c r="L827" s="84" t="b">
        <v>0</v>
      </c>
    </row>
    <row r="828" spans="1:12" ht="15">
      <c r="A828" s="84" t="s">
        <v>4226</v>
      </c>
      <c r="B828" s="84" t="s">
        <v>4139</v>
      </c>
      <c r="C828" s="84">
        <v>3</v>
      </c>
      <c r="D828" s="123">
        <v>0</v>
      </c>
      <c r="E828" s="123">
        <v>1.278753600952829</v>
      </c>
      <c r="F828" s="84" t="s">
        <v>3158</v>
      </c>
      <c r="G828" s="84" t="b">
        <v>0</v>
      </c>
      <c r="H828" s="84" t="b">
        <v>0</v>
      </c>
      <c r="I828" s="84" t="b">
        <v>0</v>
      </c>
      <c r="J828" s="84" t="b">
        <v>0</v>
      </c>
      <c r="K828" s="84" t="b">
        <v>0</v>
      </c>
      <c r="L828" s="84" t="b">
        <v>0</v>
      </c>
    </row>
    <row r="829" spans="1:12" ht="15">
      <c r="A829" s="84" t="s">
        <v>4139</v>
      </c>
      <c r="B829" s="84" t="s">
        <v>4227</v>
      </c>
      <c r="C829" s="84">
        <v>3</v>
      </c>
      <c r="D829" s="123">
        <v>0</v>
      </c>
      <c r="E829" s="123">
        <v>1.278753600952829</v>
      </c>
      <c r="F829" s="84" t="s">
        <v>3158</v>
      </c>
      <c r="G829" s="84" t="b">
        <v>0</v>
      </c>
      <c r="H829" s="84" t="b">
        <v>0</v>
      </c>
      <c r="I829" s="84" t="b">
        <v>0</v>
      </c>
      <c r="J829" s="84" t="b">
        <v>0</v>
      </c>
      <c r="K829" s="84" t="b">
        <v>0</v>
      </c>
      <c r="L829" s="84" t="b">
        <v>0</v>
      </c>
    </row>
    <row r="830" spans="1:12" ht="15">
      <c r="A830" s="84" t="s">
        <v>4227</v>
      </c>
      <c r="B830" s="84" t="s">
        <v>4228</v>
      </c>
      <c r="C830" s="84">
        <v>3</v>
      </c>
      <c r="D830" s="123">
        <v>0</v>
      </c>
      <c r="E830" s="123">
        <v>1.278753600952829</v>
      </c>
      <c r="F830" s="84" t="s">
        <v>3158</v>
      </c>
      <c r="G830" s="84" t="b">
        <v>0</v>
      </c>
      <c r="H830" s="84" t="b">
        <v>0</v>
      </c>
      <c r="I830" s="84" t="b">
        <v>0</v>
      </c>
      <c r="J830" s="84" t="b">
        <v>0</v>
      </c>
      <c r="K830" s="84" t="b">
        <v>0</v>
      </c>
      <c r="L830" s="84" t="b">
        <v>0</v>
      </c>
    </row>
    <row r="831" spans="1:12" ht="15">
      <c r="A831" s="84" t="s">
        <v>4228</v>
      </c>
      <c r="B831" s="84" t="s">
        <v>4054</v>
      </c>
      <c r="C831" s="84">
        <v>3</v>
      </c>
      <c r="D831" s="123">
        <v>0</v>
      </c>
      <c r="E831" s="123">
        <v>1.278753600952829</v>
      </c>
      <c r="F831" s="84" t="s">
        <v>3158</v>
      </c>
      <c r="G831" s="84" t="b">
        <v>0</v>
      </c>
      <c r="H831" s="84" t="b">
        <v>0</v>
      </c>
      <c r="I831" s="84" t="b">
        <v>0</v>
      </c>
      <c r="J831" s="84" t="b">
        <v>0</v>
      </c>
      <c r="K831" s="84" t="b">
        <v>0</v>
      </c>
      <c r="L831" s="84" t="b">
        <v>0</v>
      </c>
    </row>
    <row r="832" spans="1:12" ht="15">
      <c r="A832" s="84" t="s">
        <v>4054</v>
      </c>
      <c r="B832" s="84" t="s">
        <v>4052</v>
      </c>
      <c r="C832" s="84">
        <v>3</v>
      </c>
      <c r="D832" s="123">
        <v>0</v>
      </c>
      <c r="E832" s="123">
        <v>1.278753600952829</v>
      </c>
      <c r="F832" s="84" t="s">
        <v>3158</v>
      </c>
      <c r="G832" s="84" t="b">
        <v>0</v>
      </c>
      <c r="H832" s="84" t="b">
        <v>0</v>
      </c>
      <c r="I832" s="84" t="b">
        <v>0</v>
      </c>
      <c r="J832" s="84" t="b">
        <v>0</v>
      </c>
      <c r="K832" s="84" t="b">
        <v>0</v>
      </c>
      <c r="L832" s="84" t="b">
        <v>0</v>
      </c>
    </row>
    <row r="833" spans="1:12" ht="15">
      <c r="A833" s="84" t="s">
        <v>4052</v>
      </c>
      <c r="B833" s="84" t="s">
        <v>4055</v>
      </c>
      <c r="C833" s="84">
        <v>3</v>
      </c>
      <c r="D833" s="123">
        <v>0</v>
      </c>
      <c r="E833" s="123">
        <v>1.278753600952829</v>
      </c>
      <c r="F833" s="84" t="s">
        <v>3158</v>
      </c>
      <c r="G833" s="84" t="b">
        <v>0</v>
      </c>
      <c r="H833" s="84" t="b">
        <v>0</v>
      </c>
      <c r="I833" s="84" t="b">
        <v>0</v>
      </c>
      <c r="J833" s="84" t="b">
        <v>0</v>
      </c>
      <c r="K833" s="84" t="b">
        <v>0</v>
      </c>
      <c r="L833" s="84" t="b">
        <v>0</v>
      </c>
    </row>
    <row r="834" spans="1:12" ht="15">
      <c r="A834" s="84" t="s">
        <v>4055</v>
      </c>
      <c r="B834" s="84" t="s">
        <v>3264</v>
      </c>
      <c r="C834" s="84">
        <v>3</v>
      </c>
      <c r="D834" s="123">
        <v>0</v>
      </c>
      <c r="E834" s="123">
        <v>1.278753600952829</v>
      </c>
      <c r="F834" s="84" t="s">
        <v>3158</v>
      </c>
      <c r="G834" s="84" t="b">
        <v>0</v>
      </c>
      <c r="H834" s="84" t="b">
        <v>0</v>
      </c>
      <c r="I834" s="84" t="b">
        <v>0</v>
      </c>
      <c r="J834" s="84" t="b">
        <v>0</v>
      </c>
      <c r="K834" s="84" t="b">
        <v>0</v>
      </c>
      <c r="L834" s="84" t="b">
        <v>0</v>
      </c>
    </row>
    <row r="835" spans="1:12" ht="15">
      <c r="A835" s="84" t="s">
        <v>3264</v>
      </c>
      <c r="B835" s="84" t="s">
        <v>4229</v>
      </c>
      <c r="C835" s="84">
        <v>3</v>
      </c>
      <c r="D835" s="123">
        <v>0</v>
      </c>
      <c r="E835" s="123">
        <v>1.278753600952829</v>
      </c>
      <c r="F835" s="84" t="s">
        <v>3158</v>
      </c>
      <c r="G835" s="84" t="b">
        <v>0</v>
      </c>
      <c r="H835" s="84" t="b">
        <v>0</v>
      </c>
      <c r="I835" s="84" t="b">
        <v>0</v>
      </c>
      <c r="J835" s="84" t="b">
        <v>0</v>
      </c>
      <c r="K835" s="84" t="b">
        <v>0</v>
      </c>
      <c r="L835" s="84" t="b">
        <v>0</v>
      </c>
    </row>
    <row r="836" spans="1:12" ht="15">
      <c r="A836" s="84" t="s">
        <v>4229</v>
      </c>
      <c r="B836" s="84" t="s">
        <v>4230</v>
      </c>
      <c r="C836" s="84">
        <v>3</v>
      </c>
      <c r="D836" s="123">
        <v>0</v>
      </c>
      <c r="E836" s="123">
        <v>1.278753600952829</v>
      </c>
      <c r="F836" s="84" t="s">
        <v>3158</v>
      </c>
      <c r="G836" s="84" t="b">
        <v>0</v>
      </c>
      <c r="H836" s="84" t="b">
        <v>0</v>
      </c>
      <c r="I836" s="84" t="b">
        <v>0</v>
      </c>
      <c r="J836" s="84" t="b">
        <v>0</v>
      </c>
      <c r="K836" s="84" t="b">
        <v>0</v>
      </c>
      <c r="L836" s="84" t="b">
        <v>0</v>
      </c>
    </row>
    <row r="837" spans="1:12" ht="15">
      <c r="A837" s="84" t="s">
        <v>268</v>
      </c>
      <c r="B837" s="84" t="s">
        <v>756</v>
      </c>
      <c r="C837" s="84">
        <v>2</v>
      </c>
      <c r="D837" s="123">
        <v>0.005869708635189375</v>
      </c>
      <c r="E837" s="123">
        <v>1.4548448600085102</v>
      </c>
      <c r="F837" s="84" t="s">
        <v>3158</v>
      </c>
      <c r="G837" s="84" t="b">
        <v>0</v>
      </c>
      <c r="H837" s="84" t="b">
        <v>0</v>
      </c>
      <c r="I837" s="84" t="b">
        <v>0</v>
      </c>
      <c r="J837" s="84" t="b">
        <v>0</v>
      </c>
      <c r="K837" s="84" t="b">
        <v>0</v>
      </c>
      <c r="L837" s="84" t="b">
        <v>0</v>
      </c>
    </row>
    <row r="838" spans="1:12" ht="15">
      <c r="A838" s="84" t="s">
        <v>756</v>
      </c>
      <c r="B838" s="84" t="s">
        <v>4236</v>
      </c>
      <c r="C838" s="84">
        <v>3</v>
      </c>
      <c r="D838" s="123">
        <v>0.006693146604016068</v>
      </c>
      <c r="E838" s="123">
        <v>1.2388820889151366</v>
      </c>
      <c r="F838" s="84" t="s">
        <v>3159</v>
      </c>
      <c r="G838" s="84" t="b">
        <v>0</v>
      </c>
      <c r="H838" s="84" t="b">
        <v>0</v>
      </c>
      <c r="I838" s="84" t="b">
        <v>0</v>
      </c>
      <c r="J838" s="84" t="b">
        <v>0</v>
      </c>
      <c r="K838" s="84" t="b">
        <v>0</v>
      </c>
      <c r="L838" s="84" t="b">
        <v>0</v>
      </c>
    </row>
    <row r="839" spans="1:12" ht="15">
      <c r="A839" s="84" t="s">
        <v>4428</v>
      </c>
      <c r="B839" s="84" t="s">
        <v>4106</v>
      </c>
      <c r="C839" s="84">
        <v>2</v>
      </c>
      <c r="D839" s="123">
        <v>0.010751071273713613</v>
      </c>
      <c r="E839" s="123">
        <v>1.414973347970818</v>
      </c>
      <c r="F839" s="84" t="s">
        <v>3159</v>
      </c>
      <c r="G839" s="84" t="b">
        <v>0</v>
      </c>
      <c r="H839" s="84" t="b">
        <v>0</v>
      </c>
      <c r="I839" s="84" t="b">
        <v>0</v>
      </c>
      <c r="J839" s="84" t="b">
        <v>0</v>
      </c>
      <c r="K839" s="84" t="b">
        <v>0</v>
      </c>
      <c r="L839" s="84" t="b">
        <v>0</v>
      </c>
    </row>
    <row r="840" spans="1:12" ht="15">
      <c r="A840" s="84" t="s">
        <v>4106</v>
      </c>
      <c r="B840" s="84" t="s">
        <v>4429</v>
      </c>
      <c r="C840" s="84">
        <v>2</v>
      </c>
      <c r="D840" s="123">
        <v>0.010751071273713613</v>
      </c>
      <c r="E840" s="123">
        <v>1.414973347970818</v>
      </c>
      <c r="F840" s="84" t="s">
        <v>3159</v>
      </c>
      <c r="G840" s="84" t="b">
        <v>0</v>
      </c>
      <c r="H840" s="84" t="b">
        <v>0</v>
      </c>
      <c r="I840" s="84" t="b">
        <v>0</v>
      </c>
      <c r="J840" s="84" t="b">
        <v>0</v>
      </c>
      <c r="K840" s="84" t="b">
        <v>0</v>
      </c>
      <c r="L840" s="84" t="b">
        <v>0</v>
      </c>
    </row>
    <row r="841" spans="1:12" ht="15">
      <c r="A841" s="84" t="s">
        <v>4429</v>
      </c>
      <c r="B841" s="84" t="s">
        <v>4430</v>
      </c>
      <c r="C841" s="84">
        <v>2</v>
      </c>
      <c r="D841" s="123">
        <v>0.010751071273713613</v>
      </c>
      <c r="E841" s="123">
        <v>1.414973347970818</v>
      </c>
      <c r="F841" s="84" t="s">
        <v>3159</v>
      </c>
      <c r="G841" s="84" t="b">
        <v>0</v>
      </c>
      <c r="H841" s="84" t="b">
        <v>0</v>
      </c>
      <c r="I841" s="84" t="b">
        <v>0</v>
      </c>
      <c r="J841" s="84" t="b">
        <v>0</v>
      </c>
      <c r="K841" s="84" t="b">
        <v>0</v>
      </c>
      <c r="L841" s="84" t="b">
        <v>0</v>
      </c>
    </row>
    <row r="842" spans="1:12" ht="15">
      <c r="A842" s="84" t="s">
        <v>4430</v>
      </c>
      <c r="B842" s="84" t="s">
        <v>4431</v>
      </c>
      <c r="C842" s="84">
        <v>2</v>
      </c>
      <c r="D842" s="123">
        <v>0.010751071273713613</v>
      </c>
      <c r="E842" s="123">
        <v>1.414973347970818</v>
      </c>
      <c r="F842" s="84" t="s">
        <v>3159</v>
      </c>
      <c r="G842" s="84" t="b">
        <v>0</v>
      </c>
      <c r="H842" s="84" t="b">
        <v>0</v>
      </c>
      <c r="I842" s="84" t="b">
        <v>0</v>
      </c>
      <c r="J842" s="84" t="b">
        <v>0</v>
      </c>
      <c r="K842" s="84" t="b">
        <v>0</v>
      </c>
      <c r="L842" s="84" t="b">
        <v>0</v>
      </c>
    </row>
    <row r="843" spans="1:12" ht="15">
      <c r="A843" s="84" t="s">
        <v>4431</v>
      </c>
      <c r="B843" s="84" t="s">
        <v>4050</v>
      </c>
      <c r="C843" s="84">
        <v>2</v>
      </c>
      <c r="D843" s="123">
        <v>0.010751071273713613</v>
      </c>
      <c r="E843" s="123">
        <v>1.1139433523068367</v>
      </c>
      <c r="F843" s="84" t="s">
        <v>3159</v>
      </c>
      <c r="G843" s="84" t="b">
        <v>0</v>
      </c>
      <c r="H843" s="84" t="b">
        <v>0</v>
      </c>
      <c r="I843" s="84" t="b">
        <v>0</v>
      </c>
      <c r="J843" s="84" t="b">
        <v>0</v>
      </c>
      <c r="K843" s="84" t="b">
        <v>0</v>
      </c>
      <c r="L843" s="84" t="b">
        <v>0</v>
      </c>
    </row>
    <row r="844" spans="1:12" ht="15">
      <c r="A844" s="84" t="s">
        <v>4050</v>
      </c>
      <c r="B844" s="84" t="s">
        <v>3328</v>
      </c>
      <c r="C844" s="84">
        <v>2</v>
      </c>
      <c r="D844" s="123">
        <v>0.010751071273713613</v>
      </c>
      <c r="E844" s="123">
        <v>1.1139433523068367</v>
      </c>
      <c r="F844" s="84" t="s">
        <v>3159</v>
      </c>
      <c r="G844" s="84" t="b">
        <v>0</v>
      </c>
      <c r="H844" s="84" t="b">
        <v>0</v>
      </c>
      <c r="I844" s="84" t="b">
        <v>0</v>
      </c>
      <c r="J844" s="84" t="b">
        <v>0</v>
      </c>
      <c r="K844" s="84" t="b">
        <v>0</v>
      </c>
      <c r="L844" s="84" t="b">
        <v>0</v>
      </c>
    </row>
    <row r="845" spans="1:12" ht="15">
      <c r="A845" s="84" t="s">
        <v>3328</v>
      </c>
      <c r="B845" s="84" t="s">
        <v>4432</v>
      </c>
      <c r="C845" s="84">
        <v>2</v>
      </c>
      <c r="D845" s="123">
        <v>0.010751071273713613</v>
      </c>
      <c r="E845" s="123">
        <v>1.414973347970818</v>
      </c>
      <c r="F845" s="84" t="s">
        <v>3159</v>
      </c>
      <c r="G845" s="84" t="b">
        <v>0</v>
      </c>
      <c r="H845" s="84" t="b">
        <v>0</v>
      </c>
      <c r="I845" s="84" t="b">
        <v>0</v>
      </c>
      <c r="J845" s="84" t="b">
        <v>0</v>
      </c>
      <c r="K845" s="84" t="b">
        <v>0</v>
      </c>
      <c r="L845" s="84" t="b">
        <v>0</v>
      </c>
    </row>
    <row r="846" spans="1:12" ht="15">
      <c r="A846" s="84" t="s">
        <v>4432</v>
      </c>
      <c r="B846" s="84" t="s">
        <v>4433</v>
      </c>
      <c r="C846" s="84">
        <v>2</v>
      </c>
      <c r="D846" s="123">
        <v>0.010751071273713613</v>
      </c>
      <c r="E846" s="123">
        <v>1.414973347970818</v>
      </c>
      <c r="F846" s="84" t="s">
        <v>3159</v>
      </c>
      <c r="G846" s="84" t="b">
        <v>0</v>
      </c>
      <c r="H846" s="84" t="b">
        <v>0</v>
      </c>
      <c r="I846" s="84" t="b">
        <v>0</v>
      </c>
      <c r="J846" s="84" t="b">
        <v>0</v>
      </c>
      <c r="K846" s="84" t="b">
        <v>0</v>
      </c>
      <c r="L846" s="84" t="b">
        <v>0</v>
      </c>
    </row>
    <row r="847" spans="1:12" ht="15">
      <c r="A847" s="84" t="s">
        <v>4433</v>
      </c>
      <c r="B847" s="84" t="s">
        <v>4434</v>
      </c>
      <c r="C847" s="84">
        <v>2</v>
      </c>
      <c r="D847" s="123">
        <v>0.010751071273713613</v>
      </c>
      <c r="E847" s="123">
        <v>1.414973347970818</v>
      </c>
      <c r="F847" s="84" t="s">
        <v>3159</v>
      </c>
      <c r="G847" s="84" t="b">
        <v>0</v>
      </c>
      <c r="H847" s="84" t="b">
        <v>0</v>
      </c>
      <c r="I847" s="84" t="b">
        <v>0</v>
      </c>
      <c r="J847" s="84" t="b">
        <v>0</v>
      </c>
      <c r="K847" s="84" t="b">
        <v>0</v>
      </c>
      <c r="L847" s="84" t="b">
        <v>0</v>
      </c>
    </row>
    <row r="848" spans="1:12" ht="15">
      <c r="A848" s="84" t="s">
        <v>4434</v>
      </c>
      <c r="B848" s="84" t="s">
        <v>4112</v>
      </c>
      <c r="C848" s="84">
        <v>2</v>
      </c>
      <c r="D848" s="123">
        <v>0.010751071273713613</v>
      </c>
      <c r="E848" s="123">
        <v>1.414973347970818</v>
      </c>
      <c r="F848" s="84" t="s">
        <v>3159</v>
      </c>
      <c r="G848" s="84" t="b">
        <v>0</v>
      </c>
      <c r="H848" s="84" t="b">
        <v>0</v>
      </c>
      <c r="I848" s="84" t="b">
        <v>0</v>
      </c>
      <c r="J848" s="84" t="b">
        <v>0</v>
      </c>
      <c r="K848" s="84" t="b">
        <v>0</v>
      </c>
      <c r="L848" s="84" t="b">
        <v>0</v>
      </c>
    </row>
    <row r="849" spans="1:12" ht="15">
      <c r="A849" s="84" t="s">
        <v>4112</v>
      </c>
      <c r="B849" s="84" t="s">
        <v>4233</v>
      </c>
      <c r="C849" s="84">
        <v>2</v>
      </c>
      <c r="D849" s="123">
        <v>0.010751071273713613</v>
      </c>
      <c r="E849" s="123">
        <v>1.414973347970818</v>
      </c>
      <c r="F849" s="84" t="s">
        <v>3159</v>
      </c>
      <c r="G849" s="84" t="b">
        <v>0</v>
      </c>
      <c r="H849" s="84" t="b">
        <v>0</v>
      </c>
      <c r="I849" s="84" t="b">
        <v>0</v>
      </c>
      <c r="J849" s="84" t="b">
        <v>0</v>
      </c>
      <c r="K849" s="84" t="b">
        <v>0</v>
      </c>
      <c r="L849" s="84" t="b">
        <v>0</v>
      </c>
    </row>
    <row r="850" spans="1:12" ht="15">
      <c r="A850" s="84" t="s">
        <v>4233</v>
      </c>
      <c r="B850" s="84" t="s">
        <v>4151</v>
      </c>
      <c r="C850" s="84">
        <v>2</v>
      </c>
      <c r="D850" s="123">
        <v>0.010751071273713613</v>
      </c>
      <c r="E850" s="123">
        <v>1.414973347970818</v>
      </c>
      <c r="F850" s="84" t="s">
        <v>3159</v>
      </c>
      <c r="G850" s="84" t="b">
        <v>0</v>
      </c>
      <c r="H850" s="84" t="b">
        <v>0</v>
      </c>
      <c r="I850" s="84" t="b">
        <v>0</v>
      </c>
      <c r="J850" s="84" t="b">
        <v>0</v>
      </c>
      <c r="K850" s="84" t="b">
        <v>0</v>
      </c>
      <c r="L850" s="84" t="b">
        <v>0</v>
      </c>
    </row>
    <row r="851" spans="1:12" ht="15">
      <c r="A851" s="84" t="s">
        <v>4113</v>
      </c>
      <c r="B851" s="84" t="s">
        <v>4145</v>
      </c>
      <c r="C851" s="84">
        <v>2</v>
      </c>
      <c r="D851" s="123">
        <v>0.010751071273713613</v>
      </c>
      <c r="E851" s="123">
        <v>1.2388820889151366</v>
      </c>
      <c r="F851" s="84" t="s">
        <v>3159</v>
      </c>
      <c r="G851" s="84" t="b">
        <v>0</v>
      </c>
      <c r="H851" s="84" t="b">
        <v>0</v>
      </c>
      <c r="I851" s="84" t="b">
        <v>0</v>
      </c>
      <c r="J851" s="84" t="b">
        <v>0</v>
      </c>
      <c r="K851" s="84" t="b">
        <v>0</v>
      </c>
      <c r="L851" s="84" t="b">
        <v>0</v>
      </c>
    </row>
    <row r="852" spans="1:12" ht="15">
      <c r="A852" s="84" t="s">
        <v>4145</v>
      </c>
      <c r="B852" s="84" t="s">
        <v>4075</v>
      </c>
      <c r="C852" s="84">
        <v>2</v>
      </c>
      <c r="D852" s="123">
        <v>0.010751071273713613</v>
      </c>
      <c r="E852" s="123">
        <v>1.414973347970818</v>
      </c>
      <c r="F852" s="84" t="s">
        <v>3159</v>
      </c>
      <c r="G852" s="84" t="b">
        <v>0</v>
      </c>
      <c r="H852" s="84" t="b">
        <v>0</v>
      </c>
      <c r="I852" s="84" t="b">
        <v>0</v>
      </c>
      <c r="J852" s="84" t="b">
        <v>1</v>
      </c>
      <c r="K852" s="84" t="b">
        <v>0</v>
      </c>
      <c r="L852" s="84" t="b">
        <v>0</v>
      </c>
    </row>
    <row r="853" spans="1:12" ht="15">
      <c r="A853" s="84" t="s">
        <v>4075</v>
      </c>
      <c r="B853" s="84" t="s">
        <v>4435</v>
      </c>
      <c r="C853" s="84">
        <v>2</v>
      </c>
      <c r="D853" s="123">
        <v>0.010751071273713613</v>
      </c>
      <c r="E853" s="123">
        <v>1.414973347970818</v>
      </c>
      <c r="F853" s="84" t="s">
        <v>3159</v>
      </c>
      <c r="G853" s="84" t="b">
        <v>1</v>
      </c>
      <c r="H853" s="84" t="b">
        <v>0</v>
      </c>
      <c r="I853" s="84" t="b">
        <v>0</v>
      </c>
      <c r="J853" s="84" t="b">
        <v>0</v>
      </c>
      <c r="K853" s="84" t="b">
        <v>0</v>
      </c>
      <c r="L853" s="84" t="b">
        <v>0</v>
      </c>
    </row>
    <row r="854" spans="1:12" ht="15">
      <c r="A854" s="84" t="s">
        <v>4435</v>
      </c>
      <c r="B854" s="84" t="s">
        <v>4436</v>
      </c>
      <c r="C854" s="84">
        <v>2</v>
      </c>
      <c r="D854" s="123">
        <v>0.010751071273713613</v>
      </c>
      <c r="E854" s="123">
        <v>1.414973347970818</v>
      </c>
      <c r="F854" s="84" t="s">
        <v>3159</v>
      </c>
      <c r="G854" s="84" t="b">
        <v>0</v>
      </c>
      <c r="H854" s="84" t="b">
        <v>0</v>
      </c>
      <c r="I854" s="84" t="b">
        <v>0</v>
      </c>
      <c r="J854" s="84" t="b">
        <v>1</v>
      </c>
      <c r="K854" s="84" t="b">
        <v>0</v>
      </c>
      <c r="L854" s="84" t="b">
        <v>0</v>
      </c>
    </row>
    <row r="855" spans="1:12" ht="15">
      <c r="A855" s="84" t="s">
        <v>4436</v>
      </c>
      <c r="B855" s="84" t="s">
        <v>4050</v>
      </c>
      <c r="C855" s="84">
        <v>2</v>
      </c>
      <c r="D855" s="123">
        <v>0.010751071273713613</v>
      </c>
      <c r="E855" s="123">
        <v>1.1139433523068367</v>
      </c>
      <c r="F855" s="84" t="s">
        <v>3159</v>
      </c>
      <c r="G855" s="84" t="b">
        <v>1</v>
      </c>
      <c r="H855" s="84" t="b">
        <v>0</v>
      </c>
      <c r="I855" s="84" t="b">
        <v>0</v>
      </c>
      <c r="J855" s="84" t="b">
        <v>0</v>
      </c>
      <c r="K855" s="84" t="b">
        <v>0</v>
      </c>
      <c r="L855" s="84" t="b">
        <v>0</v>
      </c>
    </row>
    <row r="856" spans="1:12" ht="15">
      <c r="A856" s="84" t="s">
        <v>4050</v>
      </c>
      <c r="B856" s="84" t="s">
        <v>4437</v>
      </c>
      <c r="C856" s="84">
        <v>2</v>
      </c>
      <c r="D856" s="123">
        <v>0.010751071273713613</v>
      </c>
      <c r="E856" s="123">
        <v>1.1139433523068367</v>
      </c>
      <c r="F856" s="84" t="s">
        <v>3159</v>
      </c>
      <c r="G856" s="84" t="b">
        <v>0</v>
      </c>
      <c r="H856" s="84" t="b">
        <v>0</v>
      </c>
      <c r="I856" s="84" t="b">
        <v>0</v>
      </c>
      <c r="J856" s="84" t="b">
        <v>0</v>
      </c>
      <c r="K856" s="84" t="b">
        <v>0</v>
      </c>
      <c r="L856" s="84" t="b">
        <v>0</v>
      </c>
    </row>
    <row r="857" spans="1:12" ht="15">
      <c r="A857" s="84" t="s">
        <v>4437</v>
      </c>
      <c r="B857" s="84" t="s">
        <v>3357</v>
      </c>
      <c r="C857" s="84">
        <v>2</v>
      </c>
      <c r="D857" s="123">
        <v>0.010751071273713613</v>
      </c>
      <c r="E857" s="123">
        <v>1.414973347970818</v>
      </c>
      <c r="F857" s="84" t="s">
        <v>3159</v>
      </c>
      <c r="G857" s="84" t="b">
        <v>0</v>
      </c>
      <c r="H857" s="84" t="b">
        <v>0</v>
      </c>
      <c r="I857" s="84" t="b">
        <v>0</v>
      </c>
      <c r="J857" s="84" t="b">
        <v>0</v>
      </c>
      <c r="K857" s="84" t="b">
        <v>0</v>
      </c>
      <c r="L857" s="84" t="b">
        <v>0</v>
      </c>
    </row>
    <row r="858" spans="1:12" ht="15">
      <c r="A858" s="84" t="s">
        <v>3357</v>
      </c>
      <c r="B858" s="84" t="s">
        <v>3263</v>
      </c>
      <c r="C858" s="84">
        <v>2</v>
      </c>
      <c r="D858" s="123">
        <v>0.010751071273713613</v>
      </c>
      <c r="E858" s="123">
        <v>1.414973347970818</v>
      </c>
      <c r="F858" s="84" t="s">
        <v>3159</v>
      </c>
      <c r="G858" s="84" t="b">
        <v>0</v>
      </c>
      <c r="H858" s="84" t="b">
        <v>0</v>
      </c>
      <c r="I858" s="84" t="b">
        <v>0</v>
      </c>
      <c r="J858" s="84" t="b">
        <v>0</v>
      </c>
      <c r="K858" s="84" t="b">
        <v>0</v>
      </c>
      <c r="L858" s="84" t="b">
        <v>0</v>
      </c>
    </row>
    <row r="859" spans="1:12" ht="15">
      <c r="A859" s="84" t="s">
        <v>3263</v>
      </c>
      <c r="B859" s="84" t="s">
        <v>756</v>
      </c>
      <c r="C859" s="84">
        <v>2</v>
      </c>
      <c r="D859" s="123">
        <v>0.010751071273713613</v>
      </c>
      <c r="E859" s="123">
        <v>1.2388820889151366</v>
      </c>
      <c r="F859" s="84" t="s">
        <v>3159</v>
      </c>
      <c r="G859" s="84" t="b">
        <v>0</v>
      </c>
      <c r="H859" s="84" t="b">
        <v>0</v>
      </c>
      <c r="I859" s="84" t="b">
        <v>0</v>
      </c>
      <c r="J859" s="84" t="b">
        <v>0</v>
      </c>
      <c r="K859" s="84" t="b">
        <v>0</v>
      </c>
      <c r="L859" s="84" t="b">
        <v>0</v>
      </c>
    </row>
    <row r="860" spans="1:12" ht="15">
      <c r="A860" s="84" t="s">
        <v>4236</v>
      </c>
      <c r="B860" s="84" t="s">
        <v>3265</v>
      </c>
      <c r="C860" s="84">
        <v>2</v>
      </c>
      <c r="D860" s="123">
        <v>0.010751071273713613</v>
      </c>
      <c r="E860" s="123">
        <v>1.414973347970818</v>
      </c>
      <c r="F860" s="84" t="s">
        <v>3159</v>
      </c>
      <c r="G860" s="84" t="b">
        <v>0</v>
      </c>
      <c r="H860" s="84" t="b">
        <v>0</v>
      </c>
      <c r="I860" s="84" t="b">
        <v>0</v>
      </c>
      <c r="J860" s="84" t="b">
        <v>0</v>
      </c>
      <c r="K860" s="84" t="b">
        <v>0</v>
      </c>
      <c r="L860" s="84" t="b">
        <v>0</v>
      </c>
    </row>
    <row r="861" spans="1:12" ht="15">
      <c r="A861" s="84" t="s">
        <v>4062</v>
      </c>
      <c r="B861" s="84" t="s">
        <v>4095</v>
      </c>
      <c r="C861" s="84">
        <v>3</v>
      </c>
      <c r="D861" s="123">
        <v>0</v>
      </c>
      <c r="E861" s="123">
        <v>1.1139433523068367</v>
      </c>
      <c r="F861" s="84" t="s">
        <v>3160</v>
      </c>
      <c r="G861" s="84" t="b">
        <v>0</v>
      </c>
      <c r="H861" s="84" t="b">
        <v>0</v>
      </c>
      <c r="I861" s="84" t="b">
        <v>0</v>
      </c>
      <c r="J861" s="84" t="b">
        <v>0</v>
      </c>
      <c r="K861" s="84" t="b">
        <v>0</v>
      </c>
      <c r="L861" s="84" t="b">
        <v>0</v>
      </c>
    </row>
    <row r="862" spans="1:12" ht="15">
      <c r="A862" s="84" t="s">
        <v>4095</v>
      </c>
      <c r="B862" s="84" t="s">
        <v>4050</v>
      </c>
      <c r="C862" s="84">
        <v>2</v>
      </c>
      <c r="D862" s="123">
        <v>0.006403318511115681</v>
      </c>
      <c r="E862" s="123">
        <v>1.2388820889151366</v>
      </c>
      <c r="F862" s="84" t="s">
        <v>3160</v>
      </c>
      <c r="G862" s="84" t="b">
        <v>0</v>
      </c>
      <c r="H862" s="84" t="b">
        <v>0</v>
      </c>
      <c r="I862" s="84" t="b">
        <v>0</v>
      </c>
      <c r="J862" s="84" t="b">
        <v>0</v>
      </c>
      <c r="K862" s="84" t="b">
        <v>0</v>
      </c>
      <c r="L862" s="84" t="b">
        <v>0</v>
      </c>
    </row>
    <row r="863" spans="1:12" ht="15">
      <c r="A863" s="84" t="s">
        <v>4050</v>
      </c>
      <c r="B863" s="84" t="s">
        <v>3328</v>
      </c>
      <c r="C863" s="84">
        <v>2</v>
      </c>
      <c r="D863" s="123">
        <v>0.006403318511115681</v>
      </c>
      <c r="E863" s="123">
        <v>1.414973347970818</v>
      </c>
      <c r="F863" s="84" t="s">
        <v>3160</v>
      </c>
      <c r="G863" s="84" t="b">
        <v>0</v>
      </c>
      <c r="H863" s="84" t="b">
        <v>0</v>
      </c>
      <c r="I863" s="84" t="b">
        <v>0</v>
      </c>
      <c r="J863" s="84" t="b">
        <v>0</v>
      </c>
      <c r="K863" s="84" t="b">
        <v>0</v>
      </c>
      <c r="L863" s="84" t="b">
        <v>0</v>
      </c>
    </row>
    <row r="864" spans="1:12" ht="15">
      <c r="A864" s="84" t="s">
        <v>3328</v>
      </c>
      <c r="B864" s="84" t="s">
        <v>3263</v>
      </c>
      <c r="C864" s="84">
        <v>2</v>
      </c>
      <c r="D864" s="123">
        <v>0.006403318511115681</v>
      </c>
      <c r="E864" s="123">
        <v>1.414973347970818</v>
      </c>
      <c r="F864" s="84" t="s">
        <v>3160</v>
      </c>
      <c r="G864" s="84" t="b">
        <v>0</v>
      </c>
      <c r="H864" s="84" t="b">
        <v>0</v>
      </c>
      <c r="I864" s="84" t="b">
        <v>0</v>
      </c>
      <c r="J864" s="84" t="b">
        <v>0</v>
      </c>
      <c r="K864" s="84" t="b">
        <v>0</v>
      </c>
      <c r="L864" s="84" t="b">
        <v>0</v>
      </c>
    </row>
    <row r="865" spans="1:12" ht="15">
      <c r="A865" s="84" t="s">
        <v>3263</v>
      </c>
      <c r="B865" s="84" t="s">
        <v>4148</v>
      </c>
      <c r="C865" s="84">
        <v>2</v>
      </c>
      <c r="D865" s="123">
        <v>0.006403318511115681</v>
      </c>
      <c r="E865" s="123">
        <v>1.2388820889151366</v>
      </c>
      <c r="F865" s="84" t="s">
        <v>3160</v>
      </c>
      <c r="G865" s="84" t="b">
        <v>0</v>
      </c>
      <c r="H865" s="84" t="b">
        <v>0</v>
      </c>
      <c r="I865" s="84" t="b">
        <v>0</v>
      </c>
      <c r="J865" s="84" t="b">
        <v>0</v>
      </c>
      <c r="K865" s="84" t="b">
        <v>0</v>
      </c>
      <c r="L865" s="84" t="b">
        <v>0</v>
      </c>
    </row>
    <row r="866" spans="1:12" ht="15">
      <c r="A866" s="84" t="s">
        <v>4148</v>
      </c>
      <c r="B866" s="84" t="s">
        <v>4247</v>
      </c>
      <c r="C866" s="84">
        <v>2</v>
      </c>
      <c r="D866" s="123">
        <v>0.006403318511115681</v>
      </c>
      <c r="E866" s="123">
        <v>1.2388820889151366</v>
      </c>
      <c r="F866" s="84" t="s">
        <v>3160</v>
      </c>
      <c r="G866" s="84" t="b">
        <v>0</v>
      </c>
      <c r="H866" s="84" t="b">
        <v>0</v>
      </c>
      <c r="I866" s="84" t="b">
        <v>0</v>
      </c>
      <c r="J866" s="84" t="b">
        <v>0</v>
      </c>
      <c r="K866" s="84" t="b">
        <v>0</v>
      </c>
      <c r="L866" s="84" t="b">
        <v>0</v>
      </c>
    </row>
    <row r="867" spans="1:12" ht="15">
      <c r="A867" s="84" t="s">
        <v>4247</v>
      </c>
      <c r="B867" s="84" t="s">
        <v>3330</v>
      </c>
      <c r="C867" s="84">
        <v>2</v>
      </c>
      <c r="D867" s="123">
        <v>0.006403318511115681</v>
      </c>
      <c r="E867" s="123">
        <v>1.414973347970818</v>
      </c>
      <c r="F867" s="84" t="s">
        <v>3160</v>
      </c>
      <c r="G867" s="84" t="b">
        <v>0</v>
      </c>
      <c r="H867" s="84" t="b">
        <v>0</v>
      </c>
      <c r="I867" s="84" t="b">
        <v>0</v>
      </c>
      <c r="J867" s="84" t="b">
        <v>0</v>
      </c>
      <c r="K867" s="84" t="b">
        <v>0</v>
      </c>
      <c r="L867" s="84" t="b">
        <v>0</v>
      </c>
    </row>
    <row r="868" spans="1:12" ht="15">
      <c r="A868" s="84" t="s">
        <v>3330</v>
      </c>
      <c r="B868" s="84" t="s">
        <v>4149</v>
      </c>
      <c r="C868" s="84">
        <v>2</v>
      </c>
      <c r="D868" s="123">
        <v>0.006403318511115681</v>
      </c>
      <c r="E868" s="123">
        <v>1.2388820889151366</v>
      </c>
      <c r="F868" s="84" t="s">
        <v>3160</v>
      </c>
      <c r="G868" s="84" t="b">
        <v>0</v>
      </c>
      <c r="H868" s="84" t="b">
        <v>0</v>
      </c>
      <c r="I868" s="84" t="b">
        <v>0</v>
      </c>
      <c r="J868" s="84" t="b">
        <v>1</v>
      </c>
      <c r="K868" s="84" t="b">
        <v>0</v>
      </c>
      <c r="L868" s="84" t="b">
        <v>0</v>
      </c>
    </row>
    <row r="869" spans="1:12" ht="15">
      <c r="A869" s="84" t="s">
        <v>4149</v>
      </c>
      <c r="B869" s="84" t="s">
        <v>451</v>
      </c>
      <c r="C869" s="84">
        <v>2</v>
      </c>
      <c r="D869" s="123">
        <v>0.006403318511115681</v>
      </c>
      <c r="E869" s="123">
        <v>1.2388820889151366</v>
      </c>
      <c r="F869" s="84" t="s">
        <v>3160</v>
      </c>
      <c r="G869" s="84" t="b">
        <v>1</v>
      </c>
      <c r="H869" s="84" t="b">
        <v>0</v>
      </c>
      <c r="I869" s="84" t="b">
        <v>0</v>
      </c>
      <c r="J869" s="84" t="b">
        <v>0</v>
      </c>
      <c r="K869" s="84" t="b">
        <v>0</v>
      </c>
      <c r="L869" s="84" t="b">
        <v>0</v>
      </c>
    </row>
    <row r="870" spans="1:12" ht="15">
      <c r="A870" s="84" t="s">
        <v>451</v>
      </c>
      <c r="B870" s="84" t="s">
        <v>4150</v>
      </c>
      <c r="C870" s="84">
        <v>2</v>
      </c>
      <c r="D870" s="123">
        <v>0.006403318511115681</v>
      </c>
      <c r="E870" s="123">
        <v>1.414973347970818</v>
      </c>
      <c r="F870" s="84" t="s">
        <v>3160</v>
      </c>
      <c r="G870" s="84" t="b">
        <v>0</v>
      </c>
      <c r="H870" s="84" t="b">
        <v>0</v>
      </c>
      <c r="I870" s="84" t="b">
        <v>0</v>
      </c>
      <c r="J870" s="84" t="b">
        <v>0</v>
      </c>
      <c r="K870" s="84" t="b">
        <v>0</v>
      </c>
      <c r="L870" s="84" t="b">
        <v>0</v>
      </c>
    </row>
    <row r="871" spans="1:12" ht="15">
      <c r="A871" s="84" t="s">
        <v>4150</v>
      </c>
      <c r="B871" s="84" t="s">
        <v>3343</v>
      </c>
      <c r="C871" s="84">
        <v>2</v>
      </c>
      <c r="D871" s="123">
        <v>0.006403318511115681</v>
      </c>
      <c r="E871" s="123">
        <v>1.414973347970818</v>
      </c>
      <c r="F871" s="84" t="s">
        <v>3160</v>
      </c>
      <c r="G871" s="84" t="b">
        <v>0</v>
      </c>
      <c r="H871" s="84" t="b">
        <v>0</v>
      </c>
      <c r="I871" s="84" t="b">
        <v>0</v>
      </c>
      <c r="J871" s="84" t="b">
        <v>0</v>
      </c>
      <c r="K871" s="84" t="b">
        <v>0</v>
      </c>
      <c r="L871" s="84" t="b">
        <v>0</v>
      </c>
    </row>
    <row r="872" spans="1:12" ht="15">
      <c r="A872" s="84" t="s">
        <v>3343</v>
      </c>
      <c r="B872" s="84" t="s">
        <v>4116</v>
      </c>
      <c r="C872" s="84">
        <v>2</v>
      </c>
      <c r="D872" s="123">
        <v>0.006403318511115681</v>
      </c>
      <c r="E872" s="123">
        <v>1.414973347970818</v>
      </c>
      <c r="F872" s="84" t="s">
        <v>3160</v>
      </c>
      <c r="G872" s="84" t="b">
        <v>0</v>
      </c>
      <c r="H872" s="84" t="b">
        <v>0</v>
      </c>
      <c r="I872" s="84" t="b">
        <v>0</v>
      </c>
      <c r="J872" s="84" t="b">
        <v>0</v>
      </c>
      <c r="K872" s="84" t="b">
        <v>0</v>
      </c>
      <c r="L872" s="84" t="b">
        <v>0</v>
      </c>
    </row>
    <row r="873" spans="1:12" ht="15">
      <c r="A873" s="84" t="s">
        <v>756</v>
      </c>
      <c r="B873" s="84" t="s">
        <v>4256</v>
      </c>
      <c r="C873" s="84">
        <v>2</v>
      </c>
      <c r="D873" s="123">
        <v>0</v>
      </c>
      <c r="E873" s="123">
        <v>1.2430380486862944</v>
      </c>
      <c r="F873" s="84" t="s">
        <v>3162</v>
      </c>
      <c r="G873" s="84" t="b">
        <v>0</v>
      </c>
      <c r="H873" s="84" t="b">
        <v>0</v>
      </c>
      <c r="I873" s="84" t="b">
        <v>0</v>
      </c>
      <c r="J873" s="84" t="b">
        <v>0</v>
      </c>
      <c r="K873" s="84" t="b">
        <v>0</v>
      </c>
      <c r="L873" s="84" t="b">
        <v>0</v>
      </c>
    </row>
    <row r="874" spans="1:12" ht="15">
      <c r="A874" s="84" t="s">
        <v>4256</v>
      </c>
      <c r="B874" s="84" t="s">
        <v>4165</v>
      </c>
      <c r="C874" s="84">
        <v>2</v>
      </c>
      <c r="D874" s="123">
        <v>0</v>
      </c>
      <c r="E874" s="123">
        <v>1.2430380486862944</v>
      </c>
      <c r="F874" s="84" t="s">
        <v>3162</v>
      </c>
      <c r="G874" s="84" t="b">
        <v>0</v>
      </c>
      <c r="H874" s="84" t="b">
        <v>0</v>
      </c>
      <c r="I874" s="84" t="b">
        <v>0</v>
      </c>
      <c r="J874" s="84" t="b">
        <v>0</v>
      </c>
      <c r="K874" s="84" t="b">
        <v>0</v>
      </c>
      <c r="L874" s="84" t="b">
        <v>0</v>
      </c>
    </row>
    <row r="875" spans="1:12" ht="15">
      <c r="A875" s="84" t="s">
        <v>4165</v>
      </c>
      <c r="B875" s="84" t="s">
        <v>4257</v>
      </c>
      <c r="C875" s="84">
        <v>2</v>
      </c>
      <c r="D875" s="123">
        <v>0</v>
      </c>
      <c r="E875" s="123">
        <v>1.2430380486862944</v>
      </c>
      <c r="F875" s="84" t="s">
        <v>3162</v>
      </c>
      <c r="G875" s="84" t="b">
        <v>0</v>
      </c>
      <c r="H875" s="84" t="b">
        <v>0</v>
      </c>
      <c r="I875" s="84" t="b">
        <v>0</v>
      </c>
      <c r="J875" s="84" t="b">
        <v>0</v>
      </c>
      <c r="K875" s="84" t="b">
        <v>0</v>
      </c>
      <c r="L875" s="84" t="b">
        <v>0</v>
      </c>
    </row>
    <row r="876" spans="1:12" ht="15">
      <c r="A876" s="84" t="s">
        <v>4257</v>
      </c>
      <c r="B876" s="84" t="s">
        <v>4166</v>
      </c>
      <c r="C876" s="84">
        <v>2</v>
      </c>
      <c r="D876" s="123">
        <v>0</v>
      </c>
      <c r="E876" s="123">
        <v>1.2430380486862944</v>
      </c>
      <c r="F876" s="84" t="s">
        <v>3162</v>
      </c>
      <c r="G876" s="84" t="b">
        <v>0</v>
      </c>
      <c r="H876" s="84" t="b">
        <v>0</v>
      </c>
      <c r="I876" s="84" t="b">
        <v>0</v>
      </c>
      <c r="J876" s="84" t="b">
        <v>0</v>
      </c>
      <c r="K876" s="84" t="b">
        <v>0</v>
      </c>
      <c r="L876" s="84" t="b">
        <v>0</v>
      </c>
    </row>
    <row r="877" spans="1:12" ht="15">
      <c r="A877" s="84" t="s">
        <v>4166</v>
      </c>
      <c r="B877" s="84" t="s">
        <v>4258</v>
      </c>
      <c r="C877" s="84">
        <v>2</v>
      </c>
      <c r="D877" s="123">
        <v>0</v>
      </c>
      <c r="E877" s="123">
        <v>1.2430380486862944</v>
      </c>
      <c r="F877" s="84" t="s">
        <v>3162</v>
      </c>
      <c r="G877" s="84" t="b">
        <v>0</v>
      </c>
      <c r="H877" s="84" t="b">
        <v>0</v>
      </c>
      <c r="I877" s="84" t="b">
        <v>0</v>
      </c>
      <c r="J877" s="84" t="b">
        <v>0</v>
      </c>
      <c r="K877" s="84" t="b">
        <v>0</v>
      </c>
      <c r="L877" s="84" t="b">
        <v>0</v>
      </c>
    </row>
    <row r="878" spans="1:12" ht="15">
      <c r="A878" s="84" t="s">
        <v>4258</v>
      </c>
      <c r="B878" s="84" t="s">
        <v>4124</v>
      </c>
      <c r="C878" s="84">
        <v>2</v>
      </c>
      <c r="D878" s="123">
        <v>0</v>
      </c>
      <c r="E878" s="123">
        <v>1.2430380486862944</v>
      </c>
      <c r="F878" s="84" t="s">
        <v>3162</v>
      </c>
      <c r="G878" s="84" t="b">
        <v>0</v>
      </c>
      <c r="H878" s="84" t="b">
        <v>0</v>
      </c>
      <c r="I878" s="84" t="b">
        <v>0</v>
      </c>
      <c r="J878" s="84" t="b">
        <v>0</v>
      </c>
      <c r="K878" s="84" t="b">
        <v>0</v>
      </c>
      <c r="L878" s="84" t="b">
        <v>0</v>
      </c>
    </row>
    <row r="879" spans="1:12" ht="15">
      <c r="A879" s="84" t="s">
        <v>4124</v>
      </c>
      <c r="B879" s="84" t="s">
        <v>4167</v>
      </c>
      <c r="C879" s="84">
        <v>2</v>
      </c>
      <c r="D879" s="123">
        <v>0</v>
      </c>
      <c r="E879" s="123">
        <v>1.2430380486862944</v>
      </c>
      <c r="F879" s="84" t="s">
        <v>3162</v>
      </c>
      <c r="G879" s="84" t="b">
        <v>0</v>
      </c>
      <c r="H879" s="84" t="b">
        <v>0</v>
      </c>
      <c r="I879" s="84" t="b">
        <v>0</v>
      </c>
      <c r="J879" s="84" t="b">
        <v>0</v>
      </c>
      <c r="K879" s="84" t="b">
        <v>0</v>
      </c>
      <c r="L879" s="84" t="b">
        <v>0</v>
      </c>
    </row>
    <row r="880" spans="1:12" ht="15">
      <c r="A880" s="84" t="s">
        <v>4167</v>
      </c>
      <c r="B880" s="84" t="s">
        <v>4259</v>
      </c>
      <c r="C880" s="84">
        <v>2</v>
      </c>
      <c r="D880" s="123">
        <v>0</v>
      </c>
      <c r="E880" s="123">
        <v>1.2430380486862944</v>
      </c>
      <c r="F880" s="84" t="s">
        <v>3162</v>
      </c>
      <c r="G880" s="84" t="b">
        <v>0</v>
      </c>
      <c r="H880" s="84" t="b">
        <v>0</v>
      </c>
      <c r="I880" s="84" t="b">
        <v>0</v>
      </c>
      <c r="J880" s="84" t="b">
        <v>0</v>
      </c>
      <c r="K880" s="84" t="b">
        <v>0</v>
      </c>
      <c r="L880" s="84" t="b">
        <v>0</v>
      </c>
    </row>
    <row r="881" spans="1:12" ht="15">
      <c r="A881" s="84" t="s">
        <v>4259</v>
      </c>
      <c r="B881" s="84" t="s">
        <v>4260</v>
      </c>
      <c r="C881" s="84">
        <v>2</v>
      </c>
      <c r="D881" s="123">
        <v>0</v>
      </c>
      <c r="E881" s="123">
        <v>1.2430380486862944</v>
      </c>
      <c r="F881" s="84" t="s">
        <v>3162</v>
      </c>
      <c r="G881" s="84" t="b">
        <v>0</v>
      </c>
      <c r="H881" s="84" t="b">
        <v>0</v>
      </c>
      <c r="I881" s="84" t="b">
        <v>0</v>
      </c>
      <c r="J881" s="84" t="b">
        <v>0</v>
      </c>
      <c r="K881" s="84" t="b">
        <v>0</v>
      </c>
      <c r="L881" s="84" t="b">
        <v>0</v>
      </c>
    </row>
    <row r="882" spans="1:12" ht="15">
      <c r="A882" s="84" t="s">
        <v>4260</v>
      </c>
      <c r="B882" s="84" t="s">
        <v>4261</v>
      </c>
      <c r="C882" s="84">
        <v>2</v>
      </c>
      <c r="D882" s="123">
        <v>0</v>
      </c>
      <c r="E882" s="123">
        <v>1.2430380486862944</v>
      </c>
      <c r="F882" s="84" t="s">
        <v>3162</v>
      </c>
      <c r="G882" s="84" t="b">
        <v>0</v>
      </c>
      <c r="H882" s="84" t="b">
        <v>0</v>
      </c>
      <c r="I882" s="84" t="b">
        <v>0</v>
      </c>
      <c r="J882" s="84" t="b">
        <v>0</v>
      </c>
      <c r="K882" s="84" t="b">
        <v>0</v>
      </c>
      <c r="L882" s="84" t="b">
        <v>0</v>
      </c>
    </row>
    <row r="883" spans="1:12" ht="15">
      <c r="A883" s="84" t="s">
        <v>4261</v>
      </c>
      <c r="B883" s="84" t="s">
        <v>4262</v>
      </c>
      <c r="C883" s="84">
        <v>2</v>
      </c>
      <c r="D883" s="123">
        <v>0</v>
      </c>
      <c r="E883" s="123">
        <v>1.2430380486862944</v>
      </c>
      <c r="F883" s="84" t="s">
        <v>3162</v>
      </c>
      <c r="G883" s="84" t="b">
        <v>0</v>
      </c>
      <c r="H883" s="84" t="b">
        <v>0</v>
      </c>
      <c r="I883" s="84" t="b">
        <v>0</v>
      </c>
      <c r="J883" s="84" t="b">
        <v>0</v>
      </c>
      <c r="K883" s="84" t="b">
        <v>0</v>
      </c>
      <c r="L883" s="84" t="b">
        <v>0</v>
      </c>
    </row>
    <row r="884" spans="1:12" ht="15">
      <c r="A884" s="84" t="s">
        <v>4262</v>
      </c>
      <c r="B884" s="84" t="s">
        <v>4263</v>
      </c>
      <c r="C884" s="84">
        <v>2</v>
      </c>
      <c r="D884" s="123">
        <v>0</v>
      </c>
      <c r="E884" s="123">
        <v>1.2430380486862944</v>
      </c>
      <c r="F884" s="84" t="s">
        <v>3162</v>
      </c>
      <c r="G884" s="84" t="b">
        <v>0</v>
      </c>
      <c r="H884" s="84" t="b">
        <v>0</v>
      </c>
      <c r="I884" s="84" t="b">
        <v>0</v>
      </c>
      <c r="J884" s="84" t="b">
        <v>0</v>
      </c>
      <c r="K884" s="84" t="b">
        <v>0</v>
      </c>
      <c r="L884" s="84" t="b">
        <v>0</v>
      </c>
    </row>
    <row r="885" spans="1:12" ht="15">
      <c r="A885" s="84" t="s">
        <v>4263</v>
      </c>
      <c r="B885" s="84" t="s">
        <v>4264</v>
      </c>
      <c r="C885" s="84">
        <v>2</v>
      </c>
      <c r="D885" s="123">
        <v>0</v>
      </c>
      <c r="E885" s="123">
        <v>1.2430380486862944</v>
      </c>
      <c r="F885" s="84" t="s">
        <v>3162</v>
      </c>
      <c r="G885" s="84" t="b">
        <v>0</v>
      </c>
      <c r="H885" s="84" t="b">
        <v>0</v>
      </c>
      <c r="I885" s="84" t="b">
        <v>0</v>
      </c>
      <c r="J885" s="84" t="b">
        <v>0</v>
      </c>
      <c r="K885" s="84" t="b">
        <v>0</v>
      </c>
      <c r="L885" s="84" t="b">
        <v>0</v>
      </c>
    </row>
    <row r="886" spans="1:12" ht="15">
      <c r="A886" s="84" t="s">
        <v>4264</v>
      </c>
      <c r="B886" s="84" t="s">
        <v>4265</v>
      </c>
      <c r="C886" s="84">
        <v>2</v>
      </c>
      <c r="D886" s="123">
        <v>0</v>
      </c>
      <c r="E886" s="123">
        <v>1.2430380486862944</v>
      </c>
      <c r="F886" s="84" t="s">
        <v>3162</v>
      </c>
      <c r="G886" s="84" t="b">
        <v>0</v>
      </c>
      <c r="H886" s="84" t="b">
        <v>0</v>
      </c>
      <c r="I886" s="84" t="b">
        <v>0</v>
      </c>
      <c r="J886" s="84" t="b">
        <v>0</v>
      </c>
      <c r="K886" s="84" t="b">
        <v>0</v>
      </c>
      <c r="L886" s="84" t="b">
        <v>0</v>
      </c>
    </row>
    <row r="887" spans="1:12" ht="15">
      <c r="A887" s="84" t="s">
        <v>4180</v>
      </c>
      <c r="B887" s="84" t="s">
        <v>4059</v>
      </c>
      <c r="C887" s="84">
        <v>3</v>
      </c>
      <c r="D887" s="123">
        <v>0</v>
      </c>
      <c r="E887" s="123">
        <v>0.6842467475153124</v>
      </c>
      <c r="F887" s="84" t="s">
        <v>3163</v>
      </c>
      <c r="G887" s="84" t="b">
        <v>0</v>
      </c>
      <c r="H887" s="84" t="b">
        <v>0</v>
      </c>
      <c r="I887" s="84" t="b">
        <v>0</v>
      </c>
      <c r="J887" s="84" t="b">
        <v>0</v>
      </c>
      <c r="K887" s="84" t="b">
        <v>0</v>
      </c>
      <c r="L887" s="84" t="b">
        <v>0</v>
      </c>
    </row>
    <row r="888" spans="1:12" ht="15">
      <c r="A888" s="84" t="s">
        <v>4059</v>
      </c>
      <c r="B888" s="84" t="s">
        <v>4181</v>
      </c>
      <c r="C888" s="84">
        <v>3</v>
      </c>
      <c r="D888" s="123">
        <v>0</v>
      </c>
      <c r="E888" s="123">
        <v>0.6842467475153124</v>
      </c>
      <c r="F888" s="84" t="s">
        <v>3163</v>
      </c>
      <c r="G888" s="84" t="b">
        <v>0</v>
      </c>
      <c r="H888" s="84" t="b">
        <v>0</v>
      </c>
      <c r="I888" s="84" t="b">
        <v>0</v>
      </c>
      <c r="J888" s="84" t="b">
        <v>0</v>
      </c>
      <c r="K888" s="84" t="b">
        <v>0</v>
      </c>
      <c r="L888" s="84" t="b">
        <v>0</v>
      </c>
    </row>
    <row r="889" spans="1:12" ht="15">
      <c r="A889" s="84" t="s">
        <v>4181</v>
      </c>
      <c r="B889" s="84" t="s">
        <v>4068</v>
      </c>
      <c r="C889" s="84">
        <v>3</v>
      </c>
      <c r="D889" s="123">
        <v>0</v>
      </c>
      <c r="E889" s="123">
        <v>0.9852767431792936</v>
      </c>
      <c r="F889" s="84" t="s">
        <v>3163</v>
      </c>
      <c r="G889" s="84" t="b">
        <v>0</v>
      </c>
      <c r="H889" s="84" t="b">
        <v>0</v>
      </c>
      <c r="I889" s="84" t="b">
        <v>0</v>
      </c>
      <c r="J889" s="84" t="b">
        <v>0</v>
      </c>
      <c r="K889" s="84" t="b">
        <v>0</v>
      </c>
      <c r="L889" s="84" t="b">
        <v>0</v>
      </c>
    </row>
    <row r="890" spans="1:12" ht="15">
      <c r="A890" s="84" t="s">
        <v>4068</v>
      </c>
      <c r="B890" s="84" t="s">
        <v>4182</v>
      </c>
      <c r="C890" s="84">
        <v>3</v>
      </c>
      <c r="D890" s="123">
        <v>0</v>
      </c>
      <c r="E890" s="123">
        <v>0.9852767431792936</v>
      </c>
      <c r="F890" s="84" t="s">
        <v>3163</v>
      </c>
      <c r="G890" s="84" t="b">
        <v>0</v>
      </c>
      <c r="H890" s="84" t="b">
        <v>0</v>
      </c>
      <c r="I890" s="84" t="b">
        <v>0</v>
      </c>
      <c r="J890" s="84" t="b">
        <v>0</v>
      </c>
      <c r="K890" s="84" t="b">
        <v>0</v>
      </c>
      <c r="L890" s="84" t="b">
        <v>0</v>
      </c>
    </row>
    <row r="891" spans="1:12" ht="15">
      <c r="A891" s="84" t="s">
        <v>4182</v>
      </c>
      <c r="B891" s="84" t="s">
        <v>4183</v>
      </c>
      <c r="C891" s="84">
        <v>3</v>
      </c>
      <c r="D891" s="123">
        <v>0</v>
      </c>
      <c r="E891" s="123">
        <v>1.2863067388432747</v>
      </c>
      <c r="F891" s="84" t="s">
        <v>3163</v>
      </c>
      <c r="G891" s="84" t="b">
        <v>0</v>
      </c>
      <c r="H891" s="84" t="b">
        <v>0</v>
      </c>
      <c r="I891" s="84" t="b">
        <v>0</v>
      </c>
      <c r="J891" s="84" t="b">
        <v>0</v>
      </c>
      <c r="K891" s="84" t="b">
        <v>0</v>
      </c>
      <c r="L891" s="84" t="b">
        <v>0</v>
      </c>
    </row>
    <row r="892" spans="1:12" ht="15">
      <c r="A892" s="84" t="s">
        <v>4183</v>
      </c>
      <c r="B892" s="84" t="s">
        <v>4059</v>
      </c>
      <c r="C892" s="84">
        <v>3</v>
      </c>
      <c r="D892" s="123">
        <v>0</v>
      </c>
      <c r="E892" s="123">
        <v>0.6842467475153124</v>
      </c>
      <c r="F892" s="84" t="s">
        <v>3163</v>
      </c>
      <c r="G892" s="84" t="b">
        <v>0</v>
      </c>
      <c r="H892" s="84" t="b">
        <v>0</v>
      </c>
      <c r="I892" s="84" t="b">
        <v>0</v>
      </c>
      <c r="J892" s="84" t="b">
        <v>0</v>
      </c>
      <c r="K892" s="84" t="b">
        <v>0</v>
      </c>
      <c r="L892" s="84" t="b">
        <v>0</v>
      </c>
    </row>
    <row r="893" spans="1:12" ht="15">
      <c r="A893" s="84" t="s">
        <v>4059</v>
      </c>
      <c r="B893" s="84" t="s">
        <v>4184</v>
      </c>
      <c r="C893" s="84">
        <v>3</v>
      </c>
      <c r="D893" s="123">
        <v>0</v>
      </c>
      <c r="E893" s="123">
        <v>0.6842467475153124</v>
      </c>
      <c r="F893" s="84" t="s">
        <v>3163</v>
      </c>
      <c r="G893" s="84" t="b">
        <v>0</v>
      </c>
      <c r="H893" s="84" t="b">
        <v>0</v>
      </c>
      <c r="I893" s="84" t="b">
        <v>0</v>
      </c>
      <c r="J893" s="84" t="b">
        <v>0</v>
      </c>
      <c r="K893" s="84" t="b">
        <v>0</v>
      </c>
      <c r="L893" s="84" t="b">
        <v>0</v>
      </c>
    </row>
    <row r="894" spans="1:12" ht="15">
      <c r="A894" s="84" t="s">
        <v>4184</v>
      </c>
      <c r="B894" s="84" t="s">
        <v>4185</v>
      </c>
      <c r="C894" s="84">
        <v>3</v>
      </c>
      <c r="D894" s="123">
        <v>0</v>
      </c>
      <c r="E894" s="123">
        <v>1.2863067388432747</v>
      </c>
      <c r="F894" s="84" t="s">
        <v>3163</v>
      </c>
      <c r="G894" s="84" t="b">
        <v>0</v>
      </c>
      <c r="H894" s="84" t="b">
        <v>0</v>
      </c>
      <c r="I894" s="84" t="b">
        <v>0</v>
      </c>
      <c r="J894" s="84" t="b">
        <v>0</v>
      </c>
      <c r="K894" s="84" t="b">
        <v>0</v>
      </c>
      <c r="L894" s="84" t="b">
        <v>0</v>
      </c>
    </row>
    <row r="895" spans="1:12" ht="15">
      <c r="A895" s="84" t="s">
        <v>4185</v>
      </c>
      <c r="B895" s="84" t="s">
        <v>4068</v>
      </c>
      <c r="C895" s="84">
        <v>3</v>
      </c>
      <c r="D895" s="123">
        <v>0</v>
      </c>
      <c r="E895" s="123">
        <v>0.9852767431792936</v>
      </c>
      <c r="F895" s="84" t="s">
        <v>3163</v>
      </c>
      <c r="G895" s="84" t="b">
        <v>0</v>
      </c>
      <c r="H895" s="84" t="b">
        <v>0</v>
      </c>
      <c r="I895" s="84" t="b">
        <v>0</v>
      </c>
      <c r="J895" s="84" t="b">
        <v>0</v>
      </c>
      <c r="K895" s="84" t="b">
        <v>0</v>
      </c>
      <c r="L895" s="84" t="b">
        <v>0</v>
      </c>
    </row>
    <row r="896" spans="1:12" ht="15">
      <c r="A896" s="84" t="s">
        <v>4068</v>
      </c>
      <c r="B896" s="84" t="s">
        <v>4186</v>
      </c>
      <c r="C896" s="84">
        <v>3</v>
      </c>
      <c r="D896" s="123">
        <v>0</v>
      </c>
      <c r="E896" s="123">
        <v>0.9852767431792936</v>
      </c>
      <c r="F896" s="84" t="s">
        <v>3163</v>
      </c>
      <c r="G896" s="84" t="b">
        <v>0</v>
      </c>
      <c r="H896" s="84" t="b">
        <v>0</v>
      </c>
      <c r="I896" s="84" t="b">
        <v>0</v>
      </c>
      <c r="J896" s="84" t="b">
        <v>0</v>
      </c>
      <c r="K896" s="84" t="b">
        <v>0</v>
      </c>
      <c r="L896" s="84" t="b">
        <v>0</v>
      </c>
    </row>
    <row r="897" spans="1:12" ht="15">
      <c r="A897" s="84" t="s">
        <v>4186</v>
      </c>
      <c r="B897" s="84" t="s">
        <v>4187</v>
      </c>
      <c r="C897" s="84">
        <v>3</v>
      </c>
      <c r="D897" s="123">
        <v>0</v>
      </c>
      <c r="E897" s="123">
        <v>1.2863067388432747</v>
      </c>
      <c r="F897" s="84" t="s">
        <v>3163</v>
      </c>
      <c r="G897" s="84" t="b">
        <v>0</v>
      </c>
      <c r="H897" s="84" t="b">
        <v>0</v>
      </c>
      <c r="I897" s="84" t="b">
        <v>0</v>
      </c>
      <c r="J897" s="84" t="b">
        <v>0</v>
      </c>
      <c r="K897" s="84" t="b">
        <v>0</v>
      </c>
      <c r="L897" s="84" t="b">
        <v>0</v>
      </c>
    </row>
    <row r="898" spans="1:12" ht="15">
      <c r="A898" s="84" t="s">
        <v>4187</v>
      </c>
      <c r="B898" s="84" t="s">
        <v>4059</v>
      </c>
      <c r="C898" s="84">
        <v>3</v>
      </c>
      <c r="D898" s="123">
        <v>0</v>
      </c>
      <c r="E898" s="123">
        <v>0.6842467475153124</v>
      </c>
      <c r="F898" s="84" t="s">
        <v>3163</v>
      </c>
      <c r="G898" s="84" t="b">
        <v>0</v>
      </c>
      <c r="H898" s="84" t="b">
        <v>0</v>
      </c>
      <c r="I898" s="84" t="b">
        <v>0</v>
      </c>
      <c r="J898" s="84" t="b">
        <v>0</v>
      </c>
      <c r="K898" s="84" t="b">
        <v>0</v>
      </c>
      <c r="L898" s="84" t="b">
        <v>0</v>
      </c>
    </row>
    <row r="899" spans="1:12" ht="15">
      <c r="A899" s="84" t="s">
        <v>4059</v>
      </c>
      <c r="B899" s="84" t="s">
        <v>4188</v>
      </c>
      <c r="C899" s="84">
        <v>3</v>
      </c>
      <c r="D899" s="123">
        <v>0</v>
      </c>
      <c r="E899" s="123">
        <v>0.6842467475153124</v>
      </c>
      <c r="F899" s="84" t="s">
        <v>3163</v>
      </c>
      <c r="G899" s="84" t="b">
        <v>0</v>
      </c>
      <c r="H899" s="84" t="b">
        <v>0</v>
      </c>
      <c r="I899" s="84" t="b">
        <v>0</v>
      </c>
      <c r="J899" s="84" t="b">
        <v>0</v>
      </c>
      <c r="K899" s="84" t="b">
        <v>0</v>
      </c>
      <c r="L899" s="84" t="b">
        <v>0</v>
      </c>
    </row>
    <row r="900" spans="1:12" ht="15">
      <c r="A900" s="84" t="s">
        <v>4188</v>
      </c>
      <c r="B900" s="84" t="s">
        <v>4059</v>
      </c>
      <c r="C900" s="84">
        <v>3</v>
      </c>
      <c r="D900" s="123">
        <v>0</v>
      </c>
      <c r="E900" s="123">
        <v>0.6842467475153124</v>
      </c>
      <c r="F900" s="84" t="s">
        <v>3163</v>
      </c>
      <c r="G900" s="84" t="b">
        <v>0</v>
      </c>
      <c r="H900" s="84" t="b">
        <v>0</v>
      </c>
      <c r="I900" s="84" t="b">
        <v>0</v>
      </c>
      <c r="J900" s="84" t="b">
        <v>0</v>
      </c>
      <c r="K900" s="84" t="b">
        <v>0</v>
      </c>
      <c r="L900" s="84" t="b">
        <v>0</v>
      </c>
    </row>
    <row r="901" spans="1:12" ht="15">
      <c r="A901" s="84" t="s">
        <v>4059</v>
      </c>
      <c r="B901" s="84" t="s">
        <v>4189</v>
      </c>
      <c r="C901" s="84">
        <v>3</v>
      </c>
      <c r="D901" s="123">
        <v>0</v>
      </c>
      <c r="E901" s="123">
        <v>0.6842467475153124</v>
      </c>
      <c r="F901" s="84" t="s">
        <v>3163</v>
      </c>
      <c r="G901" s="84" t="b">
        <v>0</v>
      </c>
      <c r="H901" s="84" t="b">
        <v>0</v>
      </c>
      <c r="I901" s="84" t="b">
        <v>0</v>
      </c>
      <c r="J901" s="84" t="b">
        <v>0</v>
      </c>
      <c r="K901" s="84" t="b">
        <v>0</v>
      </c>
      <c r="L901" s="84" t="b">
        <v>0</v>
      </c>
    </row>
    <row r="902" spans="1:12" ht="15">
      <c r="A902" s="84" t="s">
        <v>4189</v>
      </c>
      <c r="B902" s="84" t="s">
        <v>4190</v>
      </c>
      <c r="C902" s="84">
        <v>3</v>
      </c>
      <c r="D902" s="123">
        <v>0</v>
      </c>
      <c r="E902" s="123">
        <v>1.2863067388432747</v>
      </c>
      <c r="F902" s="84" t="s">
        <v>3163</v>
      </c>
      <c r="G902" s="84" t="b">
        <v>0</v>
      </c>
      <c r="H902" s="84" t="b">
        <v>0</v>
      </c>
      <c r="I902" s="84" t="b">
        <v>0</v>
      </c>
      <c r="J902" s="84" t="b">
        <v>0</v>
      </c>
      <c r="K902" s="84" t="b">
        <v>0</v>
      </c>
      <c r="L902" s="84" t="b">
        <v>0</v>
      </c>
    </row>
    <row r="903" spans="1:12" ht="15">
      <c r="A903" s="84" t="s">
        <v>372</v>
      </c>
      <c r="B903" s="84" t="s">
        <v>4180</v>
      </c>
      <c r="C903" s="84">
        <v>2</v>
      </c>
      <c r="D903" s="123">
        <v>0.0057734839034649585</v>
      </c>
      <c r="E903" s="123">
        <v>1.462397997898956</v>
      </c>
      <c r="F903" s="84" t="s">
        <v>3163</v>
      </c>
      <c r="G903" s="84" t="b">
        <v>0</v>
      </c>
      <c r="H903" s="84" t="b">
        <v>0</v>
      </c>
      <c r="I903" s="84" t="b">
        <v>0</v>
      </c>
      <c r="J903" s="84" t="b">
        <v>0</v>
      </c>
      <c r="K903" s="84" t="b">
        <v>0</v>
      </c>
      <c r="L903" s="84" t="b">
        <v>0</v>
      </c>
    </row>
    <row r="904" spans="1:12" ht="15">
      <c r="A904" s="84" t="s">
        <v>4293</v>
      </c>
      <c r="B904" s="84" t="s">
        <v>3263</v>
      </c>
      <c r="C904" s="84">
        <v>2</v>
      </c>
      <c r="D904" s="123">
        <v>0</v>
      </c>
      <c r="E904" s="123">
        <v>1.3222192947339193</v>
      </c>
      <c r="F904" s="84" t="s">
        <v>3165</v>
      </c>
      <c r="G904" s="84" t="b">
        <v>0</v>
      </c>
      <c r="H904" s="84" t="b">
        <v>0</v>
      </c>
      <c r="I904" s="84" t="b">
        <v>0</v>
      </c>
      <c r="J904" s="84" t="b">
        <v>0</v>
      </c>
      <c r="K904" s="84" t="b">
        <v>0</v>
      </c>
      <c r="L904" s="84" t="b">
        <v>0</v>
      </c>
    </row>
    <row r="905" spans="1:12" ht="15">
      <c r="A905" s="84" t="s">
        <v>3263</v>
      </c>
      <c r="B905" s="84" t="s">
        <v>756</v>
      </c>
      <c r="C905" s="84">
        <v>2</v>
      </c>
      <c r="D905" s="123">
        <v>0</v>
      </c>
      <c r="E905" s="123">
        <v>1.3222192947339193</v>
      </c>
      <c r="F905" s="84" t="s">
        <v>3165</v>
      </c>
      <c r="G905" s="84" t="b">
        <v>0</v>
      </c>
      <c r="H905" s="84" t="b">
        <v>0</v>
      </c>
      <c r="I905" s="84" t="b">
        <v>0</v>
      </c>
      <c r="J905" s="84" t="b">
        <v>0</v>
      </c>
      <c r="K905" s="84" t="b">
        <v>0</v>
      </c>
      <c r="L905" s="84" t="b">
        <v>0</v>
      </c>
    </row>
    <row r="906" spans="1:12" ht="15">
      <c r="A906" s="84" t="s">
        <v>756</v>
      </c>
      <c r="B906" s="84" t="s">
        <v>4294</v>
      </c>
      <c r="C906" s="84">
        <v>2</v>
      </c>
      <c r="D906" s="123">
        <v>0</v>
      </c>
      <c r="E906" s="123">
        <v>1.3222192947339193</v>
      </c>
      <c r="F906" s="84" t="s">
        <v>3165</v>
      </c>
      <c r="G906" s="84" t="b">
        <v>0</v>
      </c>
      <c r="H906" s="84" t="b">
        <v>0</v>
      </c>
      <c r="I906" s="84" t="b">
        <v>0</v>
      </c>
      <c r="J906" s="84" t="b">
        <v>0</v>
      </c>
      <c r="K906" s="84" t="b">
        <v>0</v>
      </c>
      <c r="L906" s="84" t="b">
        <v>0</v>
      </c>
    </row>
    <row r="907" spans="1:12" ht="15">
      <c r="A907" s="84" t="s">
        <v>4294</v>
      </c>
      <c r="B907" s="84" t="s">
        <v>4192</v>
      </c>
      <c r="C907" s="84">
        <v>2</v>
      </c>
      <c r="D907" s="123">
        <v>0</v>
      </c>
      <c r="E907" s="123">
        <v>1.3222192947339193</v>
      </c>
      <c r="F907" s="84" t="s">
        <v>3165</v>
      </c>
      <c r="G907" s="84" t="b">
        <v>0</v>
      </c>
      <c r="H907" s="84" t="b">
        <v>0</v>
      </c>
      <c r="I907" s="84" t="b">
        <v>0</v>
      </c>
      <c r="J907" s="84" t="b">
        <v>0</v>
      </c>
      <c r="K907" s="84" t="b">
        <v>0</v>
      </c>
      <c r="L907" s="84" t="b">
        <v>0</v>
      </c>
    </row>
    <row r="908" spans="1:12" ht="15">
      <c r="A908" s="84" t="s">
        <v>4192</v>
      </c>
      <c r="B908" s="84" t="s">
        <v>4295</v>
      </c>
      <c r="C908" s="84">
        <v>2</v>
      </c>
      <c r="D908" s="123">
        <v>0</v>
      </c>
      <c r="E908" s="123">
        <v>1.3222192947339193</v>
      </c>
      <c r="F908" s="84" t="s">
        <v>3165</v>
      </c>
      <c r="G908" s="84" t="b">
        <v>0</v>
      </c>
      <c r="H908" s="84" t="b">
        <v>0</v>
      </c>
      <c r="I908" s="84" t="b">
        <v>0</v>
      </c>
      <c r="J908" s="84" t="b">
        <v>0</v>
      </c>
      <c r="K908" s="84" t="b">
        <v>0</v>
      </c>
      <c r="L908" s="84" t="b">
        <v>0</v>
      </c>
    </row>
    <row r="909" spans="1:12" ht="15">
      <c r="A909" s="84" t="s">
        <v>4295</v>
      </c>
      <c r="B909" s="84" t="s">
        <v>4296</v>
      </c>
      <c r="C909" s="84">
        <v>2</v>
      </c>
      <c r="D909" s="123">
        <v>0</v>
      </c>
      <c r="E909" s="123">
        <v>1.3222192947339193</v>
      </c>
      <c r="F909" s="84" t="s">
        <v>3165</v>
      </c>
      <c r="G909" s="84" t="b">
        <v>0</v>
      </c>
      <c r="H909" s="84" t="b">
        <v>0</v>
      </c>
      <c r="I909" s="84" t="b">
        <v>0</v>
      </c>
      <c r="J909" s="84" t="b">
        <v>0</v>
      </c>
      <c r="K909" s="84" t="b">
        <v>0</v>
      </c>
      <c r="L909" s="84" t="b">
        <v>0</v>
      </c>
    </row>
    <row r="910" spans="1:12" ht="15">
      <c r="A910" s="84" t="s">
        <v>4296</v>
      </c>
      <c r="B910" s="84" t="s">
        <v>3330</v>
      </c>
      <c r="C910" s="84">
        <v>2</v>
      </c>
      <c r="D910" s="123">
        <v>0</v>
      </c>
      <c r="E910" s="123">
        <v>1.3222192947339193</v>
      </c>
      <c r="F910" s="84" t="s">
        <v>3165</v>
      </c>
      <c r="G910" s="84" t="b">
        <v>0</v>
      </c>
      <c r="H910" s="84" t="b">
        <v>0</v>
      </c>
      <c r="I910" s="84" t="b">
        <v>0</v>
      </c>
      <c r="J910" s="84" t="b">
        <v>0</v>
      </c>
      <c r="K910" s="84" t="b">
        <v>0</v>
      </c>
      <c r="L910" s="84" t="b">
        <v>0</v>
      </c>
    </row>
    <row r="911" spans="1:12" ht="15">
      <c r="A911" s="84" t="s">
        <v>3330</v>
      </c>
      <c r="B911" s="84" t="s">
        <v>4193</v>
      </c>
      <c r="C911" s="84">
        <v>2</v>
      </c>
      <c r="D911" s="123">
        <v>0</v>
      </c>
      <c r="E911" s="123">
        <v>1.3222192947339193</v>
      </c>
      <c r="F911" s="84" t="s">
        <v>3165</v>
      </c>
      <c r="G911" s="84" t="b">
        <v>0</v>
      </c>
      <c r="H911" s="84" t="b">
        <v>0</v>
      </c>
      <c r="I911" s="84" t="b">
        <v>0</v>
      </c>
      <c r="J911" s="84" t="b">
        <v>0</v>
      </c>
      <c r="K911" s="84" t="b">
        <v>0</v>
      </c>
      <c r="L911" s="84" t="b">
        <v>0</v>
      </c>
    </row>
    <row r="912" spans="1:12" ht="15">
      <c r="A912" s="84" t="s">
        <v>4193</v>
      </c>
      <c r="B912" s="84" t="s">
        <v>4297</v>
      </c>
      <c r="C912" s="84">
        <v>2</v>
      </c>
      <c r="D912" s="123">
        <v>0</v>
      </c>
      <c r="E912" s="123">
        <v>1.3222192947339193</v>
      </c>
      <c r="F912" s="84" t="s">
        <v>3165</v>
      </c>
      <c r="G912" s="84" t="b">
        <v>0</v>
      </c>
      <c r="H912" s="84" t="b">
        <v>0</v>
      </c>
      <c r="I912" s="84" t="b">
        <v>0</v>
      </c>
      <c r="J912" s="84" t="b">
        <v>0</v>
      </c>
      <c r="K912" s="84" t="b">
        <v>0</v>
      </c>
      <c r="L912" s="84" t="b">
        <v>0</v>
      </c>
    </row>
    <row r="913" spans="1:12" ht="15">
      <c r="A913" s="84" t="s">
        <v>4297</v>
      </c>
      <c r="B913" s="84" t="s">
        <v>4298</v>
      </c>
      <c r="C913" s="84">
        <v>2</v>
      </c>
      <c r="D913" s="123">
        <v>0</v>
      </c>
      <c r="E913" s="123">
        <v>1.3222192947339193</v>
      </c>
      <c r="F913" s="84" t="s">
        <v>3165</v>
      </c>
      <c r="G913" s="84" t="b">
        <v>0</v>
      </c>
      <c r="H913" s="84" t="b">
        <v>0</v>
      </c>
      <c r="I913" s="84" t="b">
        <v>0</v>
      </c>
      <c r="J913" s="84" t="b">
        <v>0</v>
      </c>
      <c r="K913" s="84" t="b">
        <v>0</v>
      </c>
      <c r="L913" s="84" t="b">
        <v>0</v>
      </c>
    </row>
    <row r="914" spans="1:12" ht="15">
      <c r="A914" s="84" t="s">
        <v>4298</v>
      </c>
      <c r="B914" s="84" t="s">
        <v>4299</v>
      </c>
      <c r="C914" s="84">
        <v>2</v>
      </c>
      <c r="D914" s="123">
        <v>0</v>
      </c>
      <c r="E914" s="123">
        <v>1.3222192947339193</v>
      </c>
      <c r="F914" s="84" t="s">
        <v>3165</v>
      </c>
      <c r="G914" s="84" t="b">
        <v>0</v>
      </c>
      <c r="H914" s="84" t="b">
        <v>0</v>
      </c>
      <c r="I914" s="84" t="b">
        <v>0</v>
      </c>
      <c r="J914" s="84" t="b">
        <v>0</v>
      </c>
      <c r="K914" s="84" t="b">
        <v>0</v>
      </c>
      <c r="L914" s="84" t="b">
        <v>0</v>
      </c>
    </row>
    <row r="915" spans="1:12" ht="15">
      <c r="A915" s="84" t="s">
        <v>4299</v>
      </c>
      <c r="B915" s="84" t="s">
        <v>4300</v>
      </c>
      <c r="C915" s="84">
        <v>2</v>
      </c>
      <c r="D915" s="123">
        <v>0</v>
      </c>
      <c r="E915" s="123">
        <v>1.3222192947339193</v>
      </c>
      <c r="F915" s="84" t="s">
        <v>3165</v>
      </c>
      <c r="G915" s="84" t="b">
        <v>0</v>
      </c>
      <c r="H915" s="84" t="b">
        <v>0</v>
      </c>
      <c r="I915" s="84" t="b">
        <v>0</v>
      </c>
      <c r="J915" s="84" t="b">
        <v>0</v>
      </c>
      <c r="K915" s="84" t="b">
        <v>0</v>
      </c>
      <c r="L915" s="84" t="b">
        <v>0</v>
      </c>
    </row>
    <row r="916" spans="1:12" ht="15">
      <c r="A916" s="84" t="s">
        <v>4300</v>
      </c>
      <c r="B916" s="84" t="s">
        <v>4194</v>
      </c>
      <c r="C916" s="84">
        <v>2</v>
      </c>
      <c r="D916" s="123">
        <v>0</v>
      </c>
      <c r="E916" s="123">
        <v>1.3222192947339193</v>
      </c>
      <c r="F916" s="84" t="s">
        <v>3165</v>
      </c>
      <c r="G916" s="84" t="b">
        <v>0</v>
      </c>
      <c r="H916" s="84" t="b">
        <v>0</v>
      </c>
      <c r="I916" s="84" t="b">
        <v>0</v>
      </c>
      <c r="J916" s="84" t="b">
        <v>0</v>
      </c>
      <c r="K916" s="84" t="b">
        <v>0</v>
      </c>
      <c r="L916" s="84" t="b">
        <v>0</v>
      </c>
    </row>
    <row r="917" spans="1:12" ht="15">
      <c r="A917" s="84" t="s">
        <v>4194</v>
      </c>
      <c r="B917" s="84" t="s">
        <v>4133</v>
      </c>
      <c r="C917" s="84">
        <v>2</v>
      </c>
      <c r="D917" s="123">
        <v>0</v>
      </c>
      <c r="E917" s="123">
        <v>1.3222192947339193</v>
      </c>
      <c r="F917" s="84" t="s">
        <v>3165</v>
      </c>
      <c r="G917" s="84" t="b">
        <v>0</v>
      </c>
      <c r="H917" s="84" t="b">
        <v>0</v>
      </c>
      <c r="I917" s="84" t="b">
        <v>0</v>
      </c>
      <c r="J917" s="84" t="b">
        <v>0</v>
      </c>
      <c r="K917" s="84" t="b">
        <v>0</v>
      </c>
      <c r="L917" s="84" t="b">
        <v>0</v>
      </c>
    </row>
    <row r="918" spans="1:12" ht="15">
      <c r="A918" s="84" t="s">
        <v>4195</v>
      </c>
      <c r="B918" s="84" t="s">
        <v>4305</v>
      </c>
      <c r="C918" s="84">
        <v>2</v>
      </c>
      <c r="D918" s="123">
        <v>0</v>
      </c>
      <c r="E918" s="123">
        <v>1.130333768495006</v>
      </c>
      <c r="F918" s="84" t="s">
        <v>3166</v>
      </c>
      <c r="G918" s="84" t="b">
        <v>0</v>
      </c>
      <c r="H918" s="84" t="b">
        <v>1</v>
      </c>
      <c r="I918" s="84" t="b">
        <v>0</v>
      </c>
      <c r="J918" s="84" t="b">
        <v>0</v>
      </c>
      <c r="K918" s="84" t="b">
        <v>0</v>
      </c>
      <c r="L918" s="84" t="b">
        <v>0</v>
      </c>
    </row>
    <row r="919" spans="1:12" ht="15">
      <c r="A919" s="84" t="s">
        <v>4305</v>
      </c>
      <c r="B919" s="84" t="s">
        <v>4135</v>
      </c>
      <c r="C919" s="84">
        <v>2</v>
      </c>
      <c r="D919" s="123">
        <v>0</v>
      </c>
      <c r="E919" s="123">
        <v>0.829303772831025</v>
      </c>
      <c r="F919" s="84" t="s">
        <v>3166</v>
      </c>
      <c r="G919" s="84" t="b">
        <v>0</v>
      </c>
      <c r="H919" s="84" t="b">
        <v>0</v>
      </c>
      <c r="I919" s="84" t="b">
        <v>0</v>
      </c>
      <c r="J919" s="84" t="b">
        <v>0</v>
      </c>
      <c r="K919" s="84" t="b">
        <v>0</v>
      </c>
      <c r="L919" s="84" t="b">
        <v>0</v>
      </c>
    </row>
    <row r="920" spans="1:12" ht="15">
      <c r="A920" s="84" t="s">
        <v>4135</v>
      </c>
      <c r="B920" s="84" t="s">
        <v>4196</v>
      </c>
      <c r="C920" s="84">
        <v>2</v>
      </c>
      <c r="D920" s="123">
        <v>0</v>
      </c>
      <c r="E920" s="123">
        <v>0.9542425094393249</v>
      </c>
      <c r="F920" s="84" t="s">
        <v>3166</v>
      </c>
      <c r="G920" s="84" t="b">
        <v>0</v>
      </c>
      <c r="H920" s="84" t="b">
        <v>0</v>
      </c>
      <c r="I920" s="84" t="b">
        <v>0</v>
      </c>
      <c r="J920" s="84" t="b">
        <v>0</v>
      </c>
      <c r="K920" s="84" t="b">
        <v>0</v>
      </c>
      <c r="L920" s="84" t="b">
        <v>0</v>
      </c>
    </row>
    <row r="921" spans="1:12" ht="15">
      <c r="A921" s="84" t="s">
        <v>4196</v>
      </c>
      <c r="B921" s="84" t="s">
        <v>4306</v>
      </c>
      <c r="C921" s="84">
        <v>2</v>
      </c>
      <c r="D921" s="123">
        <v>0</v>
      </c>
      <c r="E921" s="123">
        <v>1.130333768495006</v>
      </c>
      <c r="F921" s="84" t="s">
        <v>3166</v>
      </c>
      <c r="G921" s="84" t="b">
        <v>0</v>
      </c>
      <c r="H921" s="84" t="b">
        <v>0</v>
      </c>
      <c r="I921" s="84" t="b">
        <v>0</v>
      </c>
      <c r="J921" s="84" t="b">
        <v>0</v>
      </c>
      <c r="K921" s="84" t="b">
        <v>0</v>
      </c>
      <c r="L921" s="84" t="b">
        <v>0</v>
      </c>
    </row>
    <row r="922" spans="1:12" ht="15">
      <c r="A922" s="84" t="s">
        <v>4306</v>
      </c>
      <c r="B922" s="84" t="s">
        <v>756</v>
      </c>
      <c r="C922" s="84">
        <v>2</v>
      </c>
      <c r="D922" s="123">
        <v>0</v>
      </c>
      <c r="E922" s="123">
        <v>1.130333768495006</v>
      </c>
      <c r="F922" s="84" t="s">
        <v>3166</v>
      </c>
      <c r="G922" s="84" t="b">
        <v>0</v>
      </c>
      <c r="H922" s="84" t="b">
        <v>0</v>
      </c>
      <c r="I922" s="84" t="b">
        <v>0</v>
      </c>
      <c r="J922" s="84" t="b">
        <v>0</v>
      </c>
      <c r="K922" s="84" t="b">
        <v>0</v>
      </c>
      <c r="L922" s="84" t="b">
        <v>0</v>
      </c>
    </row>
    <row r="923" spans="1:12" ht="15">
      <c r="A923" s="84" t="s">
        <v>756</v>
      </c>
      <c r="B923" s="84" t="s">
        <v>4307</v>
      </c>
      <c r="C923" s="84">
        <v>2</v>
      </c>
      <c r="D923" s="123">
        <v>0</v>
      </c>
      <c r="E923" s="123">
        <v>1.130333768495006</v>
      </c>
      <c r="F923" s="84" t="s">
        <v>3166</v>
      </c>
      <c r="G923" s="84" t="b">
        <v>0</v>
      </c>
      <c r="H923" s="84" t="b">
        <v>0</v>
      </c>
      <c r="I923" s="84" t="b">
        <v>0</v>
      </c>
      <c r="J923" s="84" t="b">
        <v>0</v>
      </c>
      <c r="K923" s="84" t="b">
        <v>0</v>
      </c>
      <c r="L923" s="84" t="b">
        <v>0</v>
      </c>
    </row>
    <row r="924" spans="1:12" ht="15">
      <c r="A924" s="84" t="s">
        <v>4307</v>
      </c>
      <c r="B924" s="84" t="s">
        <v>4308</v>
      </c>
      <c r="C924" s="84">
        <v>2</v>
      </c>
      <c r="D924" s="123">
        <v>0</v>
      </c>
      <c r="E924" s="123">
        <v>1.130333768495006</v>
      </c>
      <c r="F924" s="84" t="s">
        <v>3166</v>
      </c>
      <c r="G924" s="84" t="b">
        <v>0</v>
      </c>
      <c r="H924" s="84" t="b">
        <v>0</v>
      </c>
      <c r="I924" s="84" t="b">
        <v>0</v>
      </c>
      <c r="J924" s="84" t="b">
        <v>0</v>
      </c>
      <c r="K924" s="84" t="b">
        <v>0</v>
      </c>
      <c r="L924" s="84" t="b">
        <v>0</v>
      </c>
    </row>
    <row r="925" spans="1:12" ht="15">
      <c r="A925" s="84" t="s">
        <v>4308</v>
      </c>
      <c r="B925" s="84" t="s">
        <v>4135</v>
      </c>
      <c r="C925" s="84">
        <v>2</v>
      </c>
      <c r="D925" s="123">
        <v>0</v>
      </c>
      <c r="E925" s="123">
        <v>0.829303772831025</v>
      </c>
      <c r="F925" s="84" t="s">
        <v>3166</v>
      </c>
      <c r="G925" s="84" t="b">
        <v>0</v>
      </c>
      <c r="H925" s="84" t="b">
        <v>0</v>
      </c>
      <c r="I925" s="84" t="b">
        <v>0</v>
      </c>
      <c r="J925" s="84" t="b">
        <v>0</v>
      </c>
      <c r="K925" s="84" t="b">
        <v>0</v>
      </c>
      <c r="L925" s="84" t="b">
        <v>0</v>
      </c>
    </row>
    <row r="926" spans="1:12" ht="15">
      <c r="A926" s="84" t="s">
        <v>4079</v>
      </c>
      <c r="B926" s="84" t="s">
        <v>4136</v>
      </c>
      <c r="C926" s="84">
        <v>3</v>
      </c>
      <c r="D926" s="123">
        <v>0.004997549464331998</v>
      </c>
      <c r="E926" s="123">
        <v>1.3741370939994129</v>
      </c>
      <c r="F926" s="84" t="s">
        <v>3167</v>
      </c>
      <c r="G926" s="84" t="b">
        <v>0</v>
      </c>
      <c r="H926" s="84" t="b">
        <v>0</v>
      </c>
      <c r="I926" s="84" t="b">
        <v>0</v>
      </c>
      <c r="J926" s="84" t="b">
        <v>0</v>
      </c>
      <c r="K926" s="84" t="b">
        <v>1</v>
      </c>
      <c r="L926" s="84" t="b">
        <v>0</v>
      </c>
    </row>
    <row r="927" spans="1:12" ht="15">
      <c r="A927" s="84" t="s">
        <v>3262</v>
      </c>
      <c r="B927" s="84" t="s">
        <v>756</v>
      </c>
      <c r="C927" s="84">
        <v>3</v>
      </c>
      <c r="D927" s="123">
        <v>0.004997549464331998</v>
      </c>
      <c r="E927" s="123">
        <v>1.124259620782813</v>
      </c>
      <c r="F927" s="84" t="s">
        <v>3167</v>
      </c>
      <c r="G927" s="84" t="b">
        <v>0</v>
      </c>
      <c r="H927" s="84" t="b">
        <v>0</v>
      </c>
      <c r="I927" s="84" t="b">
        <v>0</v>
      </c>
      <c r="J927" s="84" t="b">
        <v>0</v>
      </c>
      <c r="K927" s="84" t="b">
        <v>0</v>
      </c>
      <c r="L927" s="84" t="b">
        <v>0</v>
      </c>
    </row>
    <row r="928" spans="1:12" ht="15">
      <c r="A928" s="84" t="s">
        <v>756</v>
      </c>
      <c r="B928" s="84" t="s">
        <v>420</v>
      </c>
      <c r="C928" s="84">
        <v>3</v>
      </c>
      <c r="D928" s="123">
        <v>0.004997549464331998</v>
      </c>
      <c r="E928" s="123">
        <v>1.124259620782813</v>
      </c>
      <c r="F928" s="84" t="s">
        <v>3167</v>
      </c>
      <c r="G928" s="84" t="b">
        <v>0</v>
      </c>
      <c r="H928" s="84" t="b">
        <v>0</v>
      </c>
      <c r="I928" s="84" t="b">
        <v>0</v>
      </c>
      <c r="J928" s="84" t="b">
        <v>0</v>
      </c>
      <c r="K928" s="84" t="b">
        <v>0</v>
      </c>
      <c r="L928" s="84" t="b">
        <v>0</v>
      </c>
    </row>
    <row r="929" spans="1:12" ht="15">
      <c r="A929" s="84" t="s">
        <v>3324</v>
      </c>
      <c r="B929" s="84" t="s">
        <v>3327</v>
      </c>
      <c r="C929" s="84">
        <v>3</v>
      </c>
      <c r="D929" s="123">
        <v>0.012041199826559249</v>
      </c>
      <c r="E929" s="123">
        <v>1.0731070983354316</v>
      </c>
      <c r="F929" s="84" t="s">
        <v>3167</v>
      </c>
      <c r="G929" s="84" t="b">
        <v>0</v>
      </c>
      <c r="H929" s="84" t="b">
        <v>0</v>
      </c>
      <c r="I929" s="84" t="b">
        <v>0</v>
      </c>
      <c r="J929" s="84" t="b">
        <v>0</v>
      </c>
      <c r="K929" s="84" t="b">
        <v>0</v>
      </c>
      <c r="L929" s="84" t="b">
        <v>0</v>
      </c>
    </row>
    <row r="930" spans="1:12" ht="15">
      <c r="A930" s="84" t="s">
        <v>4136</v>
      </c>
      <c r="B930" s="84" t="s">
        <v>4200</v>
      </c>
      <c r="C930" s="84">
        <v>2</v>
      </c>
      <c r="D930" s="123">
        <v>0.0080274665510395</v>
      </c>
      <c r="E930" s="123">
        <v>1.3741370939994129</v>
      </c>
      <c r="F930" s="84" t="s">
        <v>3167</v>
      </c>
      <c r="G930" s="84" t="b">
        <v>0</v>
      </c>
      <c r="H930" s="84" t="b">
        <v>1</v>
      </c>
      <c r="I930" s="84" t="b">
        <v>0</v>
      </c>
      <c r="J930" s="84" t="b">
        <v>0</v>
      </c>
      <c r="K930" s="84" t="b">
        <v>0</v>
      </c>
      <c r="L930" s="84" t="b">
        <v>0</v>
      </c>
    </row>
    <row r="931" spans="1:12" ht="15">
      <c r="A931" s="84" t="s">
        <v>4200</v>
      </c>
      <c r="B931" s="84" t="s">
        <v>3262</v>
      </c>
      <c r="C931" s="84">
        <v>2</v>
      </c>
      <c r="D931" s="123">
        <v>0.0080274665510395</v>
      </c>
      <c r="E931" s="123">
        <v>1.249198357391113</v>
      </c>
      <c r="F931" s="84" t="s">
        <v>3167</v>
      </c>
      <c r="G931" s="84" t="b">
        <v>0</v>
      </c>
      <c r="H931" s="84" t="b">
        <v>0</v>
      </c>
      <c r="I931" s="84" t="b">
        <v>0</v>
      </c>
      <c r="J931" s="84" t="b">
        <v>0</v>
      </c>
      <c r="K931" s="84" t="b">
        <v>0</v>
      </c>
      <c r="L931" s="84" t="b">
        <v>0</v>
      </c>
    </row>
    <row r="932" spans="1:12" ht="15">
      <c r="A932" s="84" t="s">
        <v>420</v>
      </c>
      <c r="B932" s="84" t="s">
        <v>3263</v>
      </c>
      <c r="C932" s="84">
        <v>2</v>
      </c>
      <c r="D932" s="123">
        <v>0.0080274665510395</v>
      </c>
      <c r="E932" s="123">
        <v>1.1980458349437317</v>
      </c>
      <c r="F932" s="84" t="s">
        <v>3167</v>
      </c>
      <c r="G932" s="84" t="b">
        <v>0</v>
      </c>
      <c r="H932" s="84" t="b">
        <v>0</v>
      </c>
      <c r="I932" s="84" t="b">
        <v>0</v>
      </c>
      <c r="J932" s="84" t="b">
        <v>0</v>
      </c>
      <c r="K932" s="84" t="b">
        <v>0</v>
      </c>
      <c r="L932" s="84" t="b">
        <v>0</v>
      </c>
    </row>
    <row r="933" spans="1:12" ht="15">
      <c r="A933" s="84" t="s">
        <v>3380</v>
      </c>
      <c r="B933" s="84" t="s">
        <v>3324</v>
      </c>
      <c r="C933" s="84">
        <v>2</v>
      </c>
      <c r="D933" s="123">
        <v>0.016054933102079</v>
      </c>
      <c r="E933" s="123">
        <v>1.0731070983354316</v>
      </c>
      <c r="F933" s="84" t="s">
        <v>3167</v>
      </c>
      <c r="G933" s="84" t="b">
        <v>0</v>
      </c>
      <c r="H933" s="84" t="b">
        <v>0</v>
      </c>
      <c r="I933" s="84" t="b">
        <v>0</v>
      </c>
      <c r="J933" s="84" t="b">
        <v>0</v>
      </c>
      <c r="K933" s="84" t="b">
        <v>0</v>
      </c>
      <c r="L933" s="84" t="b">
        <v>0</v>
      </c>
    </row>
    <row r="934" spans="1:12" ht="15">
      <c r="A934" s="84" t="s">
        <v>3327</v>
      </c>
      <c r="B934" s="84" t="s">
        <v>3324</v>
      </c>
      <c r="C934" s="84">
        <v>2</v>
      </c>
      <c r="D934" s="123">
        <v>0.0080274665510395</v>
      </c>
      <c r="E934" s="123">
        <v>0.8970158392797505</v>
      </c>
      <c r="F934" s="84" t="s">
        <v>3167</v>
      </c>
      <c r="G934" s="84" t="b">
        <v>0</v>
      </c>
      <c r="H934" s="84" t="b">
        <v>0</v>
      </c>
      <c r="I934" s="84" t="b">
        <v>0</v>
      </c>
      <c r="J934" s="84" t="b">
        <v>0</v>
      </c>
      <c r="K934" s="84" t="b">
        <v>0</v>
      </c>
      <c r="L934" s="84" t="b">
        <v>0</v>
      </c>
    </row>
    <row r="935" spans="1:12" ht="15">
      <c r="A935" s="84" t="s">
        <v>3264</v>
      </c>
      <c r="B935" s="84" t="s">
        <v>4317</v>
      </c>
      <c r="C935" s="84">
        <v>2</v>
      </c>
      <c r="D935" s="123">
        <v>0.016054933102079</v>
      </c>
      <c r="E935" s="123">
        <v>1.550228353055094</v>
      </c>
      <c r="F935" s="84" t="s">
        <v>3167</v>
      </c>
      <c r="G935" s="84" t="b">
        <v>0</v>
      </c>
      <c r="H935" s="84" t="b">
        <v>0</v>
      </c>
      <c r="I935" s="84" t="b">
        <v>0</v>
      </c>
      <c r="J935" s="84" t="b">
        <v>0</v>
      </c>
      <c r="K935" s="84" t="b">
        <v>0</v>
      </c>
      <c r="L935" s="84" t="b">
        <v>0</v>
      </c>
    </row>
    <row r="936" spans="1:12" ht="15">
      <c r="A936" s="84" t="s">
        <v>3324</v>
      </c>
      <c r="B936" s="84" t="s">
        <v>3330</v>
      </c>
      <c r="C936" s="84">
        <v>2</v>
      </c>
      <c r="D936" s="123">
        <v>0.016054933102079</v>
      </c>
      <c r="E936" s="123">
        <v>1.0731070983354316</v>
      </c>
      <c r="F936" s="84" t="s">
        <v>3167</v>
      </c>
      <c r="G936" s="84" t="b">
        <v>0</v>
      </c>
      <c r="H936" s="84" t="b">
        <v>0</v>
      </c>
      <c r="I936" s="84" t="b">
        <v>0</v>
      </c>
      <c r="J936" s="84" t="b">
        <v>0</v>
      </c>
      <c r="K936" s="84" t="b">
        <v>0</v>
      </c>
      <c r="L936" s="84" t="b">
        <v>0</v>
      </c>
    </row>
    <row r="937" spans="1:12" ht="15">
      <c r="A937" s="84" t="s">
        <v>756</v>
      </c>
      <c r="B937" s="84" t="s">
        <v>4055</v>
      </c>
      <c r="C937" s="84">
        <v>2</v>
      </c>
      <c r="D937" s="123">
        <v>0.011005703690980077</v>
      </c>
      <c r="E937" s="123">
        <v>0.9852767431792936</v>
      </c>
      <c r="F937" s="84" t="s">
        <v>3171</v>
      </c>
      <c r="G937" s="84" t="b">
        <v>0</v>
      </c>
      <c r="H937" s="84" t="b">
        <v>0</v>
      </c>
      <c r="I937" s="84" t="b">
        <v>0</v>
      </c>
      <c r="J937" s="84" t="b">
        <v>0</v>
      </c>
      <c r="K937" s="84" t="b">
        <v>0</v>
      </c>
      <c r="L937" s="84" t="b">
        <v>0</v>
      </c>
    </row>
    <row r="938" spans="1:12" ht="15">
      <c r="A938" s="84" t="s">
        <v>4055</v>
      </c>
      <c r="B938" s="84" t="s">
        <v>3264</v>
      </c>
      <c r="C938" s="84">
        <v>2</v>
      </c>
      <c r="D938" s="123">
        <v>0.011005703690980077</v>
      </c>
      <c r="E938" s="123">
        <v>1.161368002234975</v>
      </c>
      <c r="F938" s="84" t="s">
        <v>3171</v>
      </c>
      <c r="G938" s="84" t="b">
        <v>0</v>
      </c>
      <c r="H938" s="84" t="b">
        <v>0</v>
      </c>
      <c r="I938" s="84" t="b">
        <v>0</v>
      </c>
      <c r="J938" s="84" t="b">
        <v>0</v>
      </c>
      <c r="K938" s="84" t="b">
        <v>0</v>
      </c>
      <c r="L938" s="84" t="b">
        <v>0</v>
      </c>
    </row>
    <row r="939" spans="1:12" ht="15">
      <c r="A939" s="84" t="s">
        <v>3264</v>
      </c>
      <c r="B939" s="84" t="s">
        <v>4339</v>
      </c>
      <c r="C939" s="84">
        <v>2</v>
      </c>
      <c r="D939" s="123">
        <v>0.011005703690980077</v>
      </c>
      <c r="E939" s="123">
        <v>1.161368002234975</v>
      </c>
      <c r="F939" s="84" t="s">
        <v>3171</v>
      </c>
      <c r="G939" s="84" t="b">
        <v>0</v>
      </c>
      <c r="H939" s="84" t="b">
        <v>0</v>
      </c>
      <c r="I939" s="84" t="b">
        <v>0</v>
      </c>
      <c r="J939" s="84" t="b">
        <v>0</v>
      </c>
      <c r="K939" s="84" t="b">
        <v>0</v>
      </c>
      <c r="L939" s="84" t="b">
        <v>0</v>
      </c>
    </row>
    <row r="940" spans="1:12" ht="15">
      <c r="A940" s="84" t="s">
        <v>4339</v>
      </c>
      <c r="B940" s="84" t="s">
        <v>4053</v>
      </c>
      <c r="C940" s="84">
        <v>2</v>
      </c>
      <c r="D940" s="123">
        <v>0.011005703690980077</v>
      </c>
      <c r="E940" s="123">
        <v>0.9852767431792936</v>
      </c>
      <c r="F940" s="84" t="s">
        <v>3171</v>
      </c>
      <c r="G940" s="84" t="b">
        <v>0</v>
      </c>
      <c r="H940" s="84" t="b">
        <v>0</v>
      </c>
      <c r="I940" s="84" t="b">
        <v>0</v>
      </c>
      <c r="J940" s="84" t="b">
        <v>0</v>
      </c>
      <c r="K940" s="84" t="b">
        <v>0</v>
      </c>
      <c r="L940" s="84" t="b">
        <v>0</v>
      </c>
    </row>
    <row r="941" spans="1:12" ht="15">
      <c r="A941" s="84" t="s">
        <v>4053</v>
      </c>
      <c r="B941" s="84" t="s">
        <v>4095</v>
      </c>
      <c r="C941" s="84">
        <v>2</v>
      </c>
      <c r="D941" s="123">
        <v>0.011005703690980077</v>
      </c>
      <c r="E941" s="123">
        <v>1.161368002234975</v>
      </c>
      <c r="F941" s="84" t="s">
        <v>3171</v>
      </c>
      <c r="G941" s="84" t="b">
        <v>0</v>
      </c>
      <c r="H941" s="84" t="b">
        <v>0</v>
      </c>
      <c r="I941" s="84" t="b">
        <v>0</v>
      </c>
      <c r="J941" s="84" t="b">
        <v>0</v>
      </c>
      <c r="K941" s="84" t="b">
        <v>0</v>
      </c>
      <c r="L941" s="84" t="b">
        <v>0</v>
      </c>
    </row>
    <row r="942" spans="1:12" ht="15">
      <c r="A942" s="84" t="s">
        <v>4095</v>
      </c>
      <c r="B942" s="84" t="s">
        <v>4161</v>
      </c>
      <c r="C942" s="84">
        <v>2</v>
      </c>
      <c r="D942" s="123">
        <v>0.011005703690980077</v>
      </c>
      <c r="E942" s="123">
        <v>1.161368002234975</v>
      </c>
      <c r="F942" s="84" t="s">
        <v>3171</v>
      </c>
      <c r="G942" s="84" t="b">
        <v>0</v>
      </c>
      <c r="H942" s="84" t="b">
        <v>0</v>
      </c>
      <c r="I942" s="84" t="b">
        <v>0</v>
      </c>
      <c r="J942" s="84" t="b">
        <v>1</v>
      </c>
      <c r="K942" s="84" t="b">
        <v>0</v>
      </c>
      <c r="L942" s="84" t="b">
        <v>0</v>
      </c>
    </row>
    <row r="943" spans="1:12" ht="15">
      <c r="A943" s="84" t="s">
        <v>4161</v>
      </c>
      <c r="B943" s="84" t="s">
        <v>3345</v>
      </c>
      <c r="C943" s="84">
        <v>2</v>
      </c>
      <c r="D943" s="123">
        <v>0.011005703690980077</v>
      </c>
      <c r="E943" s="123">
        <v>1.161368002234975</v>
      </c>
      <c r="F943" s="84" t="s">
        <v>3171</v>
      </c>
      <c r="G943" s="84" t="b">
        <v>1</v>
      </c>
      <c r="H943" s="84" t="b">
        <v>0</v>
      </c>
      <c r="I943" s="84" t="b">
        <v>0</v>
      </c>
      <c r="J943" s="84" t="b">
        <v>1</v>
      </c>
      <c r="K943" s="84" t="b">
        <v>0</v>
      </c>
      <c r="L943" s="84" t="b">
        <v>0</v>
      </c>
    </row>
    <row r="944" spans="1:12" ht="15">
      <c r="A944" s="84" t="s">
        <v>3345</v>
      </c>
      <c r="B944" s="84" t="s">
        <v>4137</v>
      </c>
      <c r="C944" s="84">
        <v>2</v>
      </c>
      <c r="D944" s="123">
        <v>0.011005703690980077</v>
      </c>
      <c r="E944" s="123">
        <v>1.161368002234975</v>
      </c>
      <c r="F944" s="84" t="s">
        <v>3171</v>
      </c>
      <c r="G944" s="84" t="b">
        <v>1</v>
      </c>
      <c r="H944" s="84" t="b">
        <v>0</v>
      </c>
      <c r="I944" s="84" t="b">
        <v>0</v>
      </c>
      <c r="J944" s="84" t="b">
        <v>0</v>
      </c>
      <c r="K944" s="84" t="b">
        <v>0</v>
      </c>
      <c r="L944" s="84" t="b">
        <v>0</v>
      </c>
    </row>
    <row r="945" spans="1:12" ht="15">
      <c r="A945" s="84" t="s">
        <v>4137</v>
      </c>
      <c r="B945" s="84" t="s">
        <v>4054</v>
      </c>
      <c r="C945" s="84">
        <v>2</v>
      </c>
      <c r="D945" s="123">
        <v>0.011005703690980077</v>
      </c>
      <c r="E945" s="123">
        <v>1.161368002234975</v>
      </c>
      <c r="F945" s="84" t="s">
        <v>3171</v>
      </c>
      <c r="G945" s="84" t="b">
        <v>0</v>
      </c>
      <c r="H945" s="84" t="b">
        <v>0</v>
      </c>
      <c r="I945" s="84" t="b">
        <v>0</v>
      </c>
      <c r="J945" s="84" t="b">
        <v>0</v>
      </c>
      <c r="K945" s="84" t="b">
        <v>0</v>
      </c>
      <c r="L945" s="84" t="b">
        <v>0</v>
      </c>
    </row>
    <row r="946" spans="1:12" ht="15">
      <c r="A946" s="84" t="s">
        <v>4054</v>
      </c>
      <c r="B946" s="84" t="s">
        <v>4052</v>
      </c>
      <c r="C946" s="84">
        <v>2</v>
      </c>
      <c r="D946" s="123">
        <v>0.011005703690980077</v>
      </c>
      <c r="E946" s="123">
        <v>1.161368002234975</v>
      </c>
      <c r="F946" s="84" t="s">
        <v>3171</v>
      </c>
      <c r="G946" s="84" t="b">
        <v>0</v>
      </c>
      <c r="H946" s="84" t="b">
        <v>0</v>
      </c>
      <c r="I946" s="84" t="b">
        <v>0</v>
      </c>
      <c r="J946" s="84" t="b">
        <v>0</v>
      </c>
      <c r="K946" s="84" t="b">
        <v>0</v>
      </c>
      <c r="L946" s="84" t="b">
        <v>0</v>
      </c>
    </row>
    <row r="947" spans="1:12" ht="15">
      <c r="A947" s="84" t="s">
        <v>4138</v>
      </c>
      <c r="B947" s="84" t="s">
        <v>3354</v>
      </c>
      <c r="C947" s="84">
        <v>4</v>
      </c>
      <c r="D947" s="123">
        <v>0</v>
      </c>
      <c r="E947" s="123">
        <v>1.224014811372864</v>
      </c>
      <c r="F947" s="84" t="s">
        <v>3172</v>
      </c>
      <c r="G947" s="84" t="b">
        <v>0</v>
      </c>
      <c r="H947" s="84" t="b">
        <v>1</v>
      </c>
      <c r="I947" s="84" t="b">
        <v>0</v>
      </c>
      <c r="J947" s="84" t="b">
        <v>0</v>
      </c>
      <c r="K947" s="84" t="b">
        <v>0</v>
      </c>
      <c r="L947" s="84" t="b">
        <v>0</v>
      </c>
    </row>
    <row r="948" spans="1:12" ht="15">
      <c r="A948" s="84" t="s">
        <v>3354</v>
      </c>
      <c r="B948" s="84" t="s">
        <v>4146</v>
      </c>
      <c r="C948" s="84">
        <v>2</v>
      </c>
      <c r="D948" s="123">
        <v>0.008479718187717781</v>
      </c>
      <c r="E948" s="123">
        <v>1.224014811372864</v>
      </c>
      <c r="F948" s="84" t="s">
        <v>3172</v>
      </c>
      <c r="G948" s="84" t="b">
        <v>0</v>
      </c>
      <c r="H948" s="84" t="b">
        <v>0</v>
      </c>
      <c r="I948" s="84" t="b">
        <v>0</v>
      </c>
      <c r="J948" s="84" t="b">
        <v>0</v>
      </c>
      <c r="K948" s="84" t="b">
        <v>0</v>
      </c>
      <c r="L948" s="84" t="b">
        <v>0</v>
      </c>
    </row>
    <row r="949" spans="1:12" ht="15">
      <c r="A949" s="84" t="s">
        <v>4146</v>
      </c>
      <c r="B949" s="84" t="s">
        <v>4348</v>
      </c>
      <c r="C949" s="84">
        <v>2</v>
      </c>
      <c r="D949" s="123">
        <v>0.008479718187717781</v>
      </c>
      <c r="E949" s="123">
        <v>1.5250448070368452</v>
      </c>
      <c r="F949" s="84" t="s">
        <v>3172</v>
      </c>
      <c r="G949" s="84" t="b">
        <v>0</v>
      </c>
      <c r="H949" s="84" t="b">
        <v>0</v>
      </c>
      <c r="I949" s="84" t="b">
        <v>0</v>
      </c>
      <c r="J949" s="84" t="b">
        <v>1</v>
      </c>
      <c r="K949" s="84" t="b">
        <v>0</v>
      </c>
      <c r="L949" s="84" t="b">
        <v>0</v>
      </c>
    </row>
    <row r="950" spans="1:12" ht="15">
      <c r="A950" s="84" t="s">
        <v>4348</v>
      </c>
      <c r="B950" s="84" t="s">
        <v>4349</v>
      </c>
      <c r="C950" s="84">
        <v>2</v>
      </c>
      <c r="D950" s="123">
        <v>0.008479718187717781</v>
      </c>
      <c r="E950" s="123">
        <v>1.5250448070368452</v>
      </c>
      <c r="F950" s="84" t="s">
        <v>3172</v>
      </c>
      <c r="G950" s="84" t="b">
        <v>1</v>
      </c>
      <c r="H950" s="84" t="b">
        <v>0</v>
      </c>
      <c r="I950" s="84" t="b">
        <v>0</v>
      </c>
      <c r="J950" s="84" t="b">
        <v>0</v>
      </c>
      <c r="K950" s="84" t="b">
        <v>0</v>
      </c>
      <c r="L950" s="84" t="b">
        <v>0</v>
      </c>
    </row>
    <row r="951" spans="1:12" ht="15">
      <c r="A951" s="84" t="s">
        <v>4349</v>
      </c>
      <c r="B951" s="84" t="s">
        <v>4106</v>
      </c>
      <c r="C951" s="84">
        <v>2</v>
      </c>
      <c r="D951" s="123">
        <v>0.008479718187717781</v>
      </c>
      <c r="E951" s="123">
        <v>1.5250448070368452</v>
      </c>
      <c r="F951" s="84" t="s">
        <v>3172</v>
      </c>
      <c r="G951" s="84" t="b">
        <v>0</v>
      </c>
      <c r="H951" s="84" t="b">
        <v>0</v>
      </c>
      <c r="I951" s="84" t="b">
        <v>0</v>
      </c>
      <c r="J951" s="84" t="b">
        <v>0</v>
      </c>
      <c r="K951" s="84" t="b">
        <v>0</v>
      </c>
      <c r="L951" s="84" t="b">
        <v>0</v>
      </c>
    </row>
    <row r="952" spans="1:12" ht="15">
      <c r="A952" s="84" t="s">
        <v>4106</v>
      </c>
      <c r="B952" s="84" t="s">
        <v>4211</v>
      </c>
      <c r="C952" s="84">
        <v>2</v>
      </c>
      <c r="D952" s="123">
        <v>0.008479718187717781</v>
      </c>
      <c r="E952" s="123">
        <v>1.5250448070368452</v>
      </c>
      <c r="F952" s="84" t="s">
        <v>3172</v>
      </c>
      <c r="G952" s="84" t="b">
        <v>0</v>
      </c>
      <c r="H952" s="84" t="b">
        <v>0</v>
      </c>
      <c r="I952" s="84" t="b">
        <v>0</v>
      </c>
      <c r="J952" s="84" t="b">
        <v>0</v>
      </c>
      <c r="K952" s="84" t="b">
        <v>0</v>
      </c>
      <c r="L952" s="84" t="b">
        <v>0</v>
      </c>
    </row>
    <row r="953" spans="1:12" ht="15">
      <c r="A953" s="84" t="s">
        <v>4211</v>
      </c>
      <c r="B953" s="84" t="s">
        <v>4350</v>
      </c>
      <c r="C953" s="84">
        <v>2</v>
      </c>
      <c r="D953" s="123">
        <v>0.008479718187717781</v>
      </c>
      <c r="E953" s="123">
        <v>1.5250448070368452</v>
      </c>
      <c r="F953" s="84" t="s">
        <v>3172</v>
      </c>
      <c r="G953" s="84" t="b">
        <v>0</v>
      </c>
      <c r="H953" s="84" t="b">
        <v>0</v>
      </c>
      <c r="I953" s="84" t="b">
        <v>0</v>
      </c>
      <c r="J953" s="84" t="b">
        <v>1</v>
      </c>
      <c r="K953" s="84" t="b">
        <v>0</v>
      </c>
      <c r="L953" s="84" t="b">
        <v>0</v>
      </c>
    </row>
    <row r="954" spans="1:12" ht="15">
      <c r="A954" s="84" t="s">
        <v>4350</v>
      </c>
      <c r="B954" s="84" t="s">
        <v>4199</v>
      </c>
      <c r="C954" s="84">
        <v>2</v>
      </c>
      <c r="D954" s="123">
        <v>0.008479718187717781</v>
      </c>
      <c r="E954" s="123">
        <v>1.5250448070368452</v>
      </c>
      <c r="F954" s="84" t="s">
        <v>3172</v>
      </c>
      <c r="G954" s="84" t="b">
        <v>1</v>
      </c>
      <c r="H954" s="84" t="b">
        <v>0</v>
      </c>
      <c r="I954" s="84" t="b">
        <v>0</v>
      </c>
      <c r="J954" s="84" t="b">
        <v>0</v>
      </c>
      <c r="K954" s="84" t="b">
        <v>0</v>
      </c>
      <c r="L954" s="84" t="b">
        <v>0</v>
      </c>
    </row>
    <row r="955" spans="1:12" ht="15">
      <c r="A955" s="84" t="s">
        <v>4199</v>
      </c>
      <c r="B955" s="84" t="s">
        <v>3357</v>
      </c>
      <c r="C955" s="84">
        <v>2</v>
      </c>
      <c r="D955" s="123">
        <v>0.008479718187717781</v>
      </c>
      <c r="E955" s="123">
        <v>1.5250448070368452</v>
      </c>
      <c r="F955" s="84" t="s">
        <v>3172</v>
      </c>
      <c r="G955" s="84" t="b">
        <v>0</v>
      </c>
      <c r="H955" s="84" t="b">
        <v>0</v>
      </c>
      <c r="I955" s="84" t="b">
        <v>0</v>
      </c>
      <c r="J955" s="84" t="b">
        <v>0</v>
      </c>
      <c r="K955" s="84" t="b">
        <v>0</v>
      </c>
      <c r="L955" s="84" t="b">
        <v>0</v>
      </c>
    </row>
    <row r="956" spans="1:12" ht="15">
      <c r="A956" s="84" t="s">
        <v>3357</v>
      </c>
      <c r="B956" s="84" t="s">
        <v>4351</v>
      </c>
      <c r="C956" s="84">
        <v>2</v>
      </c>
      <c r="D956" s="123">
        <v>0.008479718187717781</v>
      </c>
      <c r="E956" s="123">
        <v>1.5250448070368452</v>
      </c>
      <c r="F956" s="84" t="s">
        <v>3172</v>
      </c>
      <c r="G956" s="84" t="b">
        <v>0</v>
      </c>
      <c r="H956" s="84" t="b">
        <v>0</v>
      </c>
      <c r="I956" s="84" t="b">
        <v>0</v>
      </c>
      <c r="J956" s="84" t="b">
        <v>0</v>
      </c>
      <c r="K956" s="84" t="b">
        <v>0</v>
      </c>
      <c r="L956" s="84" t="b">
        <v>0</v>
      </c>
    </row>
    <row r="957" spans="1:12" ht="15">
      <c r="A957" s="84" t="s">
        <v>4351</v>
      </c>
      <c r="B957" s="84" t="s">
        <v>4115</v>
      </c>
      <c r="C957" s="84">
        <v>2</v>
      </c>
      <c r="D957" s="123">
        <v>0.008479718187717781</v>
      </c>
      <c r="E957" s="123">
        <v>1.5250448070368452</v>
      </c>
      <c r="F957" s="84" t="s">
        <v>3172</v>
      </c>
      <c r="G957" s="84" t="b">
        <v>0</v>
      </c>
      <c r="H957" s="84" t="b">
        <v>0</v>
      </c>
      <c r="I957" s="84" t="b">
        <v>0</v>
      </c>
      <c r="J957" s="84" t="b">
        <v>1</v>
      </c>
      <c r="K957" s="84" t="b">
        <v>0</v>
      </c>
      <c r="L957" s="84" t="b">
        <v>0</v>
      </c>
    </row>
    <row r="958" spans="1:12" ht="15">
      <c r="A958" s="84" t="s">
        <v>4115</v>
      </c>
      <c r="B958" s="84" t="s">
        <v>4352</v>
      </c>
      <c r="C958" s="84">
        <v>2</v>
      </c>
      <c r="D958" s="123">
        <v>0.008479718187717781</v>
      </c>
      <c r="E958" s="123">
        <v>1.5250448070368452</v>
      </c>
      <c r="F958" s="84" t="s">
        <v>3172</v>
      </c>
      <c r="G958" s="84" t="b">
        <v>1</v>
      </c>
      <c r="H958" s="84" t="b">
        <v>0</v>
      </c>
      <c r="I958" s="84" t="b">
        <v>0</v>
      </c>
      <c r="J958" s="84" t="b">
        <v>0</v>
      </c>
      <c r="K958" s="84" t="b">
        <v>0</v>
      </c>
      <c r="L958" s="84" t="b">
        <v>0</v>
      </c>
    </row>
    <row r="959" spans="1:12" ht="15">
      <c r="A959" s="84" t="s">
        <v>4352</v>
      </c>
      <c r="B959" s="84" t="s">
        <v>4118</v>
      </c>
      <c r="C959" s="84">
        <v>2</v>
      </c>
      <c r="D959" s="123">
        <v>0.008479718187717781</v>
      </c>
      <c r="E959" s="123">
        <v>1.5250448070368452</v>
      </c>
      <c r="F959" s="84" t="s">
        <v>3172</v>
      </c>
      <c r="G959" s="84" t="b">
        <v>0</v>
      </c>
      <c r="H959" s="84" t="b">
        <v>0</v>
      </c>
      <c r="I959" s="84" t="b">
        <v>0</v>
      </c>
      <c r="J959" s="84" t="b">
        <v>0</v>
      </c>
      <c r="K959" s="84" t="b">
        <v>1</v>
      </c>
      <c r="L959" s="84" t="b">
        <v>0</v>
      </c>
    </row>
    <row r="960" spans="1:12" ht="15">
      <c r="A960" s="84" t="s">
        <v>4118</v>
      </c>
      <c r="B960" s="84" t="s">
        <v>4353</v>
      </c>
      <c r="C960" s="84">
        <v>2</v>
      </c>
      <c r="D960" s="123">
        <v>0.008479718187717781</v>
      </c>
      <c r="E960" s="123">
        <v>1.5250448070368452</v>
      </c>
      <c r="F960" s="84" t="s">
        <v>3172</v>
      </c>
      <c r="G960" s="84" t="b">
        <v>0</v>
      </c>
      <c r="H960" s="84" t="b">
        <v>1</v>
      </c>
      <c r="I960" s="84" t="b">
        <v>0</v>
      </c>
      <c r="J960" s="84" t="b">
        <v>0</v>
      </c>
      <c r="K960" s="84" t="b">
        <v>0</v>
      </c>
      <c r="L960" s="84" t="b">
        <v>0</v>
      </c>
    </row>
    <row r="961" spans="1:12" ht="15">
      <c r="A961" s="84" t="s">
        <v>4354</v>
      </c>
      <c r="B961" s="84" t="s">
        <v>4138</v>
      </c>
      <c r="C961" s="84">
        <v>2</v>
      </c>
      <c r="D961" s="123">
        <v>0.008479718187717781</v>
      </c>
      <c r="E961" s="123">
        <v>1.348953547981164</v>
      </c>
      <c r="F961" s="84" t="s">
        <v>3172</v>
      </c>
      <c r="G961" s="84" t="b">
        <v>0</v>
      </c>
      <c r="H961" s="84" t="b">
        <v>0</v>
      </c>
      <c r="I961" s="84" t="b">
        <v>0</v>
      </c>
      <c r="J961" s="84" t="b">
        <v>0</v>
      </c>
      <c r="K961" s="84" t="b">
        <v>1</v>
      </c>
      <c r="L961" s="84" t="b">
        <v>0</v>
      </c>
    </row>
    <row r="962" spans="1:12" ht="15">
      <c r="A962" s="84" t="s">
        <v>3354</v>
      </c>
      <c r="B962" s="84" t="s">
        <v>4147</v>
      </c>
      <c r="C962" s="84">
        <v>2</v>
      </c>
      <c r="D962" s="123">
        <v>0.008479718187717781</v>
      </c>
      <c r="E962" s="123">
        <v>1.224014811372864</v>
      </c>
      <c r="F962" s="84" t="s">
        <v>3172</v>
      </c>
      <c r="G962" s="84" t="b">
        <v>0</v>
      </c>
      <c r="H962" s="84" t="b">
        <v>0</v>
      </c>
      <c r="I962" s="84" t="b">
        <v>0</v>
      </c>
      <c r="J962" s="84" t="b">
        <v>0</v>
      </c>
      <c r="K962" s="84" t="b">
        <v>0</v>
      </c>
      <c r="L962" s="84" t="b">
        <v>0</v>
      </c>
    </row>
    <row r="963" spans="1:12" ht="15">
      <c r="A963" s="84" t="s">
        <v>4147</v>
      </c>
      <c r="B963" s="84" t="s">
        <v>4355</v>
      </c>
      <c r="C963" s="84">
        <v>2</v>
      </c>
      <c r="D963" s="123">
        <v>0.008479718187717781</v>
      </c>
      <c r="E963" s="123">
        <v>1.5250448070368452</v>
      </c>
      <c r="F963" s="84" t="s">
        <v>3172</v>
      </c>
      <c r="G963" s="84" t="b">
        <v>0</v>
      </c>
      <c r="H963" s="84" t="b">
        <v>0</v>
      </c>
      <c r="I963" s="84" t="b">
        <v>0</v>
      </c>
      <c r="J963" s="84" t="b">
        <v>1</v>
      </c>
      <c r="K963" s="84" t="b">
        <v>0</v>
      </c>
      <c r="L963" s="84" t="b">
        <v>0</v>
      </c>
    </row>
    <row r="964" spans="1:12" ht="15">
      <c r="A964" s="84" t="s">
        <v>4355</v>
      </c>
      <c r="B964" s="84" t="s">
        <v>4356</v>
      </c>
      <c r="C964" s="84">
        <v>2</v>
      </c>
      <c r="D964" s="123">
        <v>0.008479718187717781</v>
      </c>
      <c r="E964" s="123">
        <v>1.5250448070368452</v>
      </c>
      <c r="F964" s="84" t="s">
        <v>3172</v>
      </c>
      <c r="G964" s="84" t="b">
        <v>1</v>
      </c>
      <c r="H964" s="84" t="b">
        <v>0</v>
      </c>
      <c r="I964" s="84" t="b">
        <v>0</v>
      </c>
      <c r="J964" s="84" t="b">
        <v>1</v>
      </c>
      <c r="K964" s="84" t="b">
        <v>0</v>
      </c>
      <c r="L964" s="84" t="b">
        <v>0</v>
      </c>
    </row>
    <row r="965" spans="1:12" ht="15">
      <c r="A965" s="84" t="s">
        <v>4356</v>
      </c>
      <c r="B965" s="84" t="s">
        <v>4357</v>
      </c>
      <c r="C965" s="84">
        <v>2</v>
      </c>
      <c r="D965" s="123">
        <v>0.008479718187717781</v>
      </c>
      <c r="E965" s="123">
        <v>1.5250448070368452</v>
      </c>
      <c r="F965" s="84" t="s">
        <v>3172</v>
      </c>
      <c r="G965" s="84" t="b">
        <v>1</v>
      </c>
      <c r="H965" s="84" t="b">
        <v>0</v>
      </c>
      <c r="I965" s="84" t="b">
        <v>0</v>
      </c>
      <c r="J965" s="84" t="b">
        <v>0</v>
      </c>
      <c r="K965" s="84" t="b">
        <v>0</v>
      </c>
      <c r="L965" s="84" t="b">
        <v>0</v>
      </c>
    </row>
    <row r="966" spans="1:12" ht="15">
      <c r="A966" s="84" t="s">
        <v>4357</v>
      </c>
      <c r="B966" s="84" t="s">
        <v>4358</v>
      </c>
      <c r="C966" s="84">
        <v>2</v>
      </c>
      <c r="D966" s="123">
        <v>0.008479718187717781</v>
      </c>
      <c r="E966" s="123">
        <v>1.5250448070368452</v>
      </c>
      <c r="F966" s="84" t="s">
        <v>3172</v>
      </c>
      <c r="G966" s="84" t="b">
        <v>0</v>
      </c>
      <c r="H966" s="84" t="b">
        <v>0</v>
      </c>
      <c r="I966" s="84" t="b">
        <v>0</v>
      </c>
      <c r="J966" s="84" t="b">
        <v>0</v>
      </c>
      <c r="K966" s="84" t="b">
        <v>0</v>
      </c>
      <c r="L966" s="84" t="b">
        <v>0</v>
      </c>
    </row>
    <row r="967" spans="1:12" ht="15">
      <c r="A967" s="84" t="s">
        <v>4358</v>
      </c>
      <c r="B967" s="84" t="s">
        <v>4212</v>
      </c>
      <c r="C967" s="84">
        <v>2</v>
      </c>
      <c r="D967" s="123">
        <v>0.008479718187717781</v>
      </c>
      <c r="E967" s="123">
        <v>1.5250448070368452</v>
      </c>
      <c r="F967" s="84" t="s">
        <v>3172</v>
      </c>
      <c r="G967" s="84" t="b">
        <v>0</v>
      </c>
      <c r="H967" s="84" t="b">
        <v>0</v>
      </c>
      <c r="I967" s="84" t="b">
        <v>0</v>
      </c>
      <c r="J967" s="84" t="b">
        <v>0</v>
      </c>
      <c r="K967" s="84" t="b">
        <v>0</v>
      </c>
      <c r="L967" s="84" t="b">
        <v>0</v>
      </c>
    </row>
    <row r="968" spans="1:12" ht="15">
      <c r="A968" s="84" t="s">
        <v>4212</v>
      </c>
      <c r="B968" s="84" t="s">
        <v>3266</v>
      </c>
      <c r="C968" s="84">
        <v>2</v>
      </c>
      <c r="D968" s="123">
        <v>0.008479718187717781</v>
      </c>
      <c r="E968" s="123">
        <v>1.348953547981164</v>
      </c>
      <c r="F968" s="84" t="s">
        <v>3172</v>
      </c>
      <c r="G968" s="84" t="b">
        <v>0</v>
      </c>
      <c r="H968" s="84" t="b">
        <v>0</v>
      </c>
      <c r="I968" s="84" t="b">
        <v>0</v>
      </c>
      <c r="J968" s="84" t="b">
        <v>0</v>
      </c>
      <c r="K968" s="84" t="b">
        <v>0</v>
      </c>
      <c r="L968" s="84" t="b">
        <v>0</v>
      </c>
    </row>
    <row r="969" spans="1:12" ht="15">
      <c r="A969" s="84" t="s">
        <v>3266</v>
      </c>
      <c r="B969" s="84" t="s">
        <v>3292</v>
      </c>
      <c r="C969" s="84">
        <v>2</v>
      </c>
      <c r="D969" s="123">
        <v>0.008479718187717781</v>
      </c>
      <c r="E969" s="123">
        <v>1.348953547981164</v>
      </c>
      <c r="F969" s="84" t="s">
        <v>3172</v>
      </c>
      <c r="G969" s="84" t="b">
        <v>0</v>
      </c>
      <c r="H969" s="84" t="b">
        <v>0</v>
      </c>
      <c r="I969" s="84" t="b">
        <v>0</v>
      </c>
      <c r="J969" s="84" t="b">
        <v>0</v>
      </c>
      <c r="K969" s="84" t="b">
        <v>0</v>
      </c>
      <c r="L969" s="84" t="b">
        <v>0</v>
      </c>
    </row>
    <row r="970" spans="1:12" ht="15">
      <c r="A970" s="84" t="s">
        <v>3292</v>
      </c>
      <c r="B970" s="84" t="s">
        <v>756</v>
      </c>
      <c r="C970" s="84">
        <v>2</v>
      </c>
      <c r="D970" s="123">
        <v>0.008479718187717781</v>
      </c>
      <c r="E970" s="123">
        <v>1.348953547981164</v>
      </c>
      <c r="F970" s="84" t="s">
        <v>3172</v>
      </c>
      <c r="G970" s="84" t="b">
        <v>0</v>
      </c>
      <c r="H970" s="84" t="b">
        <v>0</v>
      </c>
      <c r="I970" s="84" t="b">
        <v>0</v>
      </c>
      <c r="J970" s="84" t="b">
        <v>0</v>
      </c>
      <c r="K970" s="84" t="b">
        <v>0</v>
      </c>
      <c r="L970" s="84" t="b">
        <v>0</v>
      </c>
    </row>
    <row r="971" spans="1:12" ht="15">
      <c r="A971" s="84" t="s">
        <v>4141</v>
      </c>
      <c r="B971" s="84" t="s">
        <v>4367</v>
      </c>
      <c r="C971" s="84">
        <v>2</v>
      </c>
      <c r="D971" s="123">
        <v>0</v>
      </c>
      <c r="E971" s="123">
        <v>0.6283889300503115</v>
      </c>
      <c r="F971" s="84" t="s">
        <v>3173</v>
      </c>
      <c r="G971" s="84" t="b">
        <v>0</v>
      </c>
      <c r="H971" s="84" t="b">
        <v>0</v>
      </c>
      <c r="I971" s="84" t="b">
        <v>0</v>
      </c>
      <c r="J971" s="84" t="b">
        <v>0</v>
      </c>
      <c r="K971" s="84" t="b">
        <v>0</v>
      </c>
      <c r="L971" s="84" t="b">
        <v>0</v>
      </c>
    </row>
    <row r="972" spans="1:12" ht="15">
      <c r="A972" s="84" t="s">
        <v>4367</v>
      </c>
      <c r="B972" s="84" t="s">
        <v>4368</v>
      </c>
      <c r="C972" s="84">
        <v>2</v>
      </c>
      <c r="D972" s="123">
        <v>0</v>
      </c>
      <c r="E972" s="123">
        <v>0.9294189257142927</v>
      </c>
      <c r="F972" s="84" t="s">
        <v>3173</v>
      </c>
      <c r="G972" s="84" t="b">
        <v>0</v>
      </c>
      <c r="H972" s="84" t="b">
        <v>0</v>
      </c>
      <c r="I972" s="84" t="b">
        <v>0</v>
      </c>
      <c r="J972" s="84" t="b">
        <v>0</v>
      </c>
      <c r="K972" s="84" t="b">
        <v>0</v>
      </c>
      <c r="L972" s="84" t="b">
        <v>0</v>
      </c>
    </row>
    <row r="973" spans="1:12" ht="15">
      <c r="A973" s="84" t="s">
        <v>4368</v>
      </c>
      <c r="B973" s="84" t="s">
        <v>4065</v>
      </c>
      <c r="C973" s="84">
        <v>2</v>
      </c>
      <c r="D973" s="123">
        <v>0</v>
      </c>
      <c r="E973" s="123">
        <v>0.9294189257142927</v>
      </c>
      <c r="F973" s="84" t="s">
        <v>3173</v>
      </c>
      <c r="G973" s="84" t="b">
        <v>0</v>
      </c>
      <c r="H973" s="84" t="b">
        <v>0</v>
      </c>
      <c r="I973" s="84" t="b">
        <v>0</v>
      </c>
      <c r="J973" s="84" t="b">
        <v>0</v>
      </c>
      <c r="K973" s="84" t="b">
        <v>0</v>
      </c>
      <c r="L973" s="84" t="b">
        <v>0</v>
      </c>
    </row>
    <row r="974" spans="1:12" ht="15">
      <c r="A974" s="84" t="s">
        <v>4065</v>
      </c>
      <c r="B974" s="84" t="s">
        <v>4141</v>
      </c>
      <c r="C974" s="84">
        <v>2</v>
      </c>
      <c r="D974" s="123">
        <v>0</v>
      </c>
      <c r="E974" s="123">
        <v>0.7533276666586114</v>
      </c>
      <c r="F974" s="84" t="s">
        <v>3173</v>
      </c>
      <c r="G974" s="84" t="b">
        <v>0</v>
      </c>
      <c r="H974" s="84" t="b">
        <v>0</v>
      </c>
      <c r="I974" s="84" t="b">
        <v>0</v>
      </c>
      <c r="J974" s="84" t="b">
        <v>0</v>
      </c>
      <c r="K974" s="84" t="b">
        <v>0</v>
      </c>
      <c r="L974" s="84" t="b">
        <v>0</v>
      </c>
    </row>
    <row r="975" spans="1:12" ht="15">
      <c r="A975" s="84" t="s">
        <v>4141</v>
      </c>
      <c r="B975" s="84" t="s">
        <v>3264</v>
      </c>
      <c r="C975" s="84">
        <v>2</v>
      </c>
      <c r="D975" s="123">
        <v>0</v>
      </c>
      <c r="E975" s="123">
        <v>0.6283889300503115</v>
      </c>
      <c r="F975" s="84" t="s">
        <v>3173</v>
      </c>
      <c r="G975" s="84" t="b">
        <v>0</v>
      </c>
      <c r="H975" s="84" t="b">
        <v>0</v>
      </c>
      <c r="I975" s="84" t="b">
        <v>0</v>
      </c>
      <c r="J975" s="84" t="b">
        <v>0</v>
      </c>
      <c r="K975" s="84" t="b">
        <v>0</v>
      </c>
      <c r="L975" s="84" t="b">
        <v>0</v>
      </c>
    </row>
    <row r="976" spans="1:12" ht="15">
      <c r="A976" s="84" t="s">
        <v>3264</v>
      </c>
      <c r="B976" s="84" t="s">
        <v>4369</v>
      </c>
      <c r="C976" s="84">
        <v>2</v>
      </c>
      <c r="D976" s="123">
        <v>0</v>
      </c>
      <c r="E976" s="123">
        <v>0.9294189257142927</v>
      </c>
      <c r="F976" s="84" t="s">
        <v>3173</v>
      </c>
      <c r="G976" s="84" t="b">
        <v>0</v>
      </c>
      <c r="H976" s="84" t="b">
        <v>0</v>
      </c>
      <c r="I976" s="84" t="b">
        <v>0</v>
      </c>
      <c r="J976" s="84" t="b">
        <v>0</v>
      </c>
      <c r="K976" s="84" t="b">
        <v>0</v>
      </c>
      <c r="L976" s="84" t="b">
        <v>0</v>
      </c>
    </row>
    <row r="977" spans="1:12" ht="15">
      <c r="A977" s="84" t="s">
        <v>4369</v>
      </c>
      <c r="B977" s="84" t="s">
        <v>756</v>
      </c>
      <c r="C977" s="84">
        <v>2</v>
      </c>
      <c r="D977" s="123">
        <v>0</v>
      </c>
      <c r="E977" s="123">
        <v>0.9294189257142927</v>
      </c>
      <c r="F977" s="84" t="s">
        <v>3173</v>
      </c>
      <c r="G977" s="84" t="b">
        <v>0</v>
      </c>
      <c r="H977" s="84" t="b">
        <v>0</v>
      </c>
      <c r="I977" s="84" t="b">
        <v>0</v>
      </c>
      <c r="J977" s="84" t="b">
        <v>0</v>
      </c>
      <c r="K977" s="84" t="b">
        <v>0</v>
      </c>
      <c r="L977" s="84" t="b">
        <v>0</v>
      </c>
    </row>
    <row r="978" spans="1:12" ht="15">
      <c r="A978" s="84" t="s">
        <v>3324</v>
      </c>
      <c r="B978" s="84" t="s">
        <v>3327</v>
      </c>
      <c r="C978" s="84">
        <v>2</v>
      </c>
      <c r="D978" s="123">
        <v>0</v>
      </c>
      <c r="E978" s="123">
        <v>0.8908555305749319</v>
      </c>
      <c r="F978" s="84" t="s">
        <v>3179</v>
      </c>
      <c r="G978" s="84" t="b">
        <v>0</v>
      </c>
      <c r="H978" s="84" t="b">
        <v>0</v>
      </c>
      <c r="I978" s="84" t="b">
        <v>0</v>
      </c>
      <c r="J978" s="84" t="b">
        <v>0</v>
      </c>
      <c r="K978" s="84" t="b">
        <v>0</v>
      </c>
      <c r="L978" s="84" t="b">
        <v>0</v>
      </c>
    </row>
    <row r="979" spans="1:12" ht="15">
      <c r="A979" s="84" t="s">
        <v>3384</v>
      </c>
      <c r="B979" s="84" t="s">
        <v>4376</v>
      </c>
      <c r="C979" s="84">
        <v>2</v>
      </c>
      <c r="D979" s="123">
        <v>0</v>
      </c>
      <c r="E979" s="123">
        <v>1.1903316981702916</v>
      </c>
      <c r="F979" s="84" t="s">
        <v>3180</v>
      </c>
      <c r="G979" s="84" t="b">
        <v>0</v>
      </c>
      <c r="H979" s="84" t="b">
        <v>0</v>
      </c>
      <c r="I979" s="84" t="b">
        <v>0</v>
      </c>
      <c r="J979" s="84" t="b">
        <v>1</v>
      </c>
      <c r="K979" s="84" t="b">
        <v>0</v>
      </c>
      <c r="L979" s="84" t="b">
        <v>0</v>
      </c>
    </row>
    <row r="980" spans="1:12" ht="15">
      <c r="A980" s="84" t="s">
        <v>4376</v>
      </c>
      <c r="B980" s="84" t="s">
        <v>4067</v>
      </c>
      <c r="C980" s="84">
        <v>2</v>
      </c>
      <c r="D980" s="123">
        <v>0</v>
      </c>
      <c r="E980" s="123">
        <v>1.1903316981702916</v>
      </c>
      <c r="F980" s="84" t="s">
        <v>3180</v>
      </c>
      <c r="G980" s="84" t="b">
        <v>1</v>
      </c>
      <c r="H980" s="84" t="b">
        <v>0</v>
      </c>
      <c r="I980" s="84" t="b">
        <v>0</v>
      </c>
      <c r="J980" s="84" t="b">
        <v>0</v>
      </c>
      <c r="K980" s="84" t="b">
        <v>0</v>
      </c>
      <c r="L980" s="84" t="b">
        <v>0</v>
      </c>
    </row>
    <row r="981" spans="1:12" ht="15">
      <c r="A981" s="84" t="s">
        <v>4067</v>
      </c>
      <c r="B981" s="84" t="s">
        <v>3357</v>
      </c>
      <c r="C981" s="84">
        <v>2</v>
      </c>
      <c r="D981" s="123">
        <v>0</v>
      </c>
      <c r="E981" s="123">
        <v>1.1903316981702916</v>
      </c>
      <c r="F981" s="84" t="s">
        <v>3180</v>
      </c>
      <c r="G981" s="84" t="b">
        <v>0</v>
      </c>
      <c r="H981" s="84" t="b">
        <v>0</v>
      </c>
      <c r="I981" s="84" t="b">
        <v>0</v>
      </c>
      <c r="J981" s="84" t="b">
        <v>0</v>
      </c>
      <c r="K981" s="84" t="b">
        <v>0</v>
      </c>
      <c r="L981" s="84" t="b">
        <v>0</v>
      </c>
    </row>
    <row r="982" spans="1:12" ht="15">
      <c r="A982" s="84" t="s">
        <v>3357</v>
      </c>
      <c r="B982" s="84" t="s">
        <v>4377</v>
      </c>
      <c r="C982" s="84">
        <v>2</v>
      </c>
      <c r="D982" s="123">
        <v>0</v>
      </c>
      <c r="E982" s="123">
        <v>1.1903316981702916</v>
      </c>
      <c r="F982" s="84" t="s">
        <v>3180</v>
      </c>
      <c r="G982" s="84" t="b">
        <v>0</v>
      </c>
      <c r="H982" s="84" t="b">
        <v>0</v>
      </c>
      <c r="I982" s="84" t="b">
        <v>0</v>
      </c>
      <c r="J982" s="84" t="b">
        <v>0</v>
      </c>
      <c r="K982" s="84" t="b">
        <v>0</v>
      </c>
      <c r="L982" s="84" t="b">
        <v>0</v>
      </c>
    </row>
    <row r="983" spans="1:12" ht="15">
      <c r="A983" s="84" t="s">
        <v>4377</v>
      </c>
      <c r="B983" s="84" t="s">
        <v>4378</v>
      </c>
      <c r="C983" s="84">
        <v>2</v>
      </c>
      <c r="D983" s="123">
        <v>0</v>
      </c>
      <c r="E983" s="123">
        <v>1.1903316981702916</v>
      </c>
      <c r="F983" s="84" t="s">
        <v>3180</v>
      </c>
      <c r="G983" s="84" t="b">
        <v>0</v>
      </c>
      <c r="H983" s="84" t="b">
        <v>0</v>
      </c>
      <c r="I983" s="84" t="b">
        <v>0</v>
      </c>
      <c r="J983" s="84" t="b">
        <v>0</v>
      </c>
      <c r="K983" s="84" t="b">
        <v>0</v>
      </c>
      <c r="L983" s="84" t="b">
        <v>0</v>
      </c>
    </row>
    <row r="984" spans="1:12" ht="15">
      <c r="A984" s="84" t="s">
        <v>4378</v>
      </c>
      <c r="B984" s="84" t="s">
        <v>4379</v>
      </c>
      <c r="C984" s="84">
        <v>2</v>
      </c>
      <c r="D984" s="123">
        <v>0</v>
      </c>
      <c r="E984" s="123">
        <v>1.1903316981702916</v>
      </c>
      <c r="F984" s="84" t="s">
        <v>3180</v>
      </c>
      <c r="G984" s="84" t="b">
        <v>0</v>
      </c>
      <c r="H984" s="84" t="b">
        <v>0</v>
      </c>
      <c r="I984" s="84" t="b">
        <v>0</v>
      </c>
      <c r="J984" s="84" t="b">
        <v>0</v>
      </c>
      <c r="K984" s="84" t="b">
        <v>0</v>
      </c>
      <c r="L984" s="84" t="b">
        <v>0</v>
      </c>
    </row>
    <row r="985" spans="1:12" ht="15">
      <c r="A985" s="84" t="s">
        <v>4379</v>
      </c>
      <c r="B985" s="84" t="s">
        <v>4380</v>
      </c>
      <c r="C985" s="84">
        <v>2</v>
      </c>
      <c r="D985" s="123">
        <v>0</v>
      </c>
      <c r="E985" s="123">
        <v>1.1903316981702916</v>
      </c>
      <c r="F985" s="84" t="s">
        <v>3180</v>
      </c>
      <c r="G985" s="84" t="b">
        <v>0</v>
      </c>
      <c r="H985" s="84" t="b">
        <v>0</v>
      </c>
      <c r="I985" s="84" t="b">
        <v>0</v>
      </c>
      <c r="J985" s="84" t="b">
        <v>0</v>
      </c>
      <c r="K985" s="84" t="b">
        <v>0</v>
      </c>
      <c r="L985" s="84" t="b">
        <v>0</v>
      </c>
    </row>
    <row r="986" spans="1:12" ht="15">
      <c r="A986" s="84" t="s">
        <v>4380</v>
      </c>
      <c r="B986" s="84" t="s">
        <v>4381</v>
      </c>
      <c r="C986" s="84">
        <v>2</v>
      </c>
      <c r="D986" s="123">
        <v>0</v>
      </c>
      <c r="E986" s="123">
        <v>1.1903316981702916</v>
      </c>
      <c r="F986" s="84" t="s">
        <v>3180</v>
      </c>
      <c r="G986" s="84" t="b">
        <v>0</v>
      </c>
      <c r="H986" s="84" t="b">
        <v>0</v>
      </c>
      <c r="I986" s="84" t="b">
        <v>0</v>
      </c>
      <c r="J986" s="84" t="b">
        <v>0</v>
      </c>
      <c r="K986" s="84" t="b">
        <v>0</v>
      </c>
      <c r="L986" s="84" t="b">
        <v>0</v>
      </c>
    </row>
    <row r="987" spans="1:12" ht="15">
      <c r="A987" s="84" t="s">
        <v>4381</v>
      </c>
      <c r="B987" s="84" t="s">
        <v>4382</v>
      </c>
      <c r="C987" s="84">
        <v>2</v>
      </c>
      <c r="D987" s="123">
        <v>0</v>
      </c>
      <c r="E987" s="123">
        <v>1.1903316981702916</v>
      </c>
      <c r="F987" s="84" t="s">
        <v>3180</v>
      </c>
      <c r="G987" s="84" t="b">
        <v>0</v>
      </c>
      <c r="H987" s="84" t="b">
        <v>0</v>
      </c>
      <c r="I987" s="84" t="b">
        <v>0</v>
      </c>
      <c r="J987" s="84" t="b">
        <v>0</v>
      </c>
      <c r="K987" s="84" t="b">
        <v>0</v>
      </c>
      <c r="L987" s="84" t="b">
        <v>0</v>
      </c>
    </row>
    <row r="988" spans="1:12" ht="15">
      <c r="A988" s="84" t="s">
        <v>4382</v>
      </c>
      <c r="B988" s="84" t="s">
        <v>4383</v>
      </c>
      <c r="C988" s="84">
        <v>2</v>
      </c>
      <c r="D988" s="123">
        <v>0</v>
      </c>
      <c r="E988" s="123">
        <v>1.1903316981702916</v>
      </c>
      <c r="F988" s="84" t="s">
        <v>3180</v>
      </c>
      <c r="G988" s="84" t="b">
        <v>0</v>
      </c>
      <c r="H988" s="84" t="b">
        <v>0</v>
      </c>
      <c r="I988" s="84" t="b">
        <v>0</v>
      </c>
      <c r="J988" s="84" t="b">
        <v>0</v>
      </c>
      <c r="K988" s="84" t="b">
        <v>0</v>
      </c>
      <c r="L988" s="84" t="b">
        <v>0</v>
      </c>
    </row>
    <row r="989" spans="1:12" ht="15">
      <c r="A989" s="84" t="s">
        <v>4383</v>
      </c>
      <c r="B989" s="84" t="s">
        <v>3353</v>
      </c>
      <c r="C989" s="84">
        <v>2</v>
      </c>
      <c r="D989" s="123">
        <v>0</v>
      </c>
      <c r="E989" s="123">
        <v>1.1903316981702916</v>
      </c>
      <c r="F989" s="84" t="s">
        <v>3180</v>
      </c>
      <c r="G989" s="84" t="b">
        <v>0</v>
      </c>
      <c r="H989" s="84" t="b">
        <v>0</v>
      </c>
      <c r="I989" s="84" t="b">
        <v>0</v>
      </c>
      <c r="J989" s="84" t="b">
        <v>0</v>
      </c>
      <c r="K989" s="84" t="b">
        <v>0</v>
      </c>
      <c r="L989" s="84" t="b">
        <v>0</v>
      </c>
    </row>
    <row r="990" spans="1:12" ht="15">
      <c r="A990" s="84" t="s">
        <v>3353</v>
      </c>
      <c r="B990" s="84" t="s">
        <v>4384</v>
      </c>
      <c r="C990" s="84">
        <v>2</v>
      </c>
      <c r="D990" s="123">
        <v>0</v>
      </c>
      <c r="E990" s="123">
        <v>1.1903316981702916</v>
      </c>
      <c r="F990" s="84" t="s">
        <v>3180</v>
      </c>
      <c r="G990" s="84" t="b">
        <v>0</v>
      </c>
      <c r="H990" s="84" t="b">
        <v>0</v>
      </c>
      <c r="I990" s="84" t="b">
        <v>0</v>
      </c>
      <c r="J990" s="84" t="b">
        <v>0</v>
      </c>
      <c r="K990" s="84" t="b">
        <v>0</v>
      </c>
      <c r="L990" s="84" t="b">
        <v>0</v>
      </c>
    </row>
    <row r="991" spans="1:12" ht="15">
      <c r="A991" s="84" t="s">
        <v>4384</v>
      </c>
      <c r="B991" s="84" t="s">
        <v>4385</v>
      </c>
      <c r="C991" s="84">
        <v>2</v>
      </c>
      <c r="D991" s="123">
        <v>0</v>
      </c>
      <c r="E991" s="123">
        <v>1.1903316981702916</v>
      </c>
      <c r="F991" s="84" t="s">
        <v>3180</v>
      </c>
      <c r="G991" s="84" t="b">
        <v>0</v>
      </c>
      <c r="H991" s="84" t="b">
        <v>0</v>
      </c>
      <c r="I991" s="84" t="b">
        <v>0</v>
      </c>
      <c r="J991" s="84" t="b">
        <v>0</v>
      </c>
      <c r="K991" s="84" t="b">
        <v>0</v>
      </c>
      <c r="L991" s="84" t="b">
        <v>0</v>
      </c>
    </row>
    <row r="992" spans="1:12" ht="15">
      <c r="A992" s="84" t="s">
        <v>4061</v>
      </c>
      <c r="B992" s="84" t="s">
        <v>4232</v>
      </c>
      <c r="C992" s="84">
        <v>3</v>
      </c>
      <c r="D992" s="123">
        <v>0.01843040789779477</v>
      </c>
      <c r="E992" s="123">
        <v>0.7178553484963927</v>
      </c>
      <c r="F992" s="84" t="s">
        <v>3181</v>
      </c>
      <c r="G992" s="84" t="b">
        <v>0</v>
      </c>
      <c r="H992" s="84" t="b">
        <v>0</v>
      </c>
      <c r="I992" s="84" t="b">
        <v>0</v>
      </c>
      <c r="J992" s="84" t="b">
        <v>0</v>
      </c>
      <c r="K992" s="84" t="b">
        <v>0</v>
      </c>
      <c r="L992" s="84" t="b">
        <v>0</v>
      </c>
    </row>
    <row r="993" spans="1:12" ht="15">
      <c r="A993" s="84" t="s">
        <v>4392</v>
      </c>
      <c r="B993" s="84" t="s">
        <v>4133</v>
      </c>
      <c r="C993" s="84">
        <v>2</v>
      </c>
      <c r="D993" s="123">
        <v>0</v>
      </c>
      <c r="E993" s="123">
        <v>1.3710678622717363</v>
      </c>
      <c r="F993" s="84" t="s">
        <v>3181</v>
      </c>
      <c r="G993" s="84" t="b">
        <v>0</v>
      </c>
      <c r="H993" s="84" t="b">
        <v>0</v>
      </c>
      <c r="I993" s="84" t="b">
        <v>0</v>
      </c>
      <c r="J993" s="84" t="b">
        <v>0</v>
      </c>
      <c r="K993" s="84" t="b">
        <v>0</v>
      </c>
      <c r="L993" s="84" t="b">
        <v>0</v>
      </c>
    </row>
    <row r="994" spans="1:12" ht="15">
      <c r="A994" s="84" t="s">
        <v>4133</v>
      </c>
      <c r="B994" s="84" t="s">
        <v>3329</v>
      </c>
      <c r="C994" s="84">
        <v>2</v>
      </c>
      <c r="D994" s="123">
        <v>0</v>
      </c>
      <c r="E994" s="123">
        <v>1.1949766032160551</v>
      </c>
      <c r="F994" s="84" t="s">
        <v>3181</v>
      </c>
      <c r="G994" s="84" t="b">
        <v>0</v>
      </c>
      <c r="H994" s="84" t="b">
        <v>0</v>
      </c>
      <c r="I994" s="84" t="b">
        <v>0</v>
      </c>
      <c r="J994" s="84" t="b">
        <v>0</v>
      </c>
      <c r="K994" s="84" t="b">
        <v>0</v>
      </c>
      <c r="L994" s="84" t="b">
        <v>0</v>
      </c>
    </row>
    <row r="995" spans="1:12" ht="15">
      <c r="A995" s="84" t="s">
        <v>3329</v>
      </c>
      <c r="B995" s="84" t="s">
        <v>4126</v>
      </c>
      <c r="C995" s="84">
        <v>2</v>
      </c>
      <c r="D995" s="123">
        <v>0</v>
      </c>
      <c r="E995" s="123">
        <v>1.1949766032160551</v>
      </c>
      <c r="F995" s="84" t="s">
        <v>3181</v>
      </c>
      <c r="G995" s="84" t="b">
        <v>0</v>
      </c>
      <c r="H995" s="84" t="b">
        <v>0</v>
      </c>
      <c r="I995" s="84" t="b">
        <v>0</v>
      </c>
      <c r="J995" s="84" t="b">
        <v>0</v>
      </c>
      <c r="K995" s="84" t="b">
        <v>0</v>
      </c>
      <c r="L995" s="84" t="b">
        <v>0</v>
      </c>
    </row>
    <row r="996" spans="1:12" ht="15">
      <c r="A996" s="84" t="s">
        <v>4126</v>
      </c>
      <c r="B996" s="84" t="s">
        <v>756</v>
      </c>
      <c r="C996" s="84">
        <v>2</v>
      </c>
      <c r="D996" s="123">
        <v>0</v>
      </c>
      <c r="E996" s="123">
        <v>1.3710678622717363</v>
      </c>
      <c r="F996" s="84" t="s">
        <v>3181</v>
      </c>
      <c r="G996" s="84" t="b">
        <v>0</v>
      </c>
      <c r="H996" s="84" t="b">
        <v>0</v>
      </c>
      <c r="I996" s="84" t="b">
        <v>0</v>
      </c>
      <c r="J996" s="84" t="b">
        <v>0</v>
      </c>
      <c r="K996" s="84" t="b">
        <v>0</v>
      </c>
      <c r="L996" s="84" t="b">
        <v>0</v>
      </c>
    </row>
    <row r="997" spans="1:12" ht="15">
      <c r="A997" s="84" t="s">
        <v>756</v>
      </c>
      <c r="B997" s="84" t="s">
        <v>4061</v>
      </c>
      <c r="C997" s="84">
        <v>2</v>
      </c>
      <c r="D997" s="123">
        <v>0</v>
      </c>
      <c r="E997" s="123">
        <v>0.7178553484963925</v>
      </c>
      <c r="F997" s="84" t="s">
        <v>3181</v>
      </c>
      <c r="G997" s="84" t="b">
        <v>0</v>
      </c>
      <c r="H997" s="84" t="b">
        <v>0</v>
      </c>
      <c r="I997" s="84" t="b">
        <v>0</v>
      </c>
      <c r="J997" s="84" t="b">
        <v>0</v>
      </c>
      <c r="K997" s="84" t="b">
        <v>0</v>
      </c>
      <c r="L997" s="84" t="b">
        <v>0</v>
      </c>
    </row>
    <row r="998" spans="1:12" ht="15">
      <c r="A998" s="84" t="s">
        <v>4061</v>
      </c>
      <c r="B998" s="84" t="s">
        <v>4393</v>
      </c>
      <c r="C998" s="84">
        <v>2</v>
      </c>
      <c r="D998" s="123">
        <v>0</v>
      </c>
      <c r="E998" s="123">
        <v>0.7178553484963925</v>
      </c>
      <c r="F998" s="84" t="s">
        <v>3181</v>
      </c>
      <c r="G998" s="84" t="b">
        <v>0</v>
      </c>
      <c r="H998" s="84" t="b">
        <v>0</v>
      </c>
      <c r="I998" s="84" t="b">
        <v>0</v>
      </c>
      <c r="J998" s="84" t="b">
        <v>0</v>
      </c>
      <c r="K998" s="84" t="b">
        <v>0</v>
      </c>
      <c r="L998" s="84" t="b">
        <v>0</v>
      </c>
    </row>
    <row r="999" spans="1:12" ht="15">
      <c r="A999" s="84" t="s">
        <v>4393</v>
      </c>
      <c r="B999" s="84" t="s">
        <v>4061</v>
      </c>
      <c r="C999" s="84">
        <v>2</v>
      </c>
      <c r="D999" s="123">
        <v>0</v>
      </c>
      <c r="E999" s="123">
        <v>0.7178553484963925</v>
      </c>
      <c r="F999" s="84" t="s">
        <v>3181</v>
      </c>
      <c r="G999" s="84" t="b">
        <v>0</v>
      </c>
      <c r="H999" s="84" t="b">
        <v>0</v>
      </c>
      <c r="I999" s="84" t="b">
        <v>0</v>
      </c>
      <c r="J999" s="84" t="b">
        <v>0</v>
      </c>
      <c r="K999" s="84" t="b">
        <v>0</v>
      </c>
      <c r="L999" s="84" t="b">
        <v>0</v>
      </c>
    </row>
    <row r="1000" spans="1:12" ht="15">
      <c r="A1000" s="84" t="s">
        <v>4061</v>
      </c>
      <c r="B1000" s="84" t="s">
        <v>4394</v>
      </c>
      <c r="C1000" s="84">
        <v>2</v>
      </c>
      <c r="D1000" s="123">
        <v>0</v>
      </c>
      <c r="E1000" s="123">
        <v>0.7178553484963925</v>
      </c>
      <c r="F1000" s="84" t="s">
        <v>3181</v>
      </c>
      <c r="G1000" s="84" t="b">
        <v>0</v>
      </c>
      <c r="H1000" s="84" t="b">
        <v>0</v>
      </c>
      <c r="I1000" s="84" t="b">
        <v>0</v>
      </c>
      <c r="J1000" s="84" t="b">
        <v>0</v>
      </c>
      <c r="K1000" s="84" t="b">
        <v>0</v>
      </c>
      <c r="L1000" s="84" t="b">
        <v>0</v>
      </c>
    </row>
    <row r="1001" spans="1:12" ht="15">
      <c r="A1001" s="84" t="s">
        <v>4394</v>
      </c>
      <c r="B1001" s="84" t="s">
        <v>4395</v>
      </c>
      <c r="C1001" s="84">
        <v>2</v>
      </c>
      <c r="D1001" s="123">
        <v>0</v>
      </c>
      <c r="E1001" s="123">
        <v>1.3710678622717363</v>
      </c>
      <c r="F1001" s="84" t="s">
        <v>3181</v>
      </c>
      <c r="G1001" s="84" t="b">
        <v>0</v>
      </c>
      <c r="H1001" s="84" t="b">
        <v>0</v>
      </c>
      <c r="I1001" s="84" t="b">
        <v>0</v>
      </c>
      <c r="J1001" s="84" t="b">
        <v>0</v>
      </c>
      <c r="K1001" s="84" t="b">
        <v>0</v>
      </c>
      <c r="L1001" s="84" t="b">
        <v>0</v>
      </c>
    </row>
    <row r="1002" spans="1:12" ht="15">
      <c r="A1002" s="84" t="s">
        <v>4395</v>
      </c>
      <c r="B1002" s="84" t="s">
        <v>4061</v>
      </c>
      <c r="C1002" s="84">
        <v>2</v>
      </c>
      <c r="D1002" s="123">
        <v>0</v>
      </c>
      <c r="E1002" s="123">
        <v>0.7178553484963925</v>
      </c>
      <c r="F1002" s="84" t="s">
        <v>3181</v>
      </c>
      <c r="G1002" s="84" t="b">
        <v>0</v>
      </c>
      <c r="H1002" s="84" t="b">
        <v>0</v>
      </c>
      <c r="I1002" s="84" t="b">
        <v>0</v>
      </c>
      <c r="J1002" s="84" t="b">
        <v>0</v>
      </c>
      <c r="K1002" s="84" t="b">
        <v>0</v>
      </c>
      <c r="L1002" s="84" t="b">
        <v>0</v>
      </c>
    </row>
    <row r="1003" spans="1:12" ht="15">
      <c r="A1003" s="84" t="s">
        <v>4061</v>
      </c>
      <c r="B1003" s="84" t="s">
        <v>4231</v>
      </c>
      <c r="C1003" s="84">
        <v>2</v>
      </c>
      <c r="D1003" s="123">
        <v>0</v>
      </c>
      <c r="E1003" s="123">
        <v>0.5417640894407114</v>
      </c>
      <c r="F1003" s="84" t="s">
        <v>3181</v>
      </c>
      <c r="G1003" s="84" t="b">
        <v>0</v>
      </c>
      <c r="H1003" s="84" t="b">
        <v>0</v>
      </c>
      <c r="I1003" s="84" t="b">
        <v>0</v>
      </c>
      <c r="J1003" s="84" t="b">
        <v>0</v>
      </c>
      <c r="K1003" s="84" t="b">
        <v>0</v>
      </c>
      <c r="L1003" s="84" t="b">
        <v>0</v>
      </c>
    </row>
    <row r="1004" spans="1:12" ht="15">
      <c r="A1004" s="84" t="s">
        <v>4231</v>
      </c>
      <c r="B1004" s="84" t="s">
        <v>4220</v>
      </c>
      <c r="C1004" s="84">
        <v>2</v>
      </c>
      <c r="D1004" s="123">
        <v>0</v>
      </c>
      <c r="E1004" s="123">
        <v>1.1949766032160551</v>
      </c>
      <c r="F1004" s="84" t="s">
        <v>3181</v>
      </c>
      <c r="G1004" s="84" t="b">
        <v>0</v>
      </c>
      <c r="H1004" s="84" t="b">
        <v>0</v>
      </c>
      <c r="I1004" s="84" t="b">
        <v>0</v>
      </c>
      <c r="J1004" s="84" t="b">
        <v>0</v>
      </c>
      <c r="K1004" s="84" t="b">
        <v>0</v>
      </c>
      <c r="L1004" s="84" t="b">
        <v>0</v>
      </c>
    </row>
    <row r="1005" spans="1:12" ht="15">
      <c r="A1005" s="84" t="s">
        <v>4396</v>
      </c>
      <c r="B1005" s="84" t="s">
        <v>4397</v>
      </c>
      <c r="C1005" s="84">
        <v>2</v>
      </c>
      <c r="D1005" s="123">
        <v>0.012286938598529844</v>
      </c>
      <c r="E1005" s="123">
        <v>1.3710678622717363</v>
      </c>
      <c r="F1005" s="84" t="s">
        <v>3181</v>
      </c>
      <c r="G1005" s="84" t="b">
        <v>0</v>
      </c>
      <c r="H1005" s="84" t="b">
        <v>0</v>
      </c>
      <c r="I1005" s="84" t="b">
        <v>0</v>
      </c>
      <c r="J1005" s="84" t="b">
        <v>0</v>
      </c>
      <c r="K1005" s="84" t="b">
        <v>0</v>
      </c>
      <c r="L1005" s="84" t="b">
        <v>0</v>
      </c>
    </row>
    <row r="1006" spans="1:12" ht="15">
      <c r="A1006" s="84" t="s">
        <v>756</v>
      </c>
      <c r="B1006" s="84" t="s">
        <v>4176</v>
      </c>
      <c r="C1006" s="84">
        <v>2</v>
      </c>
      <c r="D1006" s="123">
        <v>0</v>
      </c>
      <c r="E1006" s="123">
        <v>0.7403626894942439</v>
      </c>
      <c r="F1006" s="84" t="s">
        <v>3183</v>
      </c>
      <c r="G1006" s="84" t="b">
        <v>0</v>
      </c>
      <c r="H1006" s="84" t="b">
        <v>0</v>
      </c>
      <c r="I1006" s="84" t="b">
        <v>0</v>
      </c>
      <c r="J1006" s="84" t="b">
        <v>0</v>
      </c>
      <c r="K1006" s="84" t="b">
        <v>0</v>
      </c>
      <c r="L1006" s="84" t="b">
        <v>0</v>
      </c>
    </row>
    <row r="1007" spans="1:12" ht="15">
      <c r="A1007" s="84" t="s">
        <v>4176</v>
      </c>
      <c r="B1007" s="84" t="s">
        <v>4413</v>
      </c>
      <c r="C1007" s="84">
        <v>2</v>
      </c>
      <c r="D1007" s="123">
        <v>0</v>
      </c>
      <c r="E1007" s="123">
        <v>0.7403626894942439</v>
      </c>
      <c r="F1007" s="84" t="s">
        <v>3183</v>
      </c>
      <c r="G1007" s="84" t="b">
        <v>0</v>
      </c>
      <c r="H1007" s="84" t="b">
        <v>0</v>
      </c>
      <c r="I1007" s="84" t="b">
        <v>0</v>
      </c>
      <c r="J1007" s="84" t="b">
        <v>0</v>
      </c>
      <c r="K1007" s="84" t="b">
        <v>0</v>
      </c>
      <c r="L1007" s="84" t="b">
        <v>0</v>
      </c>
    </row>
    <row r="1008" spans="1:12" ht="15">
      <c r="A1008" s="84" t="s">
        <v>4413</v>
      </c>
      <c r="B1008" s="84" t="s">
        <v>4414</v>
      </c>
      <c r="C1008" s="84">
        <v>2</v>
      </c>
      <c r="D1008" s="123">
        <v>0</v>
      </c>
      <c r="E1008" s="123">
        <v>0.7403626894942439</v>
      </c>
      <c r="F1008" s="84" t="s">
        <v>3183</v>
      </c>
      <c r="G1008" s="84" t="b">
        <v>0</v>
      </c>
      <c r="H1008" s="84" t="b">
        <v>0</v>
      </c>
      <c r="I1008" s="84" t="b">
        <v>0</v>
      </c>
      <c r="J1008" s="84" t="b">
        <v>0</v>
      </c>
      <c r="K1008" s="84" t="b">
        <v>0</v>
      </c>
      <c r="L1008" s="84" t="b">
        <v>0</v>
      </c>
    </row>
    <row r="1009" spans="1:12" ht="15">
      <c r="A1009" s="84" t="s">
        <v>4414</v>
      </c>
      <c r="B1009" s="84" t="s">
        <v>4097</v>
      </c>
      <c r="C1009" s="84">
        <v>2</v>
      </c>
      <c r="D1009" s="123">
        <v>0</v>
      </c>
      <c r="E1009" s="123">
        <v>0.7403626894942439</v>
      </c>
      <c r="F1009" s="84" t="s">
        <v>3183</v>
      </c>
      <c r="G1009" s="84" t="b">
        <v>0</v>
      </c>
      <c r="H1009" s="84" t="b">
        <v>0</v>
      </c>
      <c r="I1009" s="84" t="b">
        <v>0</v>
      </c>
      <c r="J1009" s="84" t="b">
        <v>0</v>
      </c>
      <c r="K1009" s="84" t="b">
        <v>0</v>
      </c>
      <c r="L1009" s="84" t="b">
        <v>0</v>
      </c>
    </row>
    <row r="1010" spans="1:12" ht="15">
      <c r="A1010" s="84" t="s">
        <v>4097</v>
      </c>
      <c r="B1010" s="84" t="s">
        <v>4415</v>
      </c>
      <c r="C1010" s="84">
        <v>2</v>
      </c>
      <c r="D1010" s="123">
        <v>0</v>
      </c>
      <c r="E1010" s="123">
        <v>0.7403626894942439</v>
      </c>
      <c r="F1010" s="84" t="s">
        <v>3183</v>
      </c>
      <c r="G1010" s="84" t="b">
        <v>0</v>
      </c>
      <c r="H1010" s="84" t="b">
        <v>0</v>
      </c>
      <c r="I1010" s="84" t="b">
        <v>0</v>
      </c>
      <c r="J1010" s="84" t="b">
        <v>0</v>
      </c>
      <c r="K1010" s="84" t="b">
        <v>0</v>
      </c>
      <c r="L1010" s="84" t="b">
        <v>0</v>
      </c>
    </row>
    <row r="1011" spans="1:12" ht="15">
      <c r="A1011" s="84" t="s">
        <v>3266</v>
      </c>
      <c r="B1011" s="84" t="s">
        <v>4444</v>
      </c>
      <c r="C1011" s="84">
        <v>2</v>
      </c>
      <c r="D1011" s="123">
        <v>0</v>
      </c>
      <c r="E1011" s="123">
        <v>1.161368002234975</v>
      </c>
      <c r="F1011" s="84" t="s">
        <v>3184</v>
      </c>
      <c r="G1011" s="84" t="b">
        <v>0</v>
      </c>
      <c r="H1011" s="84" t="b">
        <v>0</v>
      </c>
      <c r="I1011" s="84" t="b">
        <v>0</v>
      </c>
      <c r="J1011" s="84" t="b">
        <v>0</v>
      </c>
      <c r="K1011" s="84" t="b">
        <v>0</v>
      </c>
      <c r="L1011" s="84" t="b">
        <v>0</v>
      </c>
    </row>
    <row r="1012" spans="1:12" ht="15">
      <c r="A1012" s="84" t="s">
        <v>4444</v>
      </c>
      <c r="B1012" s="84" t="s">
        <v>3292</v>
      </c>
      <c r="C1012" s="84">
        <v>2</v>
      </c>
      <c r="D1012" s="123">
        <v>0</v>
      </c>
      <c r="E1012" s="123">
        <v>0.9852767431792936</v>
      </c>
      <c r="F1012" s="84" t="s">
        <v>3184</v>
      </c>
      <c r="G1012" s="84" t="b">
        <v>0</v>
      </c>
      <c r="H1012" s="84" t="b">
        <v>0</v>
      </c>
      <c r="I1012" s="84" t="b">
        <v>0</v>
      </c>
      <c r="J1012" s="84" t="b">
        <v>0</v>
      </c>
      <c r="K1012" s="84" t="b">
        <v>0</v>
      </c>
      <c r="L1012" s="84" t="b">
        <v>0</v>
      </c>
    </row>
    <row r="1013" spans="1:12" ht="15">
      <c r="A1013" s="84" t="s">
        <v>3292</v>
      </c>
      <c r="B1013" s="84" t="s">
        <v>4445</v>
      </c>
      <c r="C1013" s="84">
        <v>2</v>
      </c>
      <c r="D1013" s="123">
        <v>0</v>
      </c>
      <c r="E1013" s="123">
        <v>0.9852767431792936</v>
      </c>
      <c r="F1013" s="84" t="s">
        <v>3184</v>
      </c>
      <c r="G1013" s="84" t="b">
        <v>0</v>
      </c>
      <c r="H1013" s="84" t="b">
        <v>0</v>
      </c>
      <c r="I1013" s="84" t="b">
        <v>0</v>
      </c>
      <c r="J1013" s="84" t="b">
        <v>0</v>
      </c>
      <c r="K1013" s="84" t="b">
        <v>0</v>
      </c>
      <c r="L1013" s="84" t="b">
        <v>0</v>
      </c>
    </row>
    <row r="1014" spans="1:12" ht="15">
      <c r="A1014" s="84" t="s">
        <v>4445</v>
      </c>
      <c r="B1014" s="84" t="s">
        <v>4053</v>
      </c>
      <c r="C1014" s="84">
        <v>2</v>
      </c>
      <c r="D1014" s="123">
        <v>0</v>
      </c>
      <c r="E1014" s="123">
        <v>1.161368002234975</v>
      </c>
      <c r="F1014" s="84" t="s">
        <v>3184</v>
      </c>
      <c r="G1014" s="84" t="b">
        <v>0</v>
      </c>
      <c r="H1014" s="84" t="b">
        <v>0</v>
      </c>
      <c r="I1014" s="84" t="b">
        <v>0</v>
      </c>
      <c r="J1014" s="84" t="b">
        <v>0</v>
      </c>
      <c r="K1014" s="84" t="b">
        <v>0</v>
      </c>
      <c r="L1014" s="84" t="b">
        <v>0</v>
      </c>
    </row>
    <row r="1015" spans="1:12" ht="15">
      <c r="A1015" s="84" t="s">
        <v>4053</v>
      </c>
      <c r="B1015" s="84" t="s">
        <v>4050</v>
      </c>
      <c r="C1015" s="84">
        <v>2</v>
      </c>
      <c r="D1015" s="123">
        <v>0</v>
      </c>
      <c r="E1015" s="123">
        <v>1.161368002234975</v>
      </c>
      <c r="F1015" s="84" t="s">
        <v>3184</v>
      </c>
      <c r="G1015" s="84" t="b">
        <v>0</v>
      </c>
      <c r="H1015" s="84" t="b">
        <v>0</v>
      </c>
      <c r="I1015" s="84" t="b">
        <v>0</v>
      </c>
      <c r="J1015" s="84" t="b">
        <v>0</v>
      </c>
      <c r="K1015" s="84" t="b">
        <v>0</v>
      </c>
      <c r="L1015" s="84" t="b">
        <v>0</v>
      </c>
    </row>
    <row r="1016" spans="1:12" ht="15">
      <c r="A1016" s="84" t="s">
        <v>4050</v>
      </c>
      <c r="B1016" s="84" t="s">
        <v>3328</v>
      </c>
      <c r="C1016" s="84">
        <v>2</v>
      </c>
      <c r="D1016" s="123">
        <v>0</v>
      </c>
      <c r="E1016" s="123">
        <v>1.161368002234975</v>
      </c>
      <c r="F1016" s="84" t="s">
        <v>3184</v>
      </c>
      <c r="G1016" s="84" t="b">
        <v>0</v>
      </c>
      <c r="H1016" s="84" t="b">
        <v>0</v>
      </c>
      <c r="I1016" s="84" t="b">
        <v>0</v>
      </c>
      <c r="J1016" s="84" t="b">
        <v>0</v>
      </c>
      <c r="K1016" s="84" t="b">
        <v>0</v>
      </c>
      <c r="L1016" s="84" t="b">
        <v>0</v>
      </c>
    </row>
    <row r="1017" spans="1:12" ht="15">
      <c r="A1017" s="84" t="s">
        <v>3328</v>
      </c>
      <c r="B1017" s="84" t="s">
        <v>426</v>
      </c>
      <c r="C1017" s="84">
        <v>2</v>
      </c>
      <c r="D1017" s="123">
        <v>0</v>
      </c>
      <c r="E1017" s="123">
        <v>1.161368002234975</v>
      </c>
      <c r="F1017" s="84" t="s">
        <v>3184</v>
      </c>
      <c r="G1017" s="84" t="b">
        <v>0</v>
      </c>
      <c r="H1017" s="84" t="b">
        <v>0</v>
      </c>
      <c r="I1017" s="84" t="b">
        <v>0</v>
      </c>
      <c r="J1017" s="84" t="b">
        <v>0</v>
      </c>
      <c r="K1017" s="84" t="b">
        <v>0</v>
      </c>
      <c r="L1017" s="84" t="b">
        <v>0</v>
      </c>
    </row>
    <row r="1018" spans="1:12" ht="15">
      <c r="A1018" s="84" t="s">
        <v>426</v>
      </c>
      <c r="B1018" s="84" t="s">
        <v>4446</v>
      </c>
      <c r="C1018" s="84">
        <v>2</v>
      </c>
      <c r="D1018" s="123">
        <v>0</v>
      </c>
      <c r="E1018" s="123">
        <v>1.161368002234975</v>
      </c>
      <c r="F1018" s="84" t="s">
        <v>3184</v>
      </c>
      <c r="G1018" s="84" t="b">
        <v>0</v>
      </c>
      <c r="H1018" s="84" t="b">
        <v>0</v>
      </c>
      <c r="I1018" s="84" t="b">
        <v>0</v>
      </c>
      <c r="J1018" s="84" t="b">
        <v>0</v>
      </c>
      <c r="K1018" s="84" t="b">
        <v>0</v>
      </c>
      <c r="L1018" s="84" t="b">
        <v>0</v>
      </c>
    </row>
    <row r="1019" spans="1:12" ht="15">
      <c r="A1019" s="84" t="s">
        <v>4446</v>
      </c>
      <c r="B1019" s="84" t="s">
        <v>3384</v>
      </c>
      <c r="C1019" s="84">
        <v>2</v>
      </c>
      <c r="D1019" s="123">
        <v>0</v>
      </c>
      <c r="E1019" s="123">
        <v>1.161368002234975</v>
      </c>
      <c r="F1019" s="84" t="s">
        <v>3184</v>
      </c>
      <c r="G1019" s="84" t="b">
        <v>0</v>
      </c>
      <c r="H1019" s="84" t="b">
        <v>0</v>
      </c>
      <c r="I1019" s="84" t="b">
        <v>0</v>
      </c>
      <c r="J1019" s="84" t="b">
        <v>0</v>
      </c>
      <c r="K1019" s="84" t="b">
        <v>0</v>
      </c>
      <c r="L101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4474</v>
      </c>
      <c r="B1" s="13" t="s">
        <v>34</v>
      </c>
    </row>
    <row r="2" spans="1:2" ht="15">
      <c r="A2" s="115" t="s">
        <v>422</v>
      </c>
      <c r="B2" s="78">
        <v>348</v>
      </c>
    </row>
    <row r="3" spans="1:2" ht="15">
      <c r="A3" s="115" t="s">
        <v>423</v>
      </c>
      <c r="B3" s="78">
        <v>290</v>
      </c>
    </row>
    <row r="4" spans="1:2" ht="15">
      <c r="A4" s="115" t="s">
        <v>239</v>
      </c>
      <c r="B4" s="78">
        <v>232</v>
      </c>
    </row>
    <row r="5" spans="1:2" ht="15">
      <c r="A5" s="115" t="s">
        <v>319</v>
      </c>
      <c r="B5" s="78">
        <v>228</v>
      </c>
    </row>
    <row r="6" spans="1:2" ht="15">
      <c r="A6" s="115" t="s">
        <v>299</v>
      </c>
      <c r="B6" s="78">
        <v>134.8</v>
      </c>
    </row>
    <row r="7" spans="1:2" ht="15">
      <c r="A7" s="115" t="s">
        <v>300</v>
      </c>
      <c r="B7" s="78">
        <v>134.8</v>
      </c>
    </row>
    <row r="8" spans="1:2" ht="15">
      <c r="A8" s="115" t="s">
        <v>417</v>
      </c>
      <c r="B8" s="78">
        <v>132</v>
      </c>
    </row>
    <row r="9" spans="1:2" ht="15">
      <c r="A9" s="115" t="s">
        <v>419</v>
      </c>
      <c r="B9" s="78">
        <v>82</v>
      </c>
    </row>
    <row r="10" spans="1:2" ht="15">
      <c r="A10" s="115" t="s">
        <v>338</v>
      </c>
      <c r="B10" s="78">
        <v>60</v>
      </c>
    </row>
    <row r="11" spans="1:2" ht="15">
      <c r="A11" s="115" t="s">
        <v>255</v>
      </c>
      <c r="B11" s="78">
        <v>58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4519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1573</v>
      </c>
      <c r="AF2" s="13" t="s">
        <v>1574</v>
      </c>
      <c r="AG2" s="13" t="s">
        <v>1575</v>
      </c>
      <c r="AH2" s="13" t="s">
        <v>1576</v>
      </c>
      <c r="AI2" s="13" t="s">
        <v>1577</v>
      </c>
      <c r="AJ2" s="13" t="s">
        <v>1578</v>
      </c>
      <c r="AK2" s="13" t="s">
        <v>1579</v>
      </c>
      <c r="AL2" s="13" t="s">
        <v>1580</v>
      </c>
      <c r="AM2" s="13" t="s">
        <v>1581</v>
      </c>
      <c r="AN2" s="13" t="s">
        <v>1582</v>
      </c>
      <c r="AO2" s="13" t="s">
        <v>1583</v>
      </c>
      <c r="AP2" s="13" t="s">
        <v>1584</v>
      </c>
      <c r="AQ2" s="13" t="s">
        <v>1585</v>
      </c>
      <c r="AR2" s="13" t="s">
        <v>1586</v>
      </c>
      <c r="AS2" s="13" t="s">
        <v>1587</v>
      </c>
      <c r="AT2" s="13" t="s">
        <v>192</v>
      </c>
      <c r="AU2" s="13" t="s">
        <v>1588</v>
      </c>
      <c r="AV2" s="13" t="s">
        <v>1589</v>
      </c>
      <c r="AW2" s="13" t="s">
        <v>1590</v>
      </c>
      <c r="AX2" s="13" t="s">
        <v>1591</v>
      </c>
      <c r="AY2" s="13" t="s">
        <v>1592</v>
      </c>
      <c r="AZ2" s="13" t="s">
        <v>1593</v>
      </c>
      <c r="BA2" s="13" t="s">
        <v>3198</v>
      </c>
      <c r="BB2" s="120" t="s">
        <v>3667</v>
      </c>
      <c r="BC2" s="120" t="s">
        <v>3678</v>
      </c>
      <c r="BD2" s="120" t="s">
        <v>3680</v>
      </c>
      <c r="BE2" s="120" t="s">
        <v>3682</v>
      </c>
      <c r="BF2" s="120" t="s">
        <v>3683</v>
      </c>
      <c r="BG2" s="120" t="s">
        <v>3693</v>
      </c>
      <c r="BH2" s="120" t="s">
        <v>3704</v>
      </c>
      <c r="BI2" s="120" t="s">
        <v>3860</v>
      </c>
      <c r="BJ2" s="120" t="s">
        <v>3880</v>
      </c>
      <c r="BK2" s="120" t="s">
        <v>4035</v>
      </c>
      <c r="BL2" s="120" t="s">
        <v>4462</v>
      </c>
      <c r="BM2" s="120" t="s">
        <v>4463</v>
      </c>
      <c r="BN2" s="120" t="s">
        <v>4464</v>
      </c>
      <c r="BO2" s="120" t="s">
        <v>4465</v>
      </c>
      <c r="BP2" s="120" t="s">
        <v>4466</v>
      </c>
      <c r="BQ2" s="120" t="s">
        <v>4467</v>
      </c>
      <c r="BR2" s="120" t="s">
        <v>4468</v>
      </c>
      <c r="BS2" s="120" t="s">
        <v>4469</v>
      </c>
      <c r="BT2" s="120" t="s">
        <v>4471</v>
      </c>
      <c r="BU2" s="3"/>
      <c r="BV2" s="3"/>
    </row>
    <row r="3" spans="1:74" ht="41.45" customHeight="1">
      <c r="A3" s="64" t="s">
        <v>212</v>
      </c>
      <c r="C3" s="65"/>
      <c r="D3" s="65" t="s">
        <v>64</v>
      </c>
      <c r="E3" s="66">
        <v>162.00253721654627</v>
      </c>
      <c r="F3" s="68">
        <v>99.99999156722883</v>
      </c>
      <c r="G3" s="100" t="s">
        <v>906</v>
      </c>
      <c r="H3" s="65"/>
      <c r="I3" s="69" t="s">
        <v>212</v>
      </c>
      <c r="J3" s="70"/>
      <c r="K3" s="70"/>
      <c r="L3" s="69" t="s">
        <v>2863</v>
      </c>
      <c r="M3" s="73">
        <v>1.0028103615370738</v>
      </c>
      <c r="N3" s="74">
        <v>6399.6201171875</v>
      </c>
      <c r="O3" s="74">
        <v>2720.316162109375</v>
      </c>
      <c r="P3" s="75"/>
      <c r="Q3" s="76"/>
      <c r="R3" s="76"/>
      <c r="S3" s="48"/>
      <c r="T3" s="48">
        <v>1</v>
      </c>
      <c r="U3" s="48">
        <v>2</v>
      </c>
      <c r="V3" s="49">
        <v>6</v>
      </c>
      <c r="W3" s="49">
        <v>0.333333</v>
      </c>
      <c r="X3" s="49">
        <v>0</v>
      </c>
      <c r="Y3" s="49">
        <v>1.918915</v>
      </c>
      <c r="Z3" s="49">
        <v>0</v>
      </c>
      <c r="AA3" s="49">
        <v>0</v>
      </c>
      <c r="AB3" s="71">
        <v>3</v>
      </c>
      <c r="AC3" s="71"/>
      <c r="AD3" s="72"/>
      <c r="AE3" s="78" t="s">
        <v>1594</v>
      </c>
      <c r="AF3" s="78">
        <v>3</v>
      </c>
      <c r="AG3" s="78">
        <v>20</v>
      </c>
      <c r="AH3" s="78">
        <v>6</v>
      </c>
      <c r="AI3" s="78">
        <v>1</v>
      </c>
      <c r="AJ3" s="78"/>
      <c r="AK3" s="78" t="s">
        <v>1834</v>
      </c>
      <c r="AL3" s="78" t="s">
        <v>2044</v>
      </c>
      <c r="AM3" s="83" t="s">
        <v>2179</v>
      </c>
      <c r="AN3" s="78"/>
      <c r="AO3" s="80">
        <v>43478.09452546296</v>
      </c>
      <c r="AP3" s="83" t="s">
        <v>2308</v>
      </c>
      <c r="AQ3" s="78" t="b">
        <v>0</v>
      </c>
      <c r="AR3" s="78" t="b">
        <v>0</v>
      </c>
      <c r="AS3" s="78" t="b">
        <v>0</v>
      </c>
      <c r="AT3" s="78" t="s">
        <v>1508</v>
      </c>
      <c r="AU3" s="78">
        <v>0</v>
      </c>
      <c r="AV3" s="83" t="s">
        <v>2515</v>
      </c>
      <c r="AW3" s="78" t="b">
        <v>0</v>
      </c>
      <c r="AX3" s="78" t="s">
        <v>2622</v>
      </c>
      <c r="AY3" s="83" t="s">
        <v>2623</v>
      </c>
      <c r="AZ3" s="78" t="s">
        <v>66</v>
      </c>
      <c r="BA3" s="78" t="str">
        <f>REPLACE(INDEX(GroupVertices[Group],MATCH(Vertices[[#This Row],[Vertex]],GroupVertices[Vertex],0)),1,1,"")</f>
        <v>14</v>
      </c>
      <c r="BB3" s="48"/>
      <c r="BC3" s="48"/>
      <c r="BD3" s="48"/>
      <c r="BE3" s="48"/>
      <c r="BF3" s="48" t="s">
        <v>756</v>
      </c>
      <c r="BG3" s="48" t="s">
        <v>756</v>
      </c>
      <c r="BH3" s="121" t="s">
        <v>3705</v>
      </c>
      <c r="BI3" s="121" t="s">
        <v>3705</v>
      </c>
      <c r="BJ3" s="121" t="s">
        <v>3555</v>
      </c>
      <c r="BK3" s="121" t="s">
        <v>3555</v>
      </c>
      <c r="BL3" s="121">
        <v>1</v>
      </c>
      <c r="BM3" s="124">
        <v>2.7777777777777777</v>
      </c>
      <c r="BN3" s="121">
        <v>0</v>
      </c>
      <c r="BO3" s="124">
        <v>0</v>
      </c>
      <c r="BP3" s="121">
        <v>0</v>
      </c>
      <c r="BQ3" s="124">
        <v>0</v>
      </c>
      <c r="BR3" s="121">
        <v>35</v>
      </c>
      <c r="BS3" s="124">
        <v>97.22222222222223</v>
      </c>
      <c r="BT3" s="121">
        <v>36</v>
      </c>
      <c r="BU3" s="3"/>
      <c r="BV3" s="3"/>
    </row>
    <row r="4" spans="1:77" ht="41.45" customHeight="1">
      <c r="A4" s="64" t="s">
        <v>407</v>
      </c>
      <c r="C4" s="65"/>
      <c r="D4" s="65" t="s">
        <v>64</v>
      </c>
      <c r="E4" s="66">
        <v>162.03767766571232</v>
      </c>
      <c r="F4" s="68">
        <v>99.9998747733482</v>
      </c>
      <c r="G4" s="100" t="s">
        <v>2531</v>
      </c>
      <c r="H4" s="65"/>
      <c r="I4" s="69" t="s">
        <v>407</v>
      </c>
      <c r="J4" s="70"/>
      <c r="K4" s="70"/>
      <c r="L4" s="69" t="s">
        <v>2864</v>
      </c>
      <c r="M4" s="73">
        <v>1.041733868825546</v>
      </c>
      <c r="N4" s="74">
        <v>6048.77783203125</v>
      </c>
      <c r="O4" s="74">
        <v>2020.38623046875</v>
      </c>
      <c r="P4" s="75"/>
      <c r="Q4" s="76"/>
      <c r="R4" s="76"/>
      <c r="S4" s="86"/>
      <c r="T4" s="48">
        <v>1</v>
      </c>
      <c r="U4" s="48">
        <v>0</v>
      </c>
      <c r="V4" s="49">
        <v>0</v>
      </c>
      <c r="W4" s="49">
        <v>0.2</v>
      </c>
      <c r="X4" s="49">
        <v>0</v>
      </c>
      <c r="Y4" s="49">
        <v>0.693692</v>
      </c>
      <c r="Z4" s="49">
        <v>0</v>
      </c>
      <c r="AA4" s="49">
        <v>0</v>
      </c>
      <c r="AB4" s="71">
        <v>4</v>
      </c>
      <c r="AC4" s="71"/>
      <c r="AD4" s="72"/>
      <c r="AE4" s="78" t="s">
        <v>1595</v>
      </c>
      <c r="AF4" s="78">
        <v>36</v>
      </c>
      <c r="AG4" s="78">
        <v>297</v>
      </c>
      <c r="AH4" s="78">
        <v>20</v>
      </c>
      <c r="AI4" s="78">
        <v>0</v>
      </c>
      <c r="AJ4" s="78"/>
      <c r="AK4" s="78"/>
      <c r="AL4" s="78"/>
      <c r="AM4" s="78"/>
      <c r="AN4" s="78"/>
      <c r="AO4" s="80">
        <v>41325.74369212963</v>
      </c>
      <c r="AP4" s="78"/>
      <c r="AQ4" s="78" t="b">
        <v>1</v>
      </c>
      <c r="AR4" s="78" t="b">
        <v>0</v>
      </c>
      <c r="AS4" s="78" t="b">
        <v>0</v>
      </c>
      <c r="AT4" s="78" t="s">
        <v>1514</v>
      </c>
      <c r="AU4" s="78">
        <v>20</v>
      </c>
      <c r="AV4" s="83" t="s">
        <v>2515</v>
      </c>
      <c r="AW4" s="78" t="b">
        <v>0</v>
      </c>
      <c r="AX4" s="78" t="s">
        <v>2622</v>
      </c>
      <c r="AY4" s="83" t="s">
        <v>2624</v>
      </c>
      <c r="AZ4" s="78" t="s">
        <v>65</v>
      </c>
      <c r="BA4" s="78" t="str">
        <f>REPLACE(INDEX(GroupVertices[Group],MATCH(Vertices[[#This Row],[Vertex]],GroupVertices[Vertex],0)),1,1,"")</f>
        <v>14</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408</v>
      </c>
      <c r="C5" s="65"/>
      <c r="D5" s="65" t="s">
        <v>64</v>
      </c>
      <c r="E5" s="66">
        <v>162.25917667020303</v>
      </c>
      <c r="F5" s="68">
        <v>99.99913859242545</v>
      </c>
      <c r="G5" s="100" t="s">
        <v>2532</v>
      </c>
      <c r="H5" s="65"/>
      <c r="I5" s="69" t="s">
        <v>408</v>
      </c>
      <c r="J5" s="70"/>
      <c r="K5" s="70"/>
      <c r="L5" s="69" t="s">
        <v>2865</v>
      </c>
      <c r="M5" s="73">
        <v>1.2870784310120893</v>
      </c>
      <c r="N5" s="74">
        <v>6399.6201171875</v>
      </c>
      <c r="O5" s="74">
        <v>2020.38623046875</v>
      </c>
      <c r="P5" s="75"/>
      <c r="Q5" s="76"/>
      <c r="R5" s="76"/>
      <c r="S5" s="86"/>
      <c r="T5" s="48">
        <v>1</v>
      </c>
      <c r="U5" s="48">
        <v>0</v>
      </c>
      <c r="V5" s="49">
        <v>0</v>
      </c>
      <c r="W5" s="49">
        <v>0.2</v>
      </c>
      <c r="X5" s="49">
        <v>0</v>
      </c>
      <c r="Y5" s="49">
        <v>0.693692</v>
      </c>
      <c r="Z5" s="49">
        <v>0</v>
      </c>
      <c r="AA5" s="49">
        <v>0</v>
      </c>
      <c r="AB5" s="71">
        <v>5</v>
      </c>
      <c r="AC5" s="71"/>
      <c r="AD5" s="72"/>
      <c r="AE5" s="78" t="s">
        <v>1596</v>
      </c>
      <c r="AF5" s="78">
        <v>86</v>
      </c>
      <c r="AG5" s="78">
        <v>2043</v>
      </c>
      <c r="AH5" s="78">
        <v>402</v>
      </c>
      <c r="AI5" s="78">
        <v>2119</v>
      </c>
      <c r="AJ5" s="78"/>
      <c r="AK5" s="78" t="s">
        <v>1835</v>
      </c>
      <c r="AL5" s="78"/>
      <c r="AM5" s="78"/>
      <c r="AN5" s="78"/>
      <c r="AO5" s="80">
        <v>42524.321238425924</v>
      </c>
      <c r="AP5" s="83" t="s">
        <v>2309</v>
      </c>
      <c r="AQ5" s="78" t="b">
        <v>1</v>
      </c>
      <c r="AR5" s="78" t="b">
        <v>0</v>
      </c>
      <c r="AS5" s="78" t="b">
        <v>1</v>
      </c>
      <c r="AT5" s="78" t="s">
        <v>1508</v>
      </c>
      <c r="AU5" s="78">
        <v>30</v>
      </c>
      <c r="AV5" s="78"/>
      <c r="AW5" s="78" t="b">
        <v>1</v>
      </c>
      <c r="AX5" s="78" t="s">
        <v>2622</v>
      </c>
      <c r="AY5" s="83" t="s">
        <v>2625</v>
      </c>
      <c r="AZ5" s="78" t="s">
        <v>65</v>
      </c>
      <c r="BA5" s="78" t="str">
        <f>REPLACE(INDEX(GroupVertices[Group],MATCH(Vertices[[#This Row],[Vertex]],GroupVertices[Vertex],0)),1,1,"")</f>
        <v>14</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213</v>
      </c>
      <c r="C6" s="65"/>
      <c r="D6" s="65" t="s">
        <v>64</v>
      </c>
      <c r="E6" s="66">
        <v>162.0426252379776</v>
      </c>
      <c r="F6" s="68">
        <v>99.99985832944442</v>
      </c>
      <c r="G6" s="100" t="s">
        <v>907</v>
      </c>
      <c r="H6" s="65"/>
      <c r="I6" s="69" t="s">
        <v>213</v>
      </c>
      <c r="J6" s="70"/>
      <c r="K6" s="70"/>
      <c r="L6" s="69" t="s">
        <v>2866</v>
      </c>
      <c r="M6" s="73">
        <v>1.04721407382284</v>
      </c>
      <c r="N6" s="74">
        <v>9466.56640625</v>
      </c>
      <c r="O6" s="74">
        <v>8668.7861328125</v>
      </c>
      <c r="P6" s="75"/>
      <c r="Q6" s="76"/>
      <c r="R6" s="76"/>
      <c r="S6" s="86"/>
      <c r="T6" s="48">
        <v>1</v>
      </c>
      <c r="U6" s="48">
        <v>4</v>
      </c>
      <c r="V6" s="49">
        <v>10</v>
      </c>
      <c r="W6" s="49">
        <v>0.25</v>
      </c>
      <c r="X6" s="49">
        <v>0</v>
      </c>
      <c r="Y6" s="49">
        <v>1.930684</v>
      </c>
      <c r="Z6" s="49">
        <v>0.08333333333333333</v>
      </c>
      <c r="AA6" s="49">
        <v>0.25</v>
      </c>
      <c r="AB6" s="71">
        <v>6</v>
      </c>
      <c r="AC6" s="71"/>
      <c r="AD6" s="72"/>
      <c r="AE6" s="78" t="s">
        <v>1597</v>
      </c>
      <c r="AF6" s="78">
        <v>241</v>
      </c>
      <c r="AG6" s="78">
        <v>336</v>
      </c>
      <c r="AH6" s="78">
        <v>1657</v>
      </c>
      <c r="AI6" s="78">
        <v>372</v>
      </c>
      <c r="AJ6" s="78"/>
      <c r="AK6" s="78" t="s">
        <v>1836</v>
      </c>
      <c r="AL6" s="78" t="s">
        <v>2045</v>
      </c>
      <c r="AM6" s="83" t="s">
        <v>2180</v>
      </c>
      <c r="AN6" s="78"/>
      <c r="AO6" s="80">
        <v>43160.13017361111</v>
      </c>
      <c r="AP6" s="83" t="s">
        <v>2310</v>
      </c>
      <c r="AQ6" s="78" t="b">
        <v>0</v>
      </c>
      <c r="AR6" s="78" t="b">
        <v>0</v>
      </c>
      <c r="AS6" s="78" t="b">
        <v>0</v>
      </c>
      <c r="AT6" s="78" t="s">
        <v>1507</v>
      </c>
      <c r="AU6" s="78">
        <v>2</v>
      </c>
      <c r="AV6" s="83" t="s">
        <v>2515</v>
      </c>
      <c r="AW6" s="78" t="b">
        <v>0</v>
      </c>
      <c r="AX6" s="78" t="s">
        <v>2622</v>
      </c>
      <c r="AY6" s="83" t="s">
        <v>2626</v>
      </c>
      <c r="AZ6" s="78" t="s">
        <v>66</v>
      </c>
      <c r="BA6" s="78" t="str">
        <f>REPLACE(INDEX(GroupVertices[Group],MATCH(Vertices[[#This Row],[Vertex]],GroupVertices[Vertex],0)),1,1,"")</f>
        <v>13</v>
      </c>
      <c r="BB6" s="48"/>
      <c r="BC6" s="48"/>
      <c r="BD6" s="48"/>
      <c r="BE6" s="48"/>
      <c r="BF6" s="48" t="s">
        <v>757</v>
      </c>
      <c r="BG6" s="48" t="s">
        <v>757</v>
      </c>
      <c r="BH6" s="121" t="s">
        <v>3706</v>
      </c>
      <c r="BI6" s="121" t="s">
        <v>3706</v>
      </c>
      <c r="BJ6" s="121" t="s">
        <v>3881</v>
      </c>
      <c r="BK6" s="121" t="s">
        <v>3881</v>
      </c>
      <c r="BL6" s="121">
        <v>1</v>
      </c>
      <c r="BM6" s="124">
        <v>2.5</v>
      </c>
      <c r="BN6" s="121">
        <v>0</v>
      </c>
      <c r="BO6" s="124">
        <v>0</v>
      </c>
      <c r="BP6" s="121">
        <v>0</v>
      </c>
      <c r="BQ6" s="124">
        <v>0</v>
      </c>
      <c r="BR6" s="121">
        <v>39</v>
      </c>
      <c r="BS6" s="124">
        <v>97.5</v>
      </c>
      <c r="BT6" s="121">
        <v>40</v>
      </c>
      <c r="BU6" s="2"/>
      <c r="BV6" s="3"/>
      <c r="BW6" s="3"/>
      <c r="BX6" s="3"/>
      <c r="BY6" s="3"/>
    </row>
    <row r="7" spans="1:77" ht="41.45" customHeight="1">
      <c r="A7" s="64" t="s">
        <v>409</v>
      </c>
      <c r="C7" s="65"/>
      <c r="D7" s="65" t="s">
        <v>64</v>
      </c>
      <c r="E7" s="66">
        <v>162.40024591017647</v>
      </c>
      <c r="F7" s="68">
        <v>99.99866973034865</v>
      </c>
      <c r="G7" s="100" t="s">
        <v>2533</v>
      </c>
      <c r="H7" s="65"/>
      <c r="I7" s="69" t="s">
        <v>409</v>
      </c>
      <c r="J7" s="70"/>
      <c r="K7" s="70"/>
      <c r="L7" s="69" t="s">
        <v>2867</v>
      </c>
      <c r="M7" s="73">
        <v>1.443334532473393</v>
      </c>
      <c r="N7" s="74">
        <v>9102.4033203125</v>
      </c>
      <c r="O7" s="74">
        <v>8501.0615234375</v>
      </c>
      <c r="P7" s="75"/>
      <c r="Q7" s="76"/>
      <c r="R7" s="76"/>
      <c r="S7" s="86"/>
      <c r="T7" s="48">
        <v>1</v>
      </c>
      <c r="U7" s="48">
        <v>0</v>
      </c>
      <c r="V7" s="49">
        <v>0</v>
      </c>
      <c r="W7" s="49">
        <v>0.142857</v>
      </c>
      <c r="X7" s="49">
        <v>0</v>
      </c>
      <c r="Y7" s="49">
        <v>0.56027</v>
      </c>
      <c r="Z7" s="49">
        <v>0</v>
      </c>
      <c r="AA7" s="49">
        <v>0</v>
      </c>
      <c r="AB7" s="71">
        <v>7</v>
      </c>
      <c r="AC7" s="71"/>
      <c r="AD7" s="72"/>
      <c r="AE7" s="78" t="s">
        <v>1598</v>
      </c>
      <c r="AF7" s="78">
        <v>567</v>
      </c>
      <c r="AG7" s="78">
        <v>3155</v>
      </c>
      <c r="AH7" s="78">
        <v>36846</v>
      </c>
      <c r="AI7" s="78">
        <v>14681</v>
      </c>
      <c r="AJ7" s="78"/>
      <c r="AK7" s="78" t="s">
        <v>1837</v>
      </c>
      <c r="AL7" s="78" t="s">
        <v>2045</v>
      </c>
      <c r="AM7" s="83" t="s">
        <v>2181</v>
      </c>
      <c r="AN7" s="78"/>
      <c r="AO7" s="80">
        <v>42102.81849537037</v>
      </c>
      <c r="AP7" s="83" t="s">
        <v>2311</v>
      </c>
      <c r="AQ7" s="78" t="b">
        <v>1</v>
      </c>
      <c r="AR7" s="78" t="b">
        <v>0</v>
      </c>
      <c r="AS7" s="78" t="b">
        <v>1</v>
      </c>
      <c r="AT7" s="78" t="s">
        <v>1508</v>
      </c>
      <c r="AU7" s="78">
        <v>17</v>
      </c>
      <c r="AV7" s="83" t="s">
        <v>2515</v>
      </c>
      <c r="AW7" s="78" t="b">
        <v>0</v>
      </c>
      <c r="AX7" s="78" t="s">
        <v>2622</v>
      </c>
      <c r="AY7" s="83" t="s">
        <v>2627</v>
      </c>
      <c r="AZ7" s="78" t="s">
        <v>65</v>
      </c>
      <c r="BA7" s="78" t="str">
        <f>REPLACE(INDEX(GroupVertices[Group],MATCH(Vertices[[#This Row],[Vertex]],GroupVertices[Vertex],0)),1,1,"")</f>
        <v>13</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410</v>
      </c>
      <c r="C8" s="65"/>
      <c r="D8" s="65" t="s">
        <v>64</v>
      </c>
      <c r="E8" s="66">
        <v>162.8542808111342</v>
      </c>
      <c r="F8" s="68">
        <v>99.99716068594859</v>
      </c>
      <c r="G8" s="100" t="s">
        <v>2534</v>
      </c>
      <c r="H8" s="65"/>
      <c r="I8" s="69" t="s">
        <v>410</v>
      </c>
      <c r="J8" s="70"/>
      <c r="K8" s="70"/>
      <c r="L8" s="69" t="s">
        <v>2868</v>
      </c>
      <c r="M8" s="73">
        <v>1.9462487295327509</v>
      </c>
      <c r="N8" s="74">
        <v>9500.5556640625</v>
      </c>
      <c r="O8" s="74">
        <v>9646.09375</v>
      </c>
      <c r="P8" s="75"/>
      <c r="Q8" s="76"/>
      <c r="R8" s="76"/>
      <c r="S8" s="86"/>
      <c r="T8" s="48">
        <v>1</v>
      </c>
      <c r="U8" s="48">
        <v>0</v>
      </c>
      <c r="V8" s="49">
        <v>0</v>
      </c>
      <c r="W8" s="49">
        <v>0.142857</v>
      </c>
      <c r="X8" s="49">
        <v>0</v>
      </c>
      <c r="Y8" s="49">
        <v>0.56027</v>
      </c>
      <c r="Z8" s="49">
        <v>0</v>
      </c>
      <c r="AA8" s="49">
        <v>0</v>
      </c>
      <c r="AB8" s="71">
        <v>8</v>
      </c>
      <c r="AC8" s="71"/>
      <c r="AD8" s="72"/>
      <c r="AE8" s="78" t="s">
        <v>1599</v>
      </c>
      <c r="AF8" s="78">
        <v>1646</v>
      </c>
      <c r="AG8" s="78">
        <v>6734</v>
      </c>
      <c r="AH8" s="78">
        <v>14221</v>
      </c>
      <c r="AI8" s="78">
        <v>2300</v>
      </c>
      <c r="AJ8" s="78"/>
      <c r="AK8" s="78" t="s">
        <v>1838</v>
      </c>
      <c r="AL8" s="78" t="s">
        <v>2046</v>
      </c>
      <c r="AM8" s="83" t="s">
        <v>2182</v>
      </c>
      <c r="AN8" s="78"/>
      <c r="AO8" s="80">
        <v>42016.95315972222</v>
      </c>
      <c r="AP8" s="83" t="s">
        <v>2312</v>
      </c>
      <c r="AQ8" s="78" t="b">
        <v>0</v>
      </c>
      <c r="AR8" s="78" t="b">
        <v>0</v>
      </c>
      <c r="AS8" s="78" t="b">
        <v>1</v>
      </c>
      <c r="AT8" s="78" t="s">
        <v>1507</v>
      </c>
      <c r="AU8" s="78">
        <v>23</v>
      </c>
      <c r="AV8" s="83" t="s">
        <v>2515</v>
      </c>
      <c r="AW8" s="78" t="b">
        <v>0</v>
      </c>
      <c r="AX8" s="78" t="s">
        <v>2622</v>
      </c>
      <c r="AY8" s="83" t="s">
        <v>2628</v>
      </c>
      <c r="AZ8" s="78" t="s">
        <v>65</v>
      </c>
      <c r="BA8" s="78" t="str">
        <f>REPLACE(INDEX(GroupVertices[Group],MATCH(Vertices[[#This Row],[Vertex]],GroupVertices[Vertex],0)),1,1,"")</f>
        <v>13</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214</v>
      </c>
      <c r="C9" s="65"/>
      <c r="D9" s="65" t="s">
        <v>64</v>
      </c>
      <c r="E9" s="66">
        <v>169.85167032413395</v>
      </c>
      <c r="F9" s="68">
        <v>99.97390394635138</v>
      </c>
      <c r="G9" s="100" t="s">
        <v>908</v>
      </c>
      <c r="H9" s="65"/>
      <c r="I9" s="69" t="s">
        <v>214</v>
      </c>
      <c r="J9" s="70"/>
      <c r="K9" s="70"/>
      <c r="L9" s="69" t="s">
        <v>2869</v>
      </c>
      <c r="M9" s="73">
        <v>9.696944812628603</v>
      </c>
      <c r="N9" s="74">
        <v>6346.70068359375</v>
      </c>
      <c r="O9" s="74">
        <v>8412.2880859375</v>
      </c>
      <c r="P9" s="75"/>
      <c r="Q9" s="76"/>
      <c r="R9" s="76"/>
      <c r="S9" s="86"/>
      <c r="T9" s="48">
        <v>1</v>
      </c>
      <c r="U9" s="48">
        <v>3</v>
      </c>
      <c r="V9" s="49">
        <v>14</v>
      </c>
      <c r="W9" s="49">
        <v>0.166667</v>
      </c>
      <c r="X9" s="49">
        <v>0</v>
      </c>
      <c r="Y9" s="49">
        <v>1.917059</v>
      </c>
      <c r="Z9" s="49">
        <v>0.08333333333333333</v>
      </c>
      <c r="AA9" s="49">
        <v>0</v>
      </c>
      <c r="AB9" s="71">
        <v>9</v>
      </c>
      <c r="AC9" s="71"/>
      <c r="AD9" s="72"/>
      <c r="AE9" s="78" t="s">
        <v>1600</v>
      </c>
      <c r="AF9" s="78">
        <v>1108</v>
      </c>
      <c r="AG9" s="78">
        <v>61892</v>
      </c>
      <c r="AH9" s="78">
        <v>61097</v>
      </c>
      <c r="AI9" s="78">
        <v>8832</v>
      </c>
      <c r="AJ9" s="78"/>
      <c r="AK9" s="78" t="s">
        <v>1839</v>
      </c>
      <c r="AL9" s="78"/>
      <c r="AM9" s="83" t="s">
        <v>2183</v>
      </c>
      <c r="AN9" s="78"/>
      <c r="AO9" s="80">
        <v>41576.32806712963</v>
      </c>
      <c r="AP9" s="83" t="s">
        <v>2313</v>
      </c>
      <c r="AQ9" s="78" t="b">
        <v>0</v>
      </c>
      <c r="AR9" s="78" t="b">
        <v>0</v>
      </c>
      <c r="AS9" s="78" t="b">
        <v>1</v>
      </c>
      <c r="AT9" s="78" t="s">
        <v>1508</v>
      </c>
      <c r="AU9" s="78">
        <v>416</v>
      </c>
      <c r="AV9" s="83" t="s">
        <v>2515</v>
      </c>
      <c r="AW9" s="78" t="b">
        <v>0</v>
      </c>
      <c r="AX9" s="78" t="s">
        <v>2622</v>
      </c>
      <c r="AY9" s="83" t="s">
        <v>2629</v>
      </c>
      <c r="AZ9" s="78" t="s">
        <v>66</v>
      </c>
      <c r="BA9" s="78" t="str">
        <f>REPLACE(INDEX(GroupVertices[Group],MATCH(Vertices[[#This Row],[Vertex]],GroupVertices[Vertex],0)),1,1,"")</f>
        <v>10</v>
      </c>
      <c r="BB9" s="48" t="s">
        <v>647</v>
      </c>
      <c r="BC9" s="48" t="s">
        <v>647</v>
      </c>
      <c r="BD9" s="48" t="s">
        <v>714</v>
      </c>
      <c r="BE9" s="48" t="s">
        <v>714</v>
      </c>
      <c r="BF9" s="48" t="s">
        <v>758</v>
      </c>
      <c r="BG9" s="48" t="s">
        <v>758</v>
      </c>
      <c r="BH9" s="121" t="s">
        <v>3405</v>
      </c>
      <c r="BI9" s="121" t="s">
        <v>3405</v>
      </c>
      <c r="BJ9" s="121" t="s">
        <v>3882</v>
      </c>
      <c r="BK9" s="121" t="s">
        <v>3882</v>
      </c>
      <c r="BL9" s="121">
        <v>2</v>
      </c>
      <c r="BM9" s="124">
        <v>5.714285714285714</v>
      </c>
      <c r="BN9" s="121">
        <v>0</v>
      </c>
      <c r="BO9" s="124">
        <v>0</v>
      </c>
      <c r="BP9" s="121">
        <v>0</v>
      </c>
      <c r="BQ9" s="124">
        <v>0</v>
      </c>
      <c r="BR9" s="121">
        <v>33</v>
      </c>
      <c r="BS9" s="124">
        <v>94.28571428571429</v>
      </c>
      <c r="BT9" s="121">
        <v>35</v>
      </c>
      <c r="BU9" s="2"/>
      <c r="BV9" s="3"/>
      <c r="BW9" s="3"/>
      <c r="BX9" s="3"/>
      <c r="BY9" s="3"/>
    </row>
    <row r="10" spans="1:77" ht="41.45" customHeight="1">
      <c r="A10" s="64" t="s">
        <v>411</v>
      </c>
      <c r="C10" s="65"/>
      <c r="D10" s="65" t="s">
        <v>64</v>
      </c>
      <c r="E10" s="66">
        <v>162.30598831548198</v>
      </c>
      <c r="F10" s="68">
        <v>99.99898300779745</v>
      </c>
      <c r="G10" s="100" t="s">
        <v>2535</v>
      </c>
      <c r="H10" s="65"/>
      <c r="I10" s="69" t="s">
        <v>411</v>
      </c>
      <c r="J10" s="70"/>
      <c r="K10" s="70"/>
      <c r="L10" s="69" t="s">
        <v>2870</v>
      </c>
      <c r="M10" s="73">
        <v>1.3389296013711012</v>
      </c>
      <c r="N10" s="74">
        <v>5873.35693359375</v>
      </c>
      <c r="O10" s="74">
        <v>8240.3486328125</v>
      </c>
      <c r="P10" s="75"/>
      <c r="Q10" s="76"/>
      <c r="R10" s="76"/>
      <c r="S10" s="86"/>
      <c r="T10" s="48">
        <v>1</v>
      </c>
      <c r="U10" s="48">
        <v>0</v>
      </c>
      <c r="V10" s="49">
        <v>0</v>
      </c>
      <c r="W10" s="49">
        <v>0.1</v>
      </c>
      <c r="X10" s="49">
        <v>0</v>
      </c>
      <c r="Y10" s="49">
        <v>0.557375</v>
      </c>
      <c r="Z10" s="49">
        <v>0</v>
      </c>
      <c r="AA10" s="49">
        <v>0</v>
      </c>
      <c r="AB10" s="71">
        <v>10</v>
      </c>
      <c r="AC10" s="71"/>
      <c r="AD10" s="72"/>
      <c r="AE10" s="78" t="s">
        <v>1601</v>
      </c>
      <c r="AF10" s="78">
        <v>1924</v>
      </c>
      <c r="AG10" s="78">
        <v>2412</v>
      </c>
      <c r="AH10" s="78">
        <v>476</v>
      </c>
      <c r="AI10" s="78">
        <v>6352</v>
      </c>
      <c r="AJ10" s="78"/>
      <c r="AK10" s="78" t="s">
        <v>1840</v>
      </c>
      <c r="AL10" s="78" t="s">
        <v>2047</v>
      </c>
      <c r="AM10" s="83" t="s">
        <v>2184</v>
      </c>
      <c r="AN10" s="78"/>
      <c r="AO10" s="80">
        <v>40307.40210648148</v>
      </c>
      <c r="AP10" s="83" t="s">
        <v>2314</v>
      </c>
      <c r="AQ10" s="78" t="b">
        <v>0</v>
      </c>
      <c r="AR10" s="78" t="b">
        <v>0</v>
      </c>
      <c r="AS10" s="78" t="b">
        <v>0</v>
      </c>
      <c r="AT10" s="78" t="s">
        <v>1508</v>
      </c>
      <c r="AU10" s="78">
        <v>55</v>
      </c>
      <c r="AV10" s="83" t="s">
        <v>2516</v>
      </c>
      <c r="AW10" s="78" t="b">
        <v>1</v>
      </c>
      <c r="AX10" s="78" t="s">
        <v>2622</v>
      </c>
      <c r="AY10" s="83" t="s">
        <v>2630</v>
      </c>
      <c r="AZ10" s="78" t="s">
        <v>65</v>
      </c>
      <c r="BA10" s="78" t="str">
        <f>REPLACE(INDEX(GroupVertices[Group],MATCH(Vertices[[#This Row],[Vertex]],GroupVertices[Vertex],0)),1,1,"")</f>
        <v>10</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412</v>
      </c>
      <c r="C11" s="65"/>
      <c r="D11" s="65" t="s">
        <v>64</v>
      </c>
      <c r="E11" s="66">
        <v>164.89103139366458</v>
      </c>
      <c r="F11" s="68">
        <v>99.99039127889553</v>
      </c>
      <c r="G11" s="100" t="s">
        <v>2536</v>
      </c>
      <c r="H11" s="65"/>
      <c r="I11" s="69" t="s">
        <v>412</v>
      </c>
      <c r="J11" s="70"/>
      <c r="K11" s="70"/>
      <c r="L11" s="69" t="s">
        <v>2871</v>
      </c>
      <c r="M11" s="73">
        <v>4.2022664534187495</v>
      </c>
      <c r="N11" s="74">
        <v>6537.36376953125</v>
      </c>
      <c r="O11" s="74">
        <v>7799.22021484375</v>
      </c>
      <c r="P11" s="75"/>
      <c r="Q11" s="76"/>
      <c r="R11" s="76"/>
      <c r="S11" s="86"/>
      <c r="T11" s="48">
        <v>1</v>
      </c>
      <c r="U11" s="48">
        <v>0</v>
      </c>
      <c r="V11" s="49">
        <v>0</v>
      </c>
      <c r="W11" s="49">
        <v>0.1</v>
      </c>
      <c r="X11" s="49">
        <v>0</v>
      </c>
      <c r="Y11" s="49">
        <v>0.557375</v>
      </c>
      <c r="Z11" s="49">
        <v>0</v>
      </c>
      <c r="AA11" s="49">
        <v>0</v>
      </c>
      <c r="AB11" s="71">
        <v>11</v>
      </c>
      <c r="AC11" s="71"/>
      <c r="AD11" s="72"/>
      <c r="AE11" s="78" t="s">
        <v>1602</v>
      </c>
      <c r="AF11" s="78">
        <v>1036</v>
      </c>
      <c r="AG11" s="78">
        <v>22789</v>
      </c>
      <c r="AH11" s="78">
        <v>126870</v>
      </c>
      <c r="AI11" s="78">
        <v>27494</v>
      </c>
      <c r="AJ11" s="78"/>
      <c r="AK11" s="78" t="s">
        <v>1841</v>
      </c>
      <c r="AL11" s="78" t="s">
        <v>2048</v>
      </c>
      <c r="AM11" s="78"/>
      <c r="AN11" s="78"/>
      <c r="AO11" s="80">
        <v>39857.76215277778</v>
      </c>
      <c r="AP11" s="83" t="s">
        <v>2315</v>
      </c>
      <c r="AQ11" s="78" t="b">
        <v>0</v>
      </c>
      <c r="AR11" s="78" t="b">
        <v>0</v>
      </c>
      <c r="AS11" s="78" t="b">
        <v>0</v>
      </c>
      <c r="AT11" s="78" t="s">
        <v>1508</v>
      </c>
      <c r="AU11" s="78">
        <v>419</v>
      </c>
      <c r="AV11" s="83" t="s">
        <v>2517</v>
      </c>
      <c r="AW11" s="78" t="b">
        <v>0</v>
      </c>
      <c r="AX11" s="78" t="s">
        <v>2622</v>
      </c>
      <c r="AY11" s="83" t="s">
        <v>2631</v>
      </c>
      <c r="AZ11" s="78" t="s">
        <v>65</v>
      </c>
      <c r="BA11" s="78" t="str">
        <f>REPLACE(INDEX(GroupVertices[Group],MATCH(Vertices[[#This Row],[Vertex]],GroupVertices[Vertex],0)),1,1,"")</f>
        <v>10</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215</v>
      </c>
      <c r="C12" s="65"/>
      <c r="D12" s="65" t="s">
        <v>64</v>
      </c>
      <c r="E12" s="66">
        <v>166.8016823138446</v>
      </c>
      <c r="F12" s="68">
        <v>99.98404098056938</v>
      </c>
      <c r="G12" s="100" t="s">
        <v>909</v>
      </c>
      <c r="H12" s="65"/>
      <c r="I12" s="69" t="s">
        <v>215</v>
      </c>
      <c r="J12" s="70"/>
      <c r="K12" s="70"/>
      <c r="L12" s="69" t="s">
        <v>2872</v>
      </c>
      <c r="M12" s="73">
        <v>6.3186092089121795</v>
      </c>
      <c r="N12" s="74">
        <v>7354.4189453125</v>
      </c>
      <c r="O12" s="74">
        <v>8702.625</v>
      </c>
      <c r="P12" s="75"/>
      <c r="Q12" s="76"/>
      <c r="R12" s="76"/>
      <c r="S12" s="86"/>
      <c r="T12" s="48">
        <v>1</v>
      </c>
      <c r="U12" s="48">
        <v>4</v>
      </c>
      <c r="V12" s="49">
        <v>20</v>
      </c>
      <c r="W12" s="49">
        <v>0.2</v>
      </c>
      <c r="X12" s="49">
        <v>0</v>
      </c>
      <c r="Y12" s="49">
        <v>2.837831</v>
      </c>
      <c r="Z12" s="49">
        <v>0</v>
      </c>
      <c r="AA12" s="49">
        <v>0</v>
      </c>
      <c r="AB12" s="71">
        <v>12</v>
      </c>
      <c r="AC12" s="71"/>
      <c r="AD12" s="72"/>
      <c r="AE12" s="78" t="s">
        <v>1603</v>
      </c>
      <c r="AF12" s="78">
        <v>1134</v>
      </c>
      <c r="AG12" s="78">
        <v>37850</v>
      </c>
      <c r="AH12" s="78">
        <v>35174</v>
      </c>
      <c r="AI12" s="78">
        <v>167</v>
      </c>
      <c r="AJ12" s="78"/>
      <c r="AK12" s="78" t="s">
        <v>1842</v>
      </c>
      <c r="AL12" s="78" t="s">
        <v>2049</v>
      </c>
      <c r="AM12" s="78"/>
      <c r="AN12" s="78"/>
      <c r="AO12" s="80">
        <v>39994.01366898148</v>
      </c>
      <c r="AP12" s="78"/>
      <c r="AQ12" s="78" t="b">
        <v>1</v>
      </c>
      <c r="AR12" s="78" t="b">
        <v>0</v>
      </c>
      <c r="AS12" s="78" t="b">
        <v>1</v>
      </c>
      <c r="AT12" s="78" t="s">
        <v>1507</v>
      </c>
      <c r="AU12" s="78">
        <v>141</v>
      </c>
      <c r="AV12" s="83" t="s">
        <v>2515</v>
      </c>
      <c r="AW12" s="78" t="b">
        <v>0</v>
      </c>
      <c r="AX12" s="78" t="s">
        <v>2622</v>
      </c>
      <c r="AY12" s="83" t="s">
        <v>2632</v>
      </c>
      <c r="AZ12" s="78" t="s">
        <v>66</v>
      </c>
      <c r="BA12" s="78" t="str">
        <f>REPLACE(INDEX(GroupVertices[Group],MATCH(Vertices[[#This Row],[Vertex]],GroupVertices[Vertex],0)),1,1,"")</f>
        <v>9</v>
      </c>
      <c r="BB12" s="48"/>
      <c r="BC12" s="48"/>
      <c r="BD12" s="48"/>
      <c r="BE12" s="48"/>
      <c r="BF12" s="48" t="s">
        <v>756</v>
      </c>
      <c r="BG12" s="48" t="s">
        <v>756</v>
      </c>
      <c r="BH12" s="121" t="s">
        <v>3707</v>
      </c>
      <c r="BI12" s="121" t="s">
        <v>3707</v>
      </c>
      <c r="BJ12" s="121" t="s">
        <v>3883</v>
      </c>
      <c r="BK12" s="121" t="s">
        <v>3883</v>
      </c>
      <c r="BL12" s="121">
        <v>0</v>
      </c>
      <c r="BM12" s="124">
        <v>0</v>
      </c>
      <c r="BN12" s="121">
        <v>0</v>
      </c>
      <c r="BO12" s="124">
        <v>0</v>
      </c>
      <c r="BP12" s="121">
        <v>0</v>
      </c>
      <c r="BQ12" s="124">
        <v>0</v>
      </c>
      <c r="BR12" s="121">
        <v>39</v>
      </c>
      <c r="BS12" s="124">
        <v>100</v>
      </c>
      <c r="BT12" s="121">
        <v>39</v>
      </c>
      <c r="BU12" s="2"/>
      <c r="BV12" s="3"/>
      <c r="BW12" s="3"/>
      <c r="BX12" s="3"/>
      <c r="BY12" s="3"/>
    </row>
    <row r="13" spans="1:77" ht="41.45" customHeight="1">
      <c r="A13" s="64" t="s">
        <v>413</v>
      </c>
      <c r="C13" s="65"/>
      <c r="D13" s="65" t="s">
        <v>64</v>
      </c>
      <c r="E13" s="66">
        <v>162.9210096063015</v>
      </c>
      <c r="F13" s="68">
        <v>99.99693890406694</v>
      </c>
      <c r="G13" s="100" t="s">
        <v>2537</v>
      </c>
      <c r="H13" s="65"/>
      <c r="I13" s="69" t="s">
        <v>413</v>
      </c>
      <c r="J13" s="70"/>
      <c r="K13" s="70"/>
      <c r="L13" s="69" t="s">
        <v>2873</v>
      </c>
      <c r="M13" s="73">
        <v>2.020161237957792</v>
      </c>
      <c r="N13" s="74">
        <v>7531.19775390625</v>
      </c>
      <c r="O13" s="74">
        <v>7799.22021484375</v>
      </c>
      <c r="P13" s="75"/>
      <c r="Q13" s="76"/>
      <c r="R13" s="76"/>
      <c r="S13" s="86"/>
      <c r="T13" s="48">
        <v>1</v>
      </c>
      <c r="U13" s="48">
        <v>0</v>
      </c>
      <c r="V13" s="49">
        <v>0</v>
      </c>
      <c r="W13" s="49">
        <v>0.111111</v>
      </c>
      <c r="X13" s="49">
        <v>0</v>
      </c>
      <c r="Y13" s="49">
        <v>0.632431</v>
      </c>
      <c r="Z13" s="49">
        <v>0</v>
      </c>
      <c r="AA13" s="49">
        <v>0</v>
      </c>
      <c r="AB13" s="71">
        <v>13</v>
      </c>
      <c r="AC13" s="71"/>
      <c r="AD13" s="72"/>
      <c r="AE13" s="78" t="s">
        <v>1604</v>
      </c>
      <c r="AF13" s="78">
        <v>1307</v>
      </c>
      <c r="AG13" s="78">
        <v>7260</v>
      </c>
      <c r="AH13" s="78">
        <v>8324</v>
      </c>
      <c r="AI13" s="78">
        <v>8235</v>
      </c>
      <c r="AJ13" s="78"/>
      <c r="AK13" s="78" t="s">
        <v>1843</v>
      </c>
      <c r="AL13" s="78" t="s">
        <v>2050</v>
      </c>
      <c r="AM13" s="83" t="s">
        <v>2185</v>
      </c>
      <c r="AN13" s="78"/>
      <c r="AO13" s="80">
        <v>40709.61006944445</v>
      </c>
      <c r="AP13" s="83" t="s">
        <v>2316</v>
      </c>
      <c r="AQ13" s="78" t="b">
        <v>0</v>
      </c>
      <c r="AR13" s="78" t="b">
        <v>0</v>
      </c>
      <c r="AS13" s="78" t="b">
        <v>0</v>
      </c>
      <c r="AT13" s="78" t="s">
        <v>1507</v>
      </c>
      <c r="AU13" s="78">
        <v>16</v>
      </c>
      <c r="AV13" s="83" t="s">
        <v>2518</v>
      </c>
      <c r="AW13" s="78" t="b">
        <v>0</v>
      </c>
      <c r="AX13" s="78" t="s">
        <v>2622</v>
      </c>
      <c r="AY13" s="83" t="s">
        <v>2633</v>
      </c>
      <c r="AZ13" s="78" t="s">
        <v>65</v>
      </c>
      <c r="BA13" s="78" t="str">
        <f>REPLACE(INDEX(GroupVertices[Group],MATCH(Vertices[[#This Row],[Vertex]],GroupVertices[Vertex],0)),1,1,"")</f>
        <v>9</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414</v>
      </c>
      <c r="C14" s="65"/>
      <c r="D14" s="65" t="s">
        <v>64</v>
      </c>
      <c r="E14" s="66">
        <v>162.70889830303207</v>
      </c>
      <c r="F14" s="68">
        <v>99.99764388373637</v>
      </c>
      <c r="G14" s="100" t="s">
        <v>2538</v>
      </c>
      <c r="H14" s="65"/>
      <c r="I14" s="69" t="s">
        <v>414</v>
      </c>
      <c r="J14" s="70"/>
      <c r="K14" s="70"/>
      <c r="L14" s="69" t="s">
        <v>2874</v>
      </c>
      <c r="M14" s="73">
        <v>1.7852150134584217</v>
      </c>
      <c r="N14" s="74">
        <v>7828.9765625</v>
      </c>
      <c r="O14" s="74">
        <v>8767.44921875</v>
      </c>
      <c r="P14" s="75"/>
      <c r="Q14" s="76"/>
      <c r="R14" s="76"/>
      <c r="S14" s="86"/>
      <c r="T14" s="48">
        <v>1</v>
      </c>
      <c r="U14" s="48">
        <v>0</v>
      </c>
      <c r="V14" s="49">
        <v>0</v>
      </c>
      <c r="W14" s="49">
        <v>0.111111</v>
      </c>
      <c r="X14" s="49">
        <v>0</v>
      </c>
      <c r="Y14" s="49">
        <v>0.632431</v>
      </c>
      <c r="Z14" s="49">
        <v>0</v>
      </c>
      <c r="AA14" s="49">
        <v>0</v>
      </c>
      <c r="AB14" s="71">
        <v>14</v>
      </c>
      <c r="AC14" s="71"/>
      <c r="AD14" s="72"/>
      <c r="AE14" s="78" t="s">
        <v>1605</v>
      </c>
      <c r="AF14" s="78">
        <v>807</v>
      </c>
      <c r="AG14" s="78">
        <v>5588</v>
      </c>
      <c r="AH14" s="78">
        <v>13672</v>
      </c>
      <c r="AI14" s="78">
        <v>5232</v>
      </c>
      <c r="AJ14" s="78"/>
      <c r="AK14" s="78" t="s">
        <v>1844</v>
      </c>
      <c r="AL14" s="78" t="s">
        <v>2051</v>
      </c>
      <c r="AM14" s="78"/>
      <c r="AN14" s="78"/>
      <c r="AO14" s="80">
        <v>40528.140625</v>
      </c>
      <c r="AP14" s="78"/>
      <c r="AQ14" s="78" t="b">
        <v>1</v>
      </c>
      <c r="AR14" s="78" t="b">
        <v>0</v>
      </c>
      <c r="AS14" s="78" t="b">
        <v>0</v>
      </c>
      <c r="AT14" s="78" t="s">
        <v>1507</v>
      </c>
      <c r="AU14" s="78">
        <v>30</v>
      </c>
      <c r="AV14" s="83" t="s">
        <v>2515</v>
      </c>
      <c r="AW14" s="78" t="b">
        <v>0</v>
      </c>
      <c r="AX14" s="78" t="s">
        <v>2622</v>
      </c>
      <c r="AY14" s="83" t="s">
        <v>2634</v>
      </c>
      <c r="AZ14" s="78" t="s">
        <v>65</v>
      </c>
      <c r="BA14" s="78" t="str">
        <f>REPLACE(INDEX(GroupVertices[Group],MATCH(Vertices[[#This Row],[Vertex]],GroupVertices[Vertex],0)),1,1,"")</f>
        <v>9</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415</v>
      </c>
      <c r="C15" s="65"/>
      <c r="D15" s="65" t="s">
        <v>64</v>
      </c>
      <c r="E15" s="66">
        <v>162.06355727448445</v>
      </c>
      <c r="F15" s="68">
        <v>99.9997887590823</v>
      </c>
      <c r="G15" s="100" t="s">
        <v>2539</v>
      </c>
      <c r="H15" s="65"/>
      <c r="I15" s="69" t="s">
        <v>415</v>
      </c>
      <c r="J15" s="70"/>
      <c r="K15" s="70"/>
      <c r="L15" s="69" t="s">
        <v>2875</v>
      </c>
      <c r="M15" s="73">
        <v>1.0703995565036988</v>
      </c>
      <c r="N15" s="74">
        <v>7470.93310546875</v>
      </c>
      <c r="O15" s="74">
        <v>9646.09375</v>
      </c>
      <c r="P15" s="75"/>
      <c r="Q15" s="76"/>
      <c r="R15" s="76"/>
      <c r="S15" s="86"/>
      <c r="T15" s="48">
        <v>1</v>
      </c>
      <c r="U15" s="48">
        <v>0</v>
      </c>
      <c r="V15" s="49">
        <v>0</v>
      </c>
      <c r="W15" s="49">
        <v>0.111111</v>
      </c>
      <c r="X15" s="49">
        <v>0</v>
      </c>
      <c r="Y15" s="49">
        <v>0.632431</v>
      </c>
      <c r="Z15" s="49">
        <v>0</v>
      </c>
      <c r="AA15" s="49">
        <v>0</v>
      </c>
      <c r="AB15" s="71">
        <v>15</v>
      </c>
      <c r="AC15" s="71"/>
      <c r="AD15" s="72"/>
      <c r="AE15" s="78" t="s">
        <v>1606</v>
      </c>
      <c r="AF15" s="78">
        <v>598</v>
      </c>
      <c r="AG15" s="78">
        <v>501</v>
      </c>
      <c r="AH15" s="78">
        <v>37444</v>
      </c>
      <c r="AI15" s="78">
        <v>2326</v>
      </c>
      <c r="AJ15" s="78"/>
      <c r="AK15" s="78" t="s">
        <v>1845</v>
      </c>
      <c r="AL15" s="78" t="s">
        <v>2052</v>
      </c>
      <c r="AM15" s="78"/>
      <c r="AN15" s="78"/>
      <c r="AO15" s="80">
        <v>40458.07623842593</v>
      </c>
      <c r="AP15" s="83" t="s">
        <v>2317</v>
      </c>
      <c r="AQ15" s="78" t="b">
        <v>1</v>
      </c>
      <c r="AR15" s="78" t="b">
        <v>0</v>
      </c>
      <c r="AS15" s="78" t="b">
        <v>1</v>
      </c>
      <c r="AT15" s="78" t="s">
        <v>1507</v>
      </c>
      <c r="AU15" s="78">
        <v>17</v>
      </c>
      <c r="AV15" s="83" t="s">
        <v>2515</v>
      </c>
      <c r="AW15" s="78" t="b">
        <v>0</v>
      </c>
      <c r="AX15" s="78" t="s">
        <v>2622</v>
      </c>
      <c r="AY15" s="83" t="s">
        <v>2635</v>
      </c>
      <c r="AZ15" s="78" t="s">
        <v>65</v>
      </c>
      <c r="BA15" s="78" t="str">
        <f>REPLACE(INDEX(GroupVertices[Group],MATCH(Vertices[[#This Row],[Vertex]],GroupVertices[Vertex],0)),1,1,"")</f>
        <v>9</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416</v>
      </c>
      <c r="C16" s="65"/>
      <c r="D16" s="65" t="s">
        <v>64</v>
      </c>
      <c r="E16" s="66">
        <v>169.00868012663074</v>
      </c>
      <c r="F16" s="68">
        <v>99.97670573457111</v>
      </c>
      <c r="G16" s="100" t="s">
        <v>2540</v>
      </c>
      <c r="H16" s="65"/>
      <c r="I16" s="69" t="s">
        <v>416</v>
      </c>
      <c r="J16" s="70"/>
      <c r="K16" s="70"/>
      <c r="L16" s="69" t="s">
        <v>2876</v>
      </c>
      <c r="M16" s="73">
        <v>8.76320219193583</v>
      </c>
      <c r="N16" s="74">
        <v>6989.1171875</v>
      </c>
      <c r="O16" s="74">
        <v>8079.4658203125</v>
      </c>
      <c r="P16" s="75"/>
      <c r="Q16" s="76"/>
      <c r="R16" s="76"/>
      <c r="S16" s="86"/>
      <c r="T16" s="48">
        <v>1</v>
      </c>
      <c r="U16" s="48">
        <v>0</v>
      </c>
      <c r="V16" s="49">
        <v>0</v>
      </c>
      <c r="W16" s="49">
        <v>0.111111</v>
      </c>
      <c r="X16" s="49">
        <v>0</v>
      </c>
      <c r="Y16" s="49">
        <v>0.632431</v>
      </c>
      <c r="Z16" s="49">
        <v>0</v>
      </c>
      <c r="AA16" s="49">
        <v>0</v>
      </c>
      <c r="AB16" s="71">
        <v>16</v>
      </c>
      <c r="AC16" s="71"/>
      <c r="AD16" s="72"/>
      <c r="AE16" s="78" t="s">
        <v>1607</v>
      </c>
      <c r="AF16" s="78">
        <v>2609</v>
      </c>
      <c r="AG16" s="78">
        <v>55247</v>
      </c>
      <c r="AH16" s="78">
        <v>8343</v>
      </c>
      <c r="AI16" s="78">
        <v>12903</v>
      </c>
      <c r="AJ16" s="78"/>
      <c r="AK16" s="78" t="s">
        <v>1846</v>
      </c>
      <c r="AL16" s="78" t="s">
        <v>2053</v>
      </c>
      <c r="AM16" s="83" t="s">
        <v>2186</v>
      </c>
      <c r="AN16" s="78"/>
      <c r="AO16" s="80">
        <v>40995.619363425925</v>
      </c>
      <c r="AP16" s="83" t="s">
        <v>2318</v>
      </c>
      <c r="AQ16" s="78" t="b">
        <v>0</v>
      </c>
      <c r="AR16" s="78" t="b">
        <v>0</v>
      </c>
      <c r="AS16" s="78" t="b">
        <v>1</v>
      </c>
      <c r="AT16" s="78" t="s">
        <v>1507</v>
      </c>
      <c r="AU16" s="78">
        <v>188</v>
      </c>
      <c r="AV16" s="83" t="s">
        <v>2515</v>
      </c>
      <c r="AW16" s="78" t="b">
        <v>0</v>
      </c>
      <c r="AX16" s="78" t="s">
        <v>2622</v>
      </c>
      <c r="AY16" s="83" t="s">
        <v>2636</v>
      </c>
      <c r="AZ16" s="78" t="s">
        <v>65</v>
      </c>
      <c r="BA16" s="78" t="str">
        <f>REPLACE(INDEX(GroupVertices[Group],MATCH(Vertices[[#This Row],[Vertex]],GroupVertices[Vertex],0)),1,1,"")</f>
        <v>9</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216</v>
      </c>
      <c r="C17" s="65"/>
      <c r="D17" s="65" t="s">
        <v>64</v>
      </c>
      <c r="E17" s="66">
        <v>162.09857086282318</v>
      </c>
      <c r="F17" s="68">
        <v>99.99967238684022</v>
      </c>
      <c r="G17" s="100" t="s">
        <v>910</v>
      </c>
      <c r="H17" s="65"/>
      <c r="I17" s="69" t="s">
        <v>216</v>
      </c>
      <c r="J17" s="70"/>
      <c r="K17" s="70"/>
      <c r="L17" s="69" t="s">
        <v>2877</v>
      </c>
      <c r="M17" s="73">
        <v>1.1091825457153175</v>
      </c>
      <c r="N17" s="74">
        <v>2487.838623046875</v>
      </c>
      <c r="O17" s="74">
        <v>4154.66455078125</v>
      </c>
      <c r="P17" s="75"/>
      <c r="Q17" s="76"/>
      <c r="R17" s="76"/>
      <c r="S17" s="86"/>
      <c r="T17" s="48">
        <v>1</v>
      </c>
      <c r="U17" s="48">
        <v>1</v>
      </c>
      <c r="V17" s="49">
        <v>0</v>
      </c>
      <c r="W17" s="49">
        <v>0</v>
      </c>
      <c r="X17" s="49">
        <v>0</v>
      </c>
      <c r="Y17" s="49">
        <v>0.999998</v>
      </c>
      <c r="Z17" s="49">
        <v>0</v>
      </c>
      <c r="AA17" s="49" t="s">
        <v>4473</v>
      </c>
      <c r="AB17" s="71">
        <v>17</v>
      </c>
      <c r="AC17" s="71"/>
      <c r="AD17" s="72"/>
      <c r="AE17" s="78" t="s">
        <v>1608</v>
      </c>
      <c r="AF17" s="78">
        <v>2283</v>
      </c>
      <c r="AG17" s="78">
        <v>777</v>
      </c>
      <c r="AH17" s="78">
        <v>12212</v>
      </c>
      <c r="AI17" s="78">
        <v>6337</v>
      </c>
      <c r="AJ17" s="78"/>
      <c r="AK17" s="78" t="s">
        <v>1847</v>
      </c>
      <c r="AL17" s="78"/>
      <c r="AM17" s="78"/>
      <c r="AN17" s="78"/>
      <c r="AO17" s="80">
        <v>40321.09059027778</v>
      </c>
      <c r="AP17" s="83" t="s">
        <v>2319</v>
      </c>
      <c r="AQ17" s="78" t="b">
        <v>0</v>
      </c>
      <c r="AR17" s="78" t="b">
        <v>0</v>
      </c>
      <c r="AS17" s="78" t="b">
        <v>1</v>
      </c>
      <c r="AT17" s="78" t="s">
        <v>1508</v>
      </c>
      <c r="AU17" s="78">
        <v>27</v>
      </c>
      <c r="AV17" s="83" t="s">
        <v>2515</v>
      </c>
      <c r="AW17" s="78" t="b">
        <v>0</v>
      </c>
      <c r="AX17" s="78" t="s">
        <v>2622</v>
      </c>
      <c r="AY17" s="83" t="s">
        <v>2637</v>
      </c>
      <c r="AZ17" s="78" t="s">
        <v>66</v>
      </c>
      <c r="BA17" s="78" t="str">
        <f>REPLACE(INDEX(GroupVertices[Group],MATCH(Vertices[[#This Row],[Vertex]],GroupVertices[Vertex],0)),1,1,"")</f>
        <v>1</v>
      </c>
      <c r="BB17" s="48"/>
      <c r="BC17" s="48"/>
      <c r="BD17" s="48"/>
      <c r="BE17" s="48"/>
      <c r="BF17" s="48" t="s">
        <v>759</v>
      </c>
      <c r="BG17" s="48" t="s">
        <v>759</v>
      </c>
      <c r="BH17" s="121" t="s">
        <v>3708</v>
      </c>
      <c r="BI17" s="121" t="s">
        <v>3708</v>
      </c>
      <c r="BJ17" s="121" t="s">
        <v>3884</v>
      </c>
      <c r="BK17" s="121" t="s">
        <v>3884</v>
      </c>
      <c r="BL17" s="121">
        <v>0</v>
      </c>
      <c r="BM17" s="124">
        <v>0</v>
      </c>
      <c r="BN17" s="121">
        <v>3</v>
      </c>
      <c r="BO17" s="124">
        <v>9.090909090909092</v>
      </c>
      <c r="BP17" s="121">
        <v>0</v>
      </c>
      <c r="BQ17" s="124">
        <v>0</v>
      </c>
      <c r="BR17" s="121">
        <v>30</v>
      </c>
      <c r="BS17" s="124">
        <v>90.9090909090909</v>
      </c>
      <c r="BT17" s="121">
        <v>33</v>
      </c>
      <c r="BU17" s="2"/>
      <c r="BV17" s="3"/>
      <c r="BW17" s="3"/>
      <c r="BX17" s="3"/>
      <c r="BY17" s="3"/>
    </row>
    <row r="18" spans="1:77" ht="41.45" customHeight="1">
      <c r="A18" s="64" t="s">
        <v>217</v>
      </c>
      <c r="C18" s="65"/>
      <c r="D18" s="65" t="s">
        <v>64</v>
      </c>
      <c r="E18" s="66">
        <v>162.03932685646743</v>
      </c>
      <c r="F18" s="68">
        <v>99.99986929204694</v>
      </c>
      <c r="G18" s="100" t="s">
        <v>911</v>
      </c>
      <c r="H18" s="65"/>
      <c r="I18" s="69" t="s">
        <v>217</v>
      </c>
      <c r="J18" s="70"/>
      <c r="K18" s="70"/>
      <c r="L18" s="69" t="s">
        <v>2878</v>
      </c>
      <c r="M18" s="73">
        <v>1.043560603824644</v>
      </c>
      <c r="N18" s="74">
        <v>4338.2275390625</v>
      </c>
      <c r="O18" s="74">
        <v>2055.79296875</v>
      </c>
      <c r="P18" s="75"/>
      <c r="Q18" s="76"/>
      <c r="R18" s="76"/>
      <c r="S18" s="86"/>
      <c r="T18" s="48">
        <v>0</v>
      </c>
      <c r="U18" s="48">
        <v>1</v>
      </c>
      <c r="V18" s="49">
        <v>0</v>
      </c>
      <c r="W18" s="49">
        <v>0.009434</v>
      </c>
      <c r="X18" s="49">
        <v>5.5E-05</v>
      </c>
      <c r="Y18" s="49">
        <v>0.56588</v>
      </c>
      <c r="Z18" s="49">
        <v>0</v>
      </c>
      <c r="AA18" s="49">
        <v>0</v>
      </c>
      <c r="AB18" s="71">
        <v>18</v>
      </c>
      <c r="AC18" s="71"/>
      <c r="AD18" s="72"/>
      <c r="AE18" s="78" t="s">
        <v>1609</v>
      </c>
      <c r="AF18" s="78">
        <v>2028</v>
      </c>
      <c r="AG18" s="78">
        <v>310</v>
      </c>
      <c r="AH18" s="78">
        <v>3288</v>
      </c>
      <c r="AI18" s="78">
        <v>1818</v>
      </c>
      <c r="AJ18" s="78"/>
      <c r="AK18" s="78" t="s">
        <v>1848</v>
      </c>
      <c r="AL18" s="78" t="s">
        <v>2054</v>
      </c>
      <c r="AM18" s="78"/>
      <c r="AN18" s="78"/>
      <c r="AO18" s="80">
        <v>41169.405486111114</v>
      </c>
      <c r="AP18" s="83" t="s">
        <v>2320</v>
      </c>
      <c r="AQ18" s="78" t="b">
        <v>0</v>
      </c>
      <c r="AR18" s="78" t="b">
        <v>0</v>
      </c>
      <c r="AS18" s="78" t="b">
        <v>1</v>
      </c>
      <c r="AT18" s="78" t="s">
        <v>1508</v>
      </c>
      <c r="AU18" s="78">
        <v>11</v>
      </c>
      <c r="AV18" s="83" t="s">
        <v>2515</v>
      </c>
      <c r="AW18" s="78" t="b">
        <v>0</v>
      </c>
      <c r="AX18" s="78" t="s">
        <v>2622</v>
      </c>
      <c r="AY18" s="83" t="s">
        <v>2638</v>
      </c>
      <c r="AZ18" s="78" t="s">
        <v>66</v>
      </c>
      <c r="BA18" s="78" t="str">
        <f>REPLACE(INDEX(GroupVertices[Group],MATCH(Vertices[[#This Row],[Vertex]],GroupVertices[Vertex],0)),1,1,"")</f>
        <v>4</v>
      </c>
      <c r="BB18" s="48" t="s">
        <v>648</v>
      </c>
      <c r="BC18" s="48" t="s">
        <v>648</v>
      </c>
      <c r="BD18" s="48" t="s">
        <v>715</v>
      </c>
      <c r="BE18" s="48" t="s">
        <v>715</v>
      </c>
      <c r="BF18" s="48" t="s">
        <v>760</v>
      </c>
      <c r="BG18" s="48" t="s">
        <v>760</v>
      </c>
      <c r="BH18" s="121" t="s">
        <v>3709</v>
      </c>
      <c r="BI18" s="121" t="s">
        <v>3709</v>
      </c>
      <c r="BJ18" s="121" t="s">
        <v>3885</v>
      </c>
      <c r="BK18" s="121" t="s">
        <v>3885</v>
      </c>
      <c r="BL18" s="121">
        <v>4</v>
      </c>
      <c r="BM18" s="124">
        <v>12.903225806451612</v>
      </c>
      <c r="BN18" s="121">
        <v>0</v>
      </c>
      <c r="BO18" s="124">
        <v>0</v>
      </c>
      <c r="BP18" s="121">
        <v>0</v>
      </c>
      <c r="BQ18" s="124">
        <v>0</v>
      </c>
      <c r="BR18" s="121">
        <v>27</v>
      </c>
      <c r="BS18" s="124">
        <v>87.09677419354838</v>
      </c>
      <c r="BT18" s="121">
        <v>31</v>
      </c>
      <c r="BU18" s="2"/>
      <c r="BV18" s="3"/>
      <c r="BW18" s="3"/>
      <c r="BX18" s="3"/>
      <c r="BY18" s="3"/>
    </row>
    <row r="19" spans="1:77" ht="41.45" customHeight="1">
      <c r="A19" s="64" t="s">
        <v>417</v>
      </c>
      <c r="C19" s="65"/>
      <c r="D19" s="65" t="s">
        <v>64</v>
      </c>
      <c r="E19" s="66">
        <v>164.686531740034</v>
      </c>
      <c r="F19" s="68">
        <v>99.99107096025146</v>
      </c>
      <c r="G19" s="100" t="s">
        <v>2541</v>
      </c>
      <c r="H19" s="65"/>
      <c r="I19" s="69" t="s">
        <v>417</v>
      </c>
      <c r="J19" s="70"/>
      <c r="K19" s="70"/>
      <c r="L19" s="69" t="s">
        <v>2879</v>
      </c>
      <c r="M19" s="73">
        <v>3.9757513135306004</v>
      </c>
      <c r="N19" s="74">
        <v>4069.079833984375</v>
      </c>
      <c r="O19" s="74">
        <v>1559.44091796875</v>
      </c>
      <c r="P19" s="75"/>
      <c r="Q19" s="76"/>
      <c r="R19" s="76"/>
      <c r="S19" s="86"/>
      <c r="T19" s="48">
        <v>4</v>
      </c>
      <c r="U19" s="48">
        <v>0</v>
      </c>
      <c r="V19" s="49">
        <v>132</v>
      </c>
      <c r="W19" s="49">
        <v>0.012048</v>
      </c>
      <c r="X19" s="49">
        <v>0.000229</v>
      </c>
      <c r="Y19" s="49">
        <v>1.957084</v>
      </c>
      <c r="Z19" s="49">
        <v>0</v>
      </c>
      <c r="AA19" s="49">
        <v>0</v>
      </c>
      <c r="AB19" s="71">
        <v>19</v>
      </c>
      <c r="AC19" s="71"/>
      <c r="AD19" s="72"/>
      <c r="AE19" s="78" t="s">
        <v>1610</v>
      </c>
      <c r="AF19" s="78">
        <v>195</v>
      </c>
      <c r="AG19" s="78">
        <v>21177</v>
      </c>
      <c r="AH19" s="78">
        <v>276</v>
      </c>
      <c r="AI19" s="78">
        <v>1609</v>
      </c>
      <c r="AJ19" s="78"/>
      <c r="AK19" s="78" t="s">
        <v>1849</v>
      </c>
      <c r="AL19" s="78"/>
      <c r="AM19" s="78"/>
      <c r="AN19" s="78"/>
      <c r="AO19" s="80">
        <v>41071.442025462966</v>
      </c>
      <c r="AP19" s="78"/>
      <c r="AQ19" s="78" t="b">
        <v>1</v>
      </c>
      <c r="AR19" s="78" t="b">
        <v>0</v>
      </c>
      <c r="AS19" s="78" t="b">
        <v>1</v>
      </c>
      <c r="AT19" s="78" t="s">
        <v>1507</v>
      </c>
      <c r="AU19" s="78">
        <v>208</v>
      </c>
      <c r="AV19" s="83" t="s">
        <v>2515</v>
      </c>
      <c r="AW19" s="78" t="b">
        <v>1</v>
      </c>
      <c r="AX19" s="78" t="s">
        <v>2622</v>
      </c>
      <c r="AY19" s="83" t="s">
        <v>2639</v>
      </c>
      <c r="AZ19" s="78" t="s">
        <v>65</v>
      </c>
      <c r="BA19" s="78" t="str">
        <f>REPLACE(INDEX(GroupVertices[Group],MATCH(Vertices[[#This Row],[Vertex]],GroupVertices[Vertex],0)),1,1,"")</f>
        <v>4</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218</v>
      </c>
      <c r="C20" s="65"/>
      <c r="D20" s="65" t="s">
        <v>64</v>
      </c>
      <c r="E20" s="66">
        <v>162.45961677735954</v>
      </c>
      <c r="F20" s="68">
        <v>99.99847240350338</v>
      </c>
      <c r="G20" s="100" t="s">
        <v>912</v>
      </c>
      <c r="H20" s="65"/>
      <c r="I20" s="69" t="s">
        <v>218</v>
      </c>
      <c r="J20" s="70"/>
      <c r="K20" s="70"/>
      <c r="L20" s="69" t="s">
        <v>2880</v>
      </c>
      <c r="M20" s="73">
        <v>1.50909699244092</v>
      </c>
      <c r="N20" s="74">
        <v>6997.35107421875</v>
      </c>
      <c r="O20" s="74">
        <v>1005.78173828125</v>
      </c>
      <c r="P20" s="75"/>
      <c r="Q20" s="76"/>
      <c r="R20" s="76"/>
      <c r="S20" s="86"/>
      <c r="T20" s="48">
        <v>0</v>
      </c>
      <c r="U20" s="48">
        <v>1</v>
      </c>
      <c r="V20" s="49">
        <v>0</v>
      </c>
      <c r="W20" s="49">
        <v>1</v>
      </c>
      <c r="X20" s="49">
        <v>0</v>
      </c>
      <c r="Y20" s="49">
        <v>0.999998</v>
      </c>
      <c r="Z20" s="49">
        <v>0</v>
      </c>
      <c r="AA20" s="49">
        <v>0</v>
      </c>
      <c r="AB20" s="71">
        <v>20</v>
      </c>
      <c r="AC20" s="71"/>
      <c r="AD20" s="72"/>
      <c r="AE20" s="78" t="s">
        <v>1611</v>
      </c>
      <c r="AF20" s="78">
        <v>1187</v>
      </c>
      <c r="AG20" s="78">
        <v>3623</v>
      </c>
      <c r="AH20" s="78">
        <v>15272</v>
      </c>
      <c r="AI20" s="78">
        <v>720</v>
      </c>
      <c r="AJ20" s="78"/>
      <c r="AK20" s="78" t="s">
        <v>1850</v>
      </c>
      <c r="AL20" s="78" t="s">
        <v>2055</v>
      </c>
      <c r="AM20" s="83" t="s">
        <v>2187</v>
      </c>
      <c r="AN20" s="78"/>
      <c r="AO20" s="80">
        <v>40747.502118055556</v>
      </c>
      <c r="AP20" s="83" t="s">
        <v>2321</v>
      </c>
      <c r="AQ20" s="78" t="b">
        <v>0</v>
      </c>
      <c r="AR20" s="78" t="b">
        <v>0</v>
      </c>
      <c r="AS20" s="78" t="b">
        <v>1</v>
      </c>
      <c r="AT20" s="78" t="s">
        <v>1508</v>
      </c>
      <c r="AU20" s="78">
        <v>10</v>
      </c>
      <c r="AV20" s="83" t="s">
        <v>2515</v>
      </c>
      <c r="AW20" s="78" t="b">
        <v>0</v>
      </c>
      <c r="AX20" s="78" t="s">
        <v>2622</v>
      </c>
      <c r="AY20" s="83" t="s">
        <v>2640</v>
      </c>
      <c r="AZ20" s="78" t="s">
        <v>66</v>
      </c>
      <c r="BA20" s="78" t="str">
        <f>REPLACE(INDEX(GroupVertices[Group],MATCH(Vertices[[#This Row],[Vertex]],GroupVertices[Vertex],0)),1,1,"")</f>
        <v>44</v>
      </c>
      <c r="BB20" s="48" t="s">
        <v>649</v>
      </c>
      <c r="BC20" s="48" t="s">
        <v>649</v>
      </c>
      <c r="BD20" s="48" t="s">
        <v>716</v>
      </c>
      <c r="BE20" s="48" t="s">
        <v>716</v>
      </c>
      <c r="BF20" s="48" t="s">
        <v>756</v>
      </c>
      <c r="BG20" s="48" t="s">
        <v>756</v>
      </c>
      <c r="BH20" s="121" t="s">
        <v>3710</v>
      </c>
      <c r="BI20" s="121" t="s">
        <v>3710</v>
      </c>
      <c r="BJ20" s="121" t="s">
        <v>3886</v>
      </c>
      <c r="BK20" s="121" t="s">
        <v>3886</v>
      </c>
      <c r="BL20" s="121">
        <v>0</v>
      </c>
      <c r="BM20" s="124">
        <v>0</v>
      </c>
      <c r="BN20" s="121">
        <v>1</v>
      </c>
      <c r="BO20" s="124">
        <v>8.333333333333334</v>
      </c>
      <c r="BP20" s="121">
        <v>0</v>
      </c>
      <c r="BQ20" s="124">
        <v>0</v>
      </c>
      <c r="BR20" s="121">
        <v>11</v>
      </c>
      <c r="BS20" s="124">
        <v>91.66666666666667</v>
      </c>
      <c r="BT20" s="121">
        <v>12</v>
      </c>
      <c r="BU20" s="2"/>
      <c r="BV20" s="3"/>
      <c r="BW20" s="3"/>
      <c r="BX20" s="3"/>
      <c r="BY20" s="3"/>
    </row>
    <row r="21" spans="1:77" ht="41.45" customHeight="1">
      <c r="A21" s="64" t="s">
        <v>418</v>
      </c>
      <c r="C21" s="65"/>
      <c r="D21" s="65" t="s">
        <v>64</v>
      </c>
      <c r="E21" s="66">
        <v>329.5226402675038</v>
      </c>
      <c r="F21" s="68">
        <v>99.44321658611402</v>
      </c>
      <c r="G21" s="100" t="s">
        <v>2542</v>
      </c>
      <c r="H21" s="65"/>
      <c r="I21" s="69" t="s">
        <v>418</v>
      </c>
      <c r="J21" s="70"/>
      <c r="K21" s="70"/>
      <c r="L21" s="69" t="s">
        <v>2881</v>
      </c>
      <c r="M21" s="73">
        <v>186.55735240106574</v>
      </c>
      <c r="N21" s="74">
        <v>6997.35107421875</v>
      </c>
      <c r="O21" s="74">
        <v>570.5311889648438</v>
      </c>
      <c r="P21" s="75"/>
      <c r="Q21" s="76"/>
      <c r="R21" s="76"/>
      <c r="S21" s="86"/>
      <c r="T21" s="48">
        <v>1</v>
      </c>
      <c r="U21" s="48">
        <v>0</v>
      </c>
      <c r="V21" s="49">
        <v>0</v>
      </c>
      <c r="W21" s="49">
        <v>1</v>
      </c>
      <c r="X21" s="49">
        <v>0</v>
      </c>
      <c r="Y21" s="49">
        <v>0.999998</v>
      </c>
      <c r="Z21" s="49">
        <v>0</v>
      </c>
      <c r="AA21" s="49">
        <v>0</v>
      </c>
      <c r="AB21" s="71">
        <v>21</v>
      </c>
      <c r="AC21" s="71"/>
      <c r="AD21" s="72"/>
      <c r="AE21" s="78" t="s">
        <v>1612</v>
      </c>
      <c r="AF21" s="78">
        <v>273</v>
      </c>
      <c r="AG21" s="78">
        <v>1320523</v>
      </c>
      <c r="AH21" s="78">
        <v>365272</v>
      </c>
      <c r="AI21" s="78">
        <v>73</v>
      </c>
      <c r="AJ21" s="78"/>
      <c r="AK21" s="78" t="s">
        <v>1851</v>
      </c>
      <c r="AL21" s="78" t="s">
        <v>2055</v>
      </c>
      <c r="AM21" s="83" t="s">
        <v>2188</v>
      </c>
      <c r="AN21" s="78"/>
      <c r="AO21" s="80">
        <v>40143.45795138889</v>
      </c>
      <c r="AP21" s="83" t="s">
        <v>2322</v>
      </c>
      <c r="AQ21" s="78" t="b">
        <v>0</v>
      </c>
      <c r="AR21" s="78" t="b">
        <v>0</v>
      </c>
      <c r="AS21" s="78" t="b">
        <v>1</v>
      </c>
      <c r="AT21" s="78" t="s">
        <v>1508</v>
      </c>
      <c r="AU21" s="78">
        <v>1296</v>
      </c>
      <c r="AV21" s="83" t="s">
        <v>2515</v>
      </c>
      <c r="AW21" s="78" t="b">
        <v>1</v>
      </c>
      <c r="AX21" s="78" t="s">
        <v>2622</v>
      </c>
      <c r="AY21" s="83" t="s">
        <v>2641</v>
      </c>
      <c r="AZ21" s="78" t="s">
        <v>65</v>
      </c>
      <c r="BA21" s="78" t="str">
        <f>REPLACE(INDEX(GroupVertices[Group],MATCH(Vertices[[#This Row],[Vertex]],GroupVertices[Vertex],0)),1,1,"")</f>
        <v>44</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219</v>
      </c>
      <c r="C22" s="65"/>
      <c r="D22" s="65" t="s">
        <v>64</v>
      </c>
      <c r="E22" s="66">
        <v>162.02156634064343</v>
      </c>
      <c r="F22" s="68">
        <v>99.9999283214451</v>
      </c>
      <c r="G22" s="100" t="s">
        <v>913</v>
      </c>
      <c r="H22" s="65"/>
      <c r="I22" s="69" t="s">
        <v>219</v>
      </c>
      <c r="J22" s="70"/>
      <c r="K22" s="70"/>
      <c r="L22" s="69" t="s">
        <v>2882</v>
      </c>
      <c r="M22" s="73">
        <v>1.0238880730651274</v>
      </c>
      <c r="N22" s="74">
        <v>1654.0472412109375</v>
      </c>
      <c r="O22" s="74">
        <v>6689.17041015625</v>
      </c>
      <c r="P22" s="75"/>
      <c r="Q22" s="76"/>
      <c r="R22" s="76"/>
      <c r="S22" s="86"/>
      <c r="T22" s="48">
        <v>1</v>
      </c>
      <c r="U22" s="48">
        <v>1</v>
      </c>
      <c r="V22" s="49">
        <v>0</v>
      </c>
      <c r="W22" s="49">
        <v>0</v>
      </c>
      <c r="X22" s="49">
        <v>0</v>
      </c>
      <c r="Y22" s="49">
        <v>0.999998</v>
      </c>
      <c r="Z22" s="49">
        <v>0</v>
      </c>
      <c r="AA22" s="49" t="s">
        <v>4473</v>
      </c>
      <c r="AB22" s="71">
        <v>22</v>
      </c>
      <c r="AC22" s="71"/>
      <c r="AD22" s="72"/>
      <c r="AE22" s="78" t="s">
        <v>1613</v>
      </c>
      <c r="AF22" s="78">
        <v>960</v>
      </c>
      <c r="AG22" s="78">
        <v>170</v>
      </c>
      <c r="AH22" s="78">
        <v>17080</v>
      </c>
      <c r="AI22" s="78">
        <v>525</v>
      </c>
      <c r="AJ22" s="78"/>
      <c r="AK22" s="78" t="s">
        <v>1852</v>
      </c>
      <c r="AL22" s="78" t="s">
        <v>2056</v>
      </c>
      <c r="AM22" s="83" t="s">
        <v>2189</v>
      </c>
      <c r="AN22" s="78"/>
      <c r="AO22" s="80">
        <v>40003.82568287037</v>
      </c>
      <c r="AP22" s="83" t="s">
        <v>2323</v>
      </c>
      <c r="AQ22" s="78" t="b">
        <v>0</v>
      </c>
      <c r="AR22" s="78" t="b">
        <v>0</v>
      </c>
      <c r="AS22" s="78" t="b">
        <v>1</v>
      </c>
      <c r="AT22" s="78" t="s">
        <v>1507</v>
      </c>
      <c r="AU22" s="78">
        <v>12</v>
      </c>
      <c r="AV22" s="83" t="s">
        <v>2519</v>
      </c>
      <c r="AW22" s="78" t="b">
        <v>0</v>
      </c>
      <c r="AX22" s="78" t="s">
        <v>2622</v>
      </c>
      <c r="AY22" s="83" t="s">
        <v>2642</v>
      </c>
      <c r="AZ22" s="78" t="s">
        <v>66</v>
      </c>
      <c r="BA22" s="78" t="str">
        <f>REPLACE(INDEX(GroupVertices[Group],MATCH(Vertices[[#This Row],[Vertex]],GroupVertices[Vertex],0)),1,1,"")</f>
        <v>1</v>
      </c>
      <c r="BB22" s="48"/>
      <c r="BC22" s="48"/>
      <c r="BD22" s="48"/>
      <c r="BE22" s="48"/>
      <c r="BF22" s="48" t="s">
        <v>756</v>
      </c>
      <c r="BG22" s="48" t="s">
        <v>756</v>
      </c>
      <c r="BH22" s="121" t="s">
        <v>3711</v>
      </c>
      <c r="BI22" s="121" t="s">
        <v>3711</v>
      </c>
      <c r="BJ22" s="121" t="s">
        <v>3887</v>
      </c>
      <c r="BK22" s="121" t="s">
        <v>3887</v>
      </c>
      <c r="BL22" s="121">
        <v>0</v>
      </c>
      <c r="BM22" s="124">
        <v>0</v>
      </c>
      <c r="BN22" s="121">
        <v>0</v>
      </c>
      <c r="BO22" s="124">
        <v>0</v>
      </c>
      <c r="BP22" s="121">
        <v>0</v>
      </c>
      <c r="BQ22" s="124">
        <v>0</v>
      </c>
      <c r="BR22" s="121">
        <v>34</v>
      </c>
      <c r="BS22" s="124">
        <v>100</v>
      </c>
      <c r="BT22" s="121">
        <v>34</v>
      </c>
      <c r="BU22" s="2"/>
      <c r="BV22" s="3"/>
      <c r="BW22" s="3"/>
      <c r="BX22" s="3"/>
      <c r="BY22" s="3"/>
    </row>
    <row r="23" spans="1:77" ht="41.45" customHeight="1">
      <c r="A23" s="64" t="s">
        <v>220</v>
      </c>
      <c r="C23" s="65"/>
      <c r="D23" s="65" t="s">
        <v>64</v>
      </c>
      <c r="E23" s="66">
        <v>162.0195365674064</v>
      </c>
      <c r="F23" s="68">
        <v>99.99993506766202</v>
      </c>
      <c r="G23" s="100" t="s">
        <v>914</v>
      </c>
      <c r="H23" s="65"/>
      <c r="I23" s="69" t="s">
        <v>220</v>
      </c>
      <c r="J23" s="70"/>
      <c r="K23" s="70"/>
      <c r="L23" s="69" t="s">
        <v>2883</v>
      </c>
      <c r="M23" s="73">
        <v>1.0216397838354683</v>
      </c>
      <c r="N23" s="74">
        <v>4238.00439453125</v>
      </c>
      <c r="O23" s="74">
        <v>7230.3251953125</v>
      </c>
      <c r="P23" s="75"/>
      <c r="Q23" s="76"/>
      <c r="R23" s="76"/>
      <c r="S23" s="86"/>
      <c r="T23" s="48">
        <v>0</v>
      </c>
      <c r="U23" s="48">
        <v>1</v>
      </c>
      <c r="V23" s="49">
        <v>0</v>
      </c>
      <c r="W23" s="49">
        <v>0.029412</v>
      </c>
      <c r="X23" s="49">
        <v>0</v>
      </c>
      <c r="Y23" s="49">
        <v>0.554399</v>
      </c>
      <c r="Z23" s="49">
        <v>0</v>
      </c>
      <c r="AA23" s="49">
        <v>0</v>
      </c>
      <c r="AB23" s="71">
        <v>23</v>
      </c>
      <c r="AC23" s="71"/>
      <c r="AD23" s="72"/>
      <c r="AE23" s="78" t="s">
        <v>1614</v>
      </c>
      <c r="AF23" s="78">
        <v>339</v>
      </c>
      <c r="AG23" s="78">
        <v>154</v>
      </c>
      <c r="AH23" s="78">
        <v>10607</v>
      </c>
      <c r="AI23" s="78">
        <v>5603</v>
      </c>
      <c r="AJ23" s="78"/>
      <c r="AK23" s="78"/>
      <c r="AL23" s="78" t="s">
        <v>2057</v>
      </c>
      <c r="AM23" s="78"/>
      <c r="AN23" s="78"/>
      <c r="AO23" s="80">
        <v>41116.12571759259</v>
      </c>
      <c r="AP23" s="83" t="s">
        <v>2324</v>
      </c>
      <c r="AQ23" s="78" t="b">
        <v>1</v>
      </c>
      <c r="AR23" s="78" t="b">
        <v>0</v>
      </c>
      <c r="AS23" s="78" t="b">
        <v>1</v>
      </c>
      <c r="AT23" s="78" t="s">
        <v>1507</v>
      </c>
      <c r="AU23" s="78">
        <v>0</v>
      </c>
      <c r="AV23" s="83" t="s">
        <v>2515</v>
      </c>
      <c r="AW23" s="78" t="b">
        <v>0</v>
      </c>
      <c r="AX23" s="78" t="s">
        <v>2622</v>
      </c>
      <c r="AY23" s="83" t="s">
        <v>2643</v>
      </c>
      <c r="AZ23" s="78" t="s">
        <v>66</v>
      </c>
      <c r="BA23" s="78" t="str">
        <f>REPLACE(INDEX(GroupVertices[Group],MATCH(Vertices[[#This Row],[Vertex]],GroupVertices[Vertex],0)),1,1,"")</f>
        <v>2</v>
      </c>
      <c r="BB23" s="48"/>
      <c r="BC23" s="48"/>
      <c r="BD23" s="48"/>
      <c r="BE23" s="48"/>
      <c r="BF23" s="48"/>
      <c r="BG23" s="48"/>
      <c r="BH23" s="121" t="s">
        <v>3712</v>
      </c>
      <c r="BI23" s="121" t="s">
        <v>3712</v>
      </c>
      <c r="BJ23" s="121" t="s">
        <v>3888</v>
      </c>
      <c r="BK23" s="121" t="s">
        <v>3888</v>
      </c>
      <c r="BL23" s="121">
        <v>0</v>
      </c>
      <c r="BM23" s="124">
        <v>0</v>
      </c>
      <c r="BN23" s="121">
        <v>1</v>
      </c>
      <c r="BO23" s="124">
        <v>4</v>
      </c>
      <c r="BP23" s="121">
        <v>0</v>
      </c>
      <c r="BQ23" s="124">
        <v>0</v>
      </c>
      <c r="BR23" s="121">
        <v>24</v>
      </c>
      <c r="BS23" s="124">
        <v>96</v>
      </c>
      <c r="BT23" s="121">
        <v>25</v>
      </c>
      <c r="BU23" s="2"/>
      <c r="BV23" s="3"/>
      <c r="BW23" s="3"/>
      <c r="BX23" s="3"/>
      <c r="BY23" s="3"/>
    </row>
    <row r="24" spans="1:77" ht="41.45" customHeight="1">
      <c r="A24" s="64" t="s">
        <v>319</v>
      </c>
      <c r="C24" s="65"/>
      <c r="D24" s="65" t="s">
        <v>64</v>
      </c>
      <c r="E24" s="66">
        <v>164.21524376656154</v>
      </c>
      <c r="F24" s="68">
        <v>99.99263734749545</v>
      </c>
      <c r="G24" s="100" t="s">
        <v>2543</v>
      </c>
      <c r="H24" s="65"/>
      <c r="I24" s="69" t="s">
        <v>319</v>
      </c>
      <c r="J24" s="70"/>
      <c r="K24" s="70"/>
      <c r="L24" s="69" t="s">
        <v>2884</v>
      </c>
      <c r="M24" s="73">
        <v>3.453726658019141</v>
      </c>
      <c r="N24" s="74">
        <v>3862.78125</v>
      </c>
      <c r="O24" s="74">
        <v>8244.408203125</v>
      </c>
      <c r="P24" s="75"/>
      <c r="Q24" s="76"/>
      <c r="R24" s="76"/>
      <c r="S24" s="86"/>
      <c r="T24" s="48">
        <v>12</v>
      </c>
      <c r="U24" s="48">
        <v>1</v>
      </c>
      <c r="V24" s="49">
        <v>228</v>
      </c>
      <c r="W24" s="49">
        <v>0.052632</v>
      </c>
      <c r="X24" s="49">
        <v>0</v>
      </c>
      <c r="Y24" s="49">
        <v>6.184923</v>
      </c>
      <c r="Z24" s="49">
        <v>0</v>
      </c>
      <c r="AA24" s="49">
        <v>0</v>
      </c>
      <c r="AB24" s="71">
        <v>24</v>
      </c>
      <c r="AC24" s="71"/>
      <c r="AD24" s="72"/>
      <c r="AE24" s="78" t="s">
        <v>1615</v>
      </c>
      <c r="AF24" s="78">
        <v>1171</v>
      </c>
      <c r="AG24" s="78">
        <v>17462</v>
      </c>
      <c r="AH24" s="78">
        <v>56746</v>
      </c>
      <c r="AI24" s="78">
        <v>9702</v>
      </c>
      <c r="AJ24" s="78"/>
      <c r="AK24" s="78" t="s">
        <v>1853</v>
      </c>
      <c r="AL24" s="78" t="s">
        <v>2058</v>
      </c>
      <c r="AM24" s="83" t="s">
        <v>2190</v>
      </c>
      <c r="AN24" s="78"/>
      <c r="AO24" s="80">
        <v>40179.92056712963</v>
      </c>
      <c r="AP24" s="83" t="s">
        <v>2325</v>
      </c>
      <c r="AQ24" s="78" t="b">
        <v>0</v>
      </c>
      <c r="AR24" s="78" t="b">
        <v>0</v>
      </c>
      <c r="AS24" s="78" t="b">
        <v>0</v>
      </c>
      <c r="AT24" s="78" t="s">
        <v>1507</v>
      </c>
      <c r="AU24" s="78">
        <v>248</v>
      </c>
      <c r="AV24" s="83" t="s">
        <v>2520</v>
      </c>
      <c r="AW24" s="78" t="b">
        <v>0</v>
      </c>
      <c r="AX24" s="78" t="s">
        <v>2622</v>
      </c>
      <c r="AY24" s="83" t="s">
        <v>2644</v>
      </c>
      <c r="AZ24" s="78" t="s">
        <v>66</v>
      </c>
      <c r="BA24" s="78" t="str">
        <f>REPLACE(INDEX(GroupVertices[Group],MATCH(Vertices[[#This Row],[Vertex]],GroupVertices[Vertex],0)),1,1,"")</f>
        <v>2</v>
      </c>
      <c r="BB24" s="48"/>
      <c r="BC24" s="48"/>
      <c r="BD24" s="48"/>
      <c r="BE24" s="48"/>
      <c r="BF24" s="48" t="s">
        <v>756</v>
      </c>
      <c r="BG24" s="48" t="s">
        <v>756</v>
      </c>
      <c r="BH24" s="121" t="s">
        <v>3713</v>
      </c>
      <c r="BI24" s="121" t="s">
        <v>3713</v>
      </c>
      <c r="BJ24" s="121" t="s">
        <v>3889</v>
      </c>
      <c r="BK24" s="121" t="s">
        <v>3889</v>
      </c>
      <c r="BL24" s="121">
        <v>0</v>
      </c>
      <c r="BM24" s="124">
        <v>0</v>
      </c>
      <c r="BN24" s="121">
        <v>1</v>
      </c>
      <c r="BO24" s="124">
        <v>2.4390243902439024</v>
      </c>
      <c r="BP24" s="121">
        <v>0</v>
      </c>
      <c r="BQ24" s="124">
        <v>0</v>
      </c>
      <c r="BR24" s="121">
        <v>40</v>
      </c>
      <c r="BS24" s="124">
        <v>97.5609756097561</v>
      </c>
      <c r="BT24" s="121">
        <v>41</v>
      </c>
      <c r="BU24" s="2"/>
      <c r="BV24" s="3"/>
      <c r="BW24" s="3"/>
      <c r="BX24" s="3"/>
      <c r="BY24" s="3"/>
    </row>
    <row r="25" spans="1:77" ht="41.45" customHeight="1">
      <c r="A25" s="64" t="s">
        <v>221</v>
      </c>
      <c r="C25" s="65"/>
      <c r="D25" s="65" t="s">
        <v>64</v>
      </c>
      <c r="E25" s="66">
        <v>162.76230671133138</v>
      </c>
      <c r="F25" s="68">
        <v>99.99746637390334</v>
      </c>
      <c r="G25" s="100" t="s">
        <v>915</v>
      </c>
      <c r="H25" s="65"/>
      <c r="I25" s="69" t="s">
        <v>221</v>
      </c>
      <c r="J25" s="70"/>
      <c r="K25" s="70"/>
      <c r="L25" s="69" t="s">
        <v>2885</v>
      </c>
      <c r="M25" s="73">
        <v>1.8443731238138255</v>
      </c>
      <c r="N25" s="74">
        <v>8165.2001953125</v>
      </c>
      <c r="O25" s="74">
        <v>7199.27978515625</v>
      </c>
      <c r="P25" s="75"/>
      <c r="Q25" s="76"/>
      <c r="R25" s="76"/>
      <c r="S25" s="86"/>
      <c r="T25" s="48">
        <v>0</v>
      </c>
      <c r="U25" s="48">
        <v>1</v>
      </c>
      <c r="V25" s="49">
        <v>0</v>
      </c>
      <c r="W25" s="49">
        <v>0.333333</v>
      </c>
      <c r="X25" s="49">
        <v>0</v>
      </c>
      <c r="Y25" s="49">
        <v>0.638297</v>
      </c>
      <c r="Z25" s="49">
        <v>0</v>
      </c>
      <c r="AA25" s="49">
        <v>0</v>
      </c>
      <c r="AB25" s="71">
        <v>25</v>
      </c>
      <c r="AC25" s="71"/>
      <c r="AD25" s="72"/>
      <c r="AE25" s="78" t="s">
        <v>1616</v>
      </c>
      <c r="AF25" s="78">
        <v>378</v>
      </c>
      <c r="AG25" s="78">
        <v>6009</v>
      </c>
      <c r="AH25" s="78">
        <v>3906</v>
      </c>
      <c r="AI25" s="78">
        <v>3257</v>
      </c>
      <c r="AJ25" s="78"/>
      <c r="AK25" s="78" t="s">
        <v>1854</v>
      </c>
      <c r="AL25" s="78" t="s">
        <v>2059</v>
      </c>
      <c r="AM25" s="83" t="s">
        <v>2191</v>
      </c>
      <c r="AN25" s="78"/>
      <c r="AO25" s="80">
        <v>40858.50099537037</v>
      </c>
      <c r="AP25" s="83" t="s">
        <v>2326</v>
      </c>
      <c r="AQ25" s="78" t="b">
        <v>0</v>
      </c>
      <c r="AR25" s="78" t="b">
        <v>0</v>
      </c>
      <c r="AS25" s="78" t="b">
        <v>1</v>
      </c>
      <c r="AT25" s="78" t="s">
        <v>1512</v>
      </c>
      <c r="AU25" s="78">
        <v>98</v>
      </c>
      <c r="AV25" s="83" t="s">
        <v>2515</v>
      </c>
      <c r="AW25" s="78" t="b">
        <v>1</v>
      </c>
      <c r="AX25" s="78" t="s">
        <v>2622</v>
      </c>
      <c r="AY25" s="83" t="s">
        <v>2645</v>
      </c>
      <c r="AZ25" s="78" t="s">
        <v>66</v>
      </c>
      <c r="BA25" s="78" t="str">
        <f>REPLACE(INDEX(GroupVertices[Group],MATCH(Vertices[[#This Row],[Vertex]],GroupVertices[Vertex],0)),1,1,"")</f>
        <v>15</v>
      </c>
      <c r="BB25" s="48"/>
      <c r="BC25" s="48"/>
      <c r="BD25" s="48"/>
      <c r="BE25" s="48"/>
      <c r="BF25" s="48"/>
      <c r="BG25" s="48"/>
      <c r="BH25" s="121" t="s">
        <v>3714</v>
      </c>
      <c r="BI25" s="121" t="s">
        <v>3714</v>
      </c>
      <c r="BJ25" s="121" t="s">
        <v>3890</v>
      </c>
      <c r="BK25" s="121" t="s">
        <v>3890</v>
      </c>
      <c r="BL25" s="121">
        <v>1</v>
      </c>
      <c r="BM25" s="124">
        <v>3.8461538461538463</v>
      </c>
      <c r="BN25" s="121">
        <v>0</v>
      </c>
      <c r="BO25" s="124">
        <v>0</v>
      </c>
      <c r="BP25" s="121">
        <v>0</v>
      </c>
      <c r="BQ25" s="124">
        <v>0</v>
      </c>
      <c r="BR25" s="121">
        <v>25</v>
      </c>
      <c r="BS25" s="124">
        <v>96.15384615384616</v>
      </c>
      <c r="BT25" s="121">
        <v>26</v>
      </c>
      <c r="BU25" s="2"/>
      <c r="BV25" s="3"/>
      <c r="BW25" s="3"/>
      <c r="BX25" s="3"/>
      <c r="BY25" s="3"/>
    </row>
    <row r="26" spans="1:77" ht="41.45" customHeight="1">
      <c r="A26" s="64" t="s">
        <v>402</v>
      </c>
      <c r="C26" s="65"/>
      <c r="D26" s="65" t="s">
        <v>64</v>
      </c>
      <c r="E26" s="66">
        <v>162.83525168703707</v>
      </c>
      <c r="F26" s="68">
        <v>99.99722393173234</v>
      </c>
      <c r="G26" s="100" t="s">
        <v>1047</v>
      </c>
      <c r="H26" s="65"/>
      <c r="I26" s="69" t="s">
        <v>402</v>
      </c>
      <c r="J26" s="70"/>
      <c r="K26" s="70"/>
      <c r="L26" s="69" t="s">
        <v>2886</v>
      </c>
      <c r="M26" s="73">
        <v>1.9251710180046973</v>
      </c>
      <c r="N26" s="74">
        <v>7824.10400390625</v>
      </c>
      <c r="O26" s="74">
        <v>6705.2119140625</v>
      </c>
      <c r="P26" s="75"/>
      <c r="Q26" s="76"/>
      <c r="R26" s="76"/>
      <c r="S26" s="86"/>
      <c r="T26" s="48">
        <v>3</v>
      </c>
      <c r="U26" s="48">
        <v>1</v>
      </c>
      <c r="V26" s="49">
        <v>2</v>
      </c>
      <c r="W26" s="49">
        <v>0.5</v>
      </c>
      <c r="X26" s="49">
        <v>0</v>
      </c>
      <c r="Y26" s="49">
        <v>1.7234</v>
      </c>
      <c r="Z26" s="49">
        <v>0</v>
      </c>
      <c r="AA26" s="49">
        <v>0</v>
      </c>
      <c r="AB26" s="71">
        <v>26</v>
      </c>
      <c r="AC26" s="71"/>
      <c r="AD26" s="72"/>
      <c r="AE26" s="78" t="s">
        <v>1617</v>
      </c>
      <c r="AF26" s="78">
        <v>748</v>
      </c>
      <c r="AG26" s="78">
        <v>6584</v>
      </c>
      <c r="AH26" s="78">
        <v>13885</v>
      </c>
      <c r="AI26" s="78">
        <v>14769</v>
      </c>
      <c r="AJ26" s="78"/>
      <c r="AK26" s="78" t="s">
        <v>1855</v>
      </c>
      <c r="AL26" s="78" t="s">
        <v>2060</v>
      </c>
      <c r="AM26" s="83" t="s">
        <v>2192</v>
      </c>
      <c r="AN26" s="78"/>
      <c r="AO26" s="80">
        <v>40858.45416666667</v>
      </c>
      <c r="AP26" s="83" t="s">
        <v>2327</v>
      </c>
      <c r="AQ26" s="78" t="b">
        <v>0</v>
      </c>
      <c r="AR26" s="78" t="b">
        <v>0</v>
      </c>
      <c r="AS26" s="78" t="b">
        <v>1</v>
      </c>
      <c r="AT26" s="78" t="s">
        <v>1512</v>
      </c>
      <c r="AU26" s="78">
        <v>178</v>
      </c>
      <c r="AV26" s="83" t="s">
        <v>2521</v>
      </c>
      <c r="AW26" s="78" t="b">
        <v>1</v>
      </c>
      <c r="AX26" s="78" t="s">
        <v>2622</v>
      </c>
      <c r="AY26" s="83" t="s">
        <v>2646</v>
      </c>
      <c r="AZ26" s="78" t="s">
        <v>66</v>
      </c>
      <c r="BA26" s="78" t="str">
        <f>REPLACE(INDEX(GroupVertices[Group],MATCH(Vertices[[#This Row],[Vertex]],GroupVertices[Vertex],0)),1,1,"")</f>
        <v>15</v>
      </c>
      <c r="BB26" s="48" t="s">
        <v>710</v>
      </c>
      <c r="BC26" s="48" t="s">
        <v>710</v>
      </c>
      <c r="BD26" s="48" t="s">
        <v>754</v>
      </c>
      <c r="BE26" s="48" t="s">
        <v>754</v>
      </c>
      <c r="BF26" s="48" t="s">
        <v>845</v>
      </c>
      <c r="BG26" s="48" t="s">
        <v>845</v>
      </c>
      <c r="BH26" s="121" t="s">
        <v>3410</v>
      </c>
      <c r="BI26" s="121" t="s">
        <v>3410</v>
      </c>
      <c r="BJ26" s="121" t="s">
        <v>3556</v>
      </c>
      <c r="BK26" s="121" t="s">
        <v>3556</v>
      </c>
      <c r="BL26" s="121">
        <v>1</v>
      </c>
      <c r="BM26" s="124">
        <v>2.857142857142857</v>
      </c>
      <c r="BN26" s="121">
        <v>0</v>
      </c>
      <c r="BO26" s="124">
        <v>0</v>
      </c>
      <c r="BP26" s="121">
        <v>0</v>
      </c>
      <c r="BQ26" s="124">
        <v>0</v>
      </c>
      <c r="BR26" s="121">
        <v>34</v>
      </c>
      <c r="BS26" s="124">
        <v>97.14285714285714</v>
      </c>
      <c r="BT26" s="121">
        <v>35</v>
      </c>
      <c r="BU26" s="2"/>
      <c r="BV26" s="3"/>
      <c r="BW26" s="3"/>
      <c r="BX26" s="3"/>
      <c r="BY26" s="3"/>
    </row>
    <row r="27" spans="1:77" ht="41.45" customHeight="1">
      <c r="A27" s="64" t="s">
        <v>222</v>
      </c>
      <c r="C27" s="65"/>
      <c r="D27" s="65" t="s">
        <v>64</v>
      </c>
      <c r="E27" s="66">
        <v>162.28898896462186</v>
      </c>
      <c r="F27" s="68">
        <v>99.99903950736426</v>
      </c>
      <c r="G27" s="100" t="s">
        <v>916</v>
      </c>
      <c r="H27" s="65"/>
      <c r="I27" s="69" t="s">
        <v>222</v>
      </c>
      <c r="J27" s="70"/>
      <c r="K27" s="70"/>
      <c r="L27" s="69" t="s">
        <v>2887</v>
      </c>
      <c r="M27" s="73">
        <v>1.3201001790727065</v>
      </c>
      <c r="N27" s="74">
        <v>6997.35107421875</v>
      </c>
      <c r="O27" s="74">
        <v>1793.938232421875</v>
      </c>
      <c r="P27" s="75"/>
      <c r="Q27" s="76"/>
      <c r="R27" s="76"/>
      <c r="S27" s="86"/>
      <c r="T27" s="48">
        <v>2</v>
      </c>
      <c r="U27" s="48">
        <v>1</v>
      </c>
      <c r="V27" s="49">
        <v>0</v>
      </c>
      <c r="W27" s="49">
        <v>1</v>
      </c>
      <c r="X27" s="49">
        <v>0</v>
      </c>
      <c r="Y27" s="49">
        <v>1.298243</v>
      </c>
      <c r="Z27" s="49">
        <v>0</v>
      </c>
      <c r="AA27" s="49">
        <v>0</v>
      </c>
      <c r="AB27" s="71">
        <v>27</v>
      </c>
      <c r="AC27" s="71"/>
      <c r="AD27" s="72"/>
      <c r="AE27" s="78" t="s">
        <v>1618</v>
      </c>
      <c r="AF27" s="78">
        <v>36</v>
      </c>
      <c r="AG27" s="78">
        <v>2278</v>
      </c>
      <c r="AH27" s="78">
        <v>9072</v>
      </c>
      <c r="AI27" s="78">
        <v>720</v>
      </c>
      <c r="AJ27" s="78"/>
      <c r="AK27" s="78" t="s">
        <v>1856</v>
      </c>
      <c r="AL27" s="78"/>
      <c r="AM27" s="83" t="s">
        <v>2193</v>
      </c>
      <c r="AN27" s="78"/>
      <c r="AO27" s="80">
        <v>42471.254965277774</v>
      </c>
      <c r="AP27" s="83" t="s">
        <v>2328</v>
      </c>
      <c r="AQ27" s="78" t="b">
        <v>1</v>
      </c>
      <c r="AR27" s="78" t="b">
        <v>0</v>
      </c>
      <c r="AS27" s="78" t="b">
        <v>1</v>
      </c>
      <c r="AT27" s="78" t="s">
        <v>1508</v>
      </c>
      <c r="AU27" s="78">
        <v>37</v>
      </c>
      <c r="AV27" s="78"/>
      <c r="AW27" s="78" t="b">
        <v>0</v>
      </c>
      <c r="AX27" s="78" t="s">
        <v>2622</v>
      </c>
      <c r="AY27" s="83" t="s">
        <v>2647</v>
      </c>
      <c r="AZ27" s="78" t="s">
        <v>66</v>
      </c>
      <c r="BA27" s="78" t="str">
        <f>REPLACE(INDEX(GroupVertices[Group],MATCH(Vertices[[#This Row],[Vertex]],GroupVertices[Vertex],0)),1,1,"")</f>
        <v>43</v>
      </c>
      <c r="BB27" s="48" t="s">
        <v>650</v>
      </c>
      <c r="BC27" s="48" t="s">
        <v>650</v>
      </c>
      <c r="BD27" s="48" t="s">
        <v>717</v>
      </c>
      <c r="BE27" s="48" t="s">
        <v>717</v>
      </c>
      <c r="BF27" s="48" t="s">
        <v>3317</v>
      </c>
      <c r="BG27" s="48" t="s">
        <v>3317</v>
      </c>
      <c r="BH27" s="121" t="s">
        <v>3433</v>
      </c>
      <c r="BI27" s="121" t="s">
        <v>3433</v>
      </c>
      <c r="BJ27" s="121" t="s">
        <v>3891</v>
      </c>
      <c r="BK27" s="121" t="s">
        <v>3891</v>
      </c>
      <c r="BL27" s="121">
        <v>0</v>
      </c>
      <c r="BM27" s="124">
        <v>0</v>
      </c>
      <c r="BN27" s="121">
        <v>0</v>
      </c>
      <c r="BO27" s="124">
        <v>0</v>
      </c>
      <c r="BP27" s="121">
        <v>0</v>
      </c>
      <c r="BQ27" s="124">
        <v>0</v>
      </c>
      <c r="BR27" s="121">
        <v>21</v>
      </c>
      <c r="BS27" s="124">
        <v>100</v>
      </c>
      <c r="BT27" s="121">
        <v>21</v>
      </c>
      <c r="BU27" s="2"/>
      <c r="BV27" s="3"/>
      <c r="BW27" s="3"/>
      <c r="BX27" s="3"/>
      <c r="BY27" s="3"/>
    </row>
    <row r="28" spans="1:77" ht="41.45" customHeight="1">
      <c r="A28" s="64" t="s">
        <v>223</v>
      </c>
      <c r="C28" s="65"/>
      <c r="D28" s="65" t="s">
        <v>64</v>
      </c>
      <c r="E28" s="66">
        <v>162.00596245888377</v>
      </c>
      <c r="F28" s="68">
        <v>99.99998018298776</v>
      </c>
      <c r="G28" s="100" t="s">
        <v>917</v>
      </c>
      <c r="H28" s="65"/>
      <c r="I28" s="69" t="s">
        <v>223</v>
      </c>
      <c r="J28" s="70"/>
      <c r="K28" s="70"/>
      <c r="L28" s="69" t="s">
        <v>2888</v>
      </c>
      <c r="M28" s="73">
        <v>1.0066043496121235</v>
      </c>
      <c r="N28" s="74">
        <v>6997.35107421875</v>
      </c>
      <c r="O28" s="74">
        <v>2229.188720703125</v>
      </c>
      <c r="P28" s="75"/>
      <c r="Q28" s="76"/>
      <c r="R28" s="76"/>
      <c r="S28" s="86"/>
      <c r="T28" s="48">
        <v>0</v>
      </c>
      <c r="U28" s="48">
        <v>1</v>
      </c>
      <c r="V28" s="49">
        <v>0</v>
      </c>
      <c r="W28" s="49">
        <v>1</v>
      </c>
      <c r="X28" s="49">
        <v>0</v>
      </c>
      <c r="Y28" s="49">
        <v>0.701753</v>
      </c>
      <c r="Z28" s="49">
        <v>0</v>
      </c>
      <c r="AA28" s="49">
        <v>0</v>
      </c>
      <c r="AB28" s="71">
        <v>28</v>
      </c>
      <c r="AC28" s="71"/>
      <c r="AD28" s="72"/>
      <c r="AE28" s="78" t="s">
        <v>1619</v>
      </c>
      <c r="AF28" s="78">
        <v>311</v>
      </c>
      <c r="AG28" s="78">
        <v>47</v>
      </c>
      <c r="AH28" s="78">
        <v>9841</v>
      </c>
      <c r="AI28" s="78">
        <v>9253</v>
      </c>
      <c r="AJ28" s="78"/>
      <c r="AK28" s="78" t="s">
        <v>1857</v>
      </c>
      <c r="AL28" s="78" t="s">
        <v>2061</v>
      </c>
      <c r="AM28" s="78"/>
      <c r="AN28" s="78"/>
      <c r="AO28" s="80">
        <v>43233.30914351852</v>
      </c>
      <c r="AP28" s="78"/>
      <c r="AQ28" s="78" t="b">
        <v>1</v>
      </c>
      <c r="AR28" s="78" t="b">
        <v>0</v>
      </c>
      <c r="AS28" s="78" t="b">
        <v>0</v>
      </c>
      <c r="AT28" s="78" t="s">
        <v>1508</v>
      </c>
      <c r="AU28" s="78">
        <v>0</v>
      </c>
      <c r="AV28" s="83" t="s">
        <v>2515</v>
      </c>
      <c r="AW28" s="78" t="b">
        <v>0</v>
      </c>
      <c r="AX28" s="78" t="s">
        <v>2622</v>
      </c>
      <c r="AY28" s="83" t="s">
        <v>2648</v>
      </c>
      <c r="AZ28" s="78" t="s">
        <v>66</v>
      </c>
      <c r="BA28" s="78" t="str">
        <f>REPLACE(INDEX(GroupVertices[Group],MATCH(Vertices[[#This Row],[Vertex]],GroupVertices[Vertex],0)),1,1,"")</f>
        <v>43</v>
      </c>
      <c r="BB28" s="48" t="s">
        <v>650</v>
      </c>
      <c r="BC28" s="48" t="s">
        <v>650</v>
      </c>
      <c r="BD28" s="48" t="s">
        <v>717</v>
      </c>
      <c r="BE28" s="48" t="s">
        <v>717</v>
      </c>
      <c r="BF28" s="48" t="s">
        <v>762</v>
      </c>
      <c r="BG28" s="48" t="s">
        <v>762</v>
      </c>
      <c r="BH28" s="121" t="s">
        <v>3715</v>
      </c>
      <c r="BI28" s="121" t="s">
        <v>3715</v>
      </c>
      <c r="BJ28" s="121" t="s">
        <v>3892</v>
      </c>
      <c r="BK28" s="121" t="s">
        <v>3892</v>
      </c>
      <c r="BL28" s="121">
        <v>0</v>
      </c>
      <c r="BM28" s="124">
        <v>0</v>
      </c>
      <c r="BN28" s="121">
        <v>0</v>
      </c>
      <c r="BO28" s="124">
        <v>0</v>
      </c>
      <c r="BP28" s="121">
        <v>0</v>
      </c>
      <c r="BQ28" s="124">
        <v>0</v>
      </c>
      <c r="BR28" s="121">
        <v>15</v>
      </c>
      <c r="BS28" s="124">
        <v>100</v>
      </c>
      <c r="BT28" s="121">
        <v>15</v>
      </c>
      <c r="BU28" s="2"/>
      <c r="BV28" s="3"/>
      <c r="BW28" s="3"/>
      <c r="BX28" s="3"/>
      <c r="BY28" s="3"/>
    </row>
    <row r="29" spans="1:77" ht="41.45" customHeight="1">
      <c r="A29" s="64" t="s">
        <v>224</v>
      </c>
      <c r="C29" s="65"/>
      <c r="D29" s="65" t="s">
        <v>64</v>
      </c>
      <c r="E29" s="66">
        <v>162.00025372165462</v>
      </c>
      <c r="F29" s="68">
        <v>99.99999915672288</v>
      </c>
      <c r="G29" s="100" t="s">
        <v>918</v>
      </c>
      <c r="H29" s="65"/>
      <c r="I29" s="69" t="s">
        <v>224</v>
      </c>
      <c r="J29" s="70"/>
      <c r="K29" s="70"/>
      <c r="L29" s="69" t="s">
        <v>2889</v>
      </c>
      <c r="M29" s="73">
        <v>1.0002810361537073</v>
      </c>
      <c r="N29" s="74">
        <v>403.3601379394531</v>
      </c>
      <c r="O29" s="74">
        <v>9223.6767578125</v>
      </c>
      <c r="P29" s="75"/>
      <c r="Q29" s="76"/>
      <c r="R29" s="76"/>
      <c r="S29" s="86"/>
      <c r="T29" s="48">
        <v>1</v>
      </c>
      <c r="U29" s="48">
        <v>1</v>
      </c>
      <c r="V29" s="49">
        <v>0</v>
      </c>
      <c r="W29" s="49">
        <v>0</v>
      </c>
      <c r="X29" s="49">
        <v>0</v>
      </c>
      <c r="Y29" s="49">
        <v>0.999998</v>
      </c>
      <c r="Z29" s="49">
        <v>0</v>
      </c>
      <c r="AA29" s="49" t="s">
        <v>4473</v>
      </c>
      <c r="AB29" s="71">
        <v>29</v>
      </c>
      <c r="AC29" s="71"/>
      <c r="AD29" s="72"/>
      <c r="AE29" s="78" t="s">
        <v>1620</v>
      </c>
      <c r="AF29" s="78">
        <v>16</v>
      </c>
      <c r="AG29" s="78">
        <v>2</v>
      </c>
      <c r="AH29" s="78">
        <v>4</v>
      </c>
      <c r="AI29" s="78">
        <v>17</v>
      </c>
      <c r="AJ29" s="78"/>
      <c r="AK29" s="78"/>
      <c r="AL29" s="78"/>
      <c r="AM29" s="78"/>
      <c r="AN29" s="78"/>
      <c r="AO29" s="80">
        <v>43467.72145833333</v>
      </c>
      <c r="AP29" s="78"/>
      <c r="AQ29" s="78" t="b">
        <v>1</v>
      </c>
      <c r="AR29" s="78" t="b">
        <v>1</v>
      </c>
      <c r="AS29" s="78" t="b">
        <v>0</v>
      </c>
      <c r="AT29" s="78" t="s">
        <v>1508</v>
      </c>
      <c r="AU29" s="78">
        <v>0</v>
      </c>
      <c r="AV29" s="78"/>
      <c r="AW29" s="78" t="b">
        <v>0</v>
      </c>
      <c r="AX29" s="78" t="s">
        <v>2622</v>
      </c>
      <c r="AY29" s="83" t="s">
        <v>2649</v>
      </c>
      <c r="AZ29" s="78" t="s">
        <v>66</v>
      </c>
      <c r="BA29" s="78" t="str">
        <f>REPLACE(INDEX(GroupVertices[Group],MATCH(Vertices[[#This Row],[Vertex]],GroupVertices[Vertex],0)),1,1,"")</f>
        <v>1</v>
      </c>
      <c r="BB29" s="48"/>
      <c r="BC29" s="48"/>
      <c r="BD29" s="48"/>
      <c r="BE29" s="48"/>
      <c r="BF29" s="48" t="s">
        <v>763</v>
      </c>
      <c r="BG29" s="48" t="s">
        <v>763</v>
      </c>
      <c r="BH29" s="121" t="s">
        <v>3716</v>
      </c>
      <c r="BI29" s="121" t="s">
        <v>3716</v>
      </c>
      <c r="BJ29" s="121" t="s">
        <v>3893</v>
      </c>
      <c r="BK29" s="121" t="s">
        <v>3893</v>
      </c>
      <c r="BL29" s="121">
        <v>0</v>
      </c>
      <c r="BM29" s="124">
        <v>0</v>
      </c>
      <c r="BN29" s="121">
        <v>0</v>
      </c>
      <c r="BO29" s="124">
        <v>0</v>
      </c>
      <c r="BP29" s="121">
        <v>0</v>
      </c>
      <c r="BQ29" s="124">
        <v>0</v>
      </c>
      <c r="BR29" s="121">
        <v>36</v>
      </c>
      <c r="BS29" s="124">
        <v>100</v>
      </c>
      <c r="BT29" s="121">
        <v>36</v>
      </c>
      <c r="BU29" s="2"/>
      <c r="BV29" s="3"/>
      <c r="BW29" s="3"/>
      <c r="BX29" s="3"/>
      <c r="BY29" s="3"/>
    </row>
    <row r="30" spans="1:77" ht="41.45" customHeight="1">
      <c r="A30" s="64" t="s">
        <v>225</v>
      </c>
      <c r="C30" s="65"/>
      <c r="D30" s="65" t="s">
        <v>64</v>
      </c>
      <c r="E30" s="66">
        <v>162.00228349489166</v>
      </c>
      <c r="F30" s="68">
        <v>99.99999241050595</v>
      </c>
      <c r="G30" s="100" t="s">
        <v>919</v>
      </c>
      <c r="H30" s="65"/>
      <c r="I30" s="69" t="s">
        <v>225</v>
      </c>
      <c r="J30" s="70"/>
      <c r="K30" s="70"/>
      <c r="L30" s="69" t="s">
        <v>2890</v>
      </c>
      <c r="M30" s="73">
        <v>1.0025293253833665</v>
      </c>
      <c r="N30" s="74">
        <v>6048.77783203125</v>
      </c>
      <c r="O30" s="74">
        <v>2720.316162109375</v>
      </c>
      <c r="P30" s="75"/>
      <c r="Q30" s="76"/>
      <c r="R30" s="76"/>
      <c r="S30" s="86"/>
      <c r="T30" s="48">
        <v>0</v>
      </c>
      <c r="U30" s="48">
        <v>1</v>
      </c>
      <c r="V30" s="49">
        <v>0</v>
      </c>
      <c r="W30" s="49">
        <v>0.2</v>
      </c>
      <c r="X30" s="49">
        <v>0</v>
      </c>
      <c r="Y30" s="49">
        <v>0.693692</v>
      </c>
      <c r="Z30" s="49">
        <v>0</v>
      </c>
      <c r="AA30" s="49">
        <v>0</v>
      </c>
      <c r="AB30" s="71">
        <v>30</v>
      </c>
      <c r="AC30" s="71"/>
      <c r="AD30" s="72"/>
      <c r="AE30" s="78" t="s">
        <v>1621</v>
      </c>
      <c r="AF30" s="78">
        <v>153</v>
      </c>
      <c r="AG30" s="78">
        <v>18</v>
      </c>
      <c r="AH30" s="78">
        <v>264</v>
      </c>
      <c r="AI30" s="78">
        <v>597</v>
      </c>
      <c r="AJ30" s="78"/>
      <c r="AK30" s="78"/>
      <c r="AL30" s="78"/>
      <c r="AM30" s="78"/>
      <c r="AN30" s="78"/>
      <c r="AO30" s="80">
        <v>41538.6241087963</v>
      </c>
      <c r="AP30" s="83" t="s">
        <v>2329</v>
      </c>
      <c r="AQ30" s="78" t="b">
        <v>1</v>
      </c>
      <c r="AR30" s="78" t="b">
        <v>0</v>
      </c>
      <c r="AS30" s="78" t="b">
        <v>0</v>
      </c>
      <c r="AT30" s="78" t="s">
        <v>1507</v>
      </c>
      <c r="AU30" s="78">
        <v>0</v>
      </c>
      <c r="AV30" s="83" t="s">
        <v>2515</v>
      </c>
      <c r="AW30" s="78" t="b">
        <v>0</v>
      </c>
      <c r="AX30" s="78" t="s">
        <v>2622</v>
      </c>
      <c r="AY30" s="83" t="s">
        <v>2650</v>
      </c>
      <c r="AZ30" s="78" t="s">
        <v>66</v>
      </c>
      <c r="BA30" s="78" t="str">
        <f>REPLACE(INDEX(GroupVertices[Group],MATCH(Vertices[[#This Row],[Vertex]],GroupVertices[Vertex],0)),1,1,"")</f>
        <v>14</v>
      </c>
      <c r="BB30" s="48"/>
      <c r="BC30" s="48"/>
      <c r="BD30" s="48"/>
      <c r="BE30" s="48"/>
      <c r="BF30" s="48" t="s">
        <v>756</v>
      </c>
      <c r="BG30" s="48" t="s">
        <v>756</v>
      </c>
      <c r="BH30" s="121" t="s">
        <v>3717</v>
      </c>
      <c r="BI30" s="121" t="s">
        <v>3717</v>
      </c>
      <c r="BJ30" s="121" t="s">
        <v>3894</v>
      </c>
      <c r="BK30" s="121" t="s">
        <v>3894</v>
      </c>
      <c r="BL30" s="121">
        <v>0</v>
      </c>
      <c r="BM30" s="124">
        <v>0</v>
      </c>
      <c r="BN30" s="121">
        <v>0</v>
      </c>
      <c r="BO30" s="124">
        <v>0</v>
      </c>
      <c r="BP30" s="121">
        <v>0</v>
      </c>
      <c r="BQ30" s="124">
        <v>0</v>
      </c>
      <c r="BR30" s="121">
        <v>24</v>
      </c>
      <c r="BS30" s="124">
        <v>100</v>
      </c>
      <c r="BT30" s="121">
        <v>24</v>
      </c>
      <c r="BU30" s="2"/>
      <c r="BV30" s="3"/>
      <c r="BW30" s="3"/>
      <c r="BX30" s="3"/>
      <c r="BY30" s="3"/>
    </row>
    <row r="31" spans="1:77" ht="41.45" customHeight="1">
      <c r="A31" s="64" t="s">
        <v>226</v>
      </c>
      <c r="C31" s="65"/>
      <c r="D31" s="65" t="s">
        <v>64</v>
      </c>
      <c r="E31" s="66">
        <v>162.01433527348652</v>
      </c>
      <c r="F31" s="68">
        <v>99.99995235484292</v>
      </c>
      <c r="G31" s="100" t="s">
        <v>920</v>
      </c>
      <c r="H31" s="65"/>
      <c r="I31" s="69" t="s">
        <v>226</v>
      </c>
      <c r="J31" s="70"/>
      <c r="K31" s="70"/>
      <c r="L31" s="69" t="s">
        <v>2891</v>
      </c>
      <c r="M31" s="73">
        <v>1.015878542684467</v>
      </c>
      <c r="N31" s="74">
        <v>4411.5146484375</v>
      </c>
      <c r="O31" s="74">
        <v>1490.045166015625</v>
      </c>
      <c r="P31" s="75"/>
      <c r="Q31" s="76"/>
      <c r="R31" s="76"/>
      <c r="S31" s="86"/>
      <c r="T31" s="48">
        <v>0</v>
      </c>
      <c r="U31" s="48">
        <v>1</v>
      </c>
      <c r="V31" s="49">
        <v>0</v>
      </c>
      <c r="W31" s="49">
        <v>0.009434</v>
      </c>
      <c r="X31" s="49">
        <v>5.5E-05</v>
      </c>
      <c r="Y31" s="49">
        <v>0.56588</v>
      </c>
      <c r="Z31" s="49">
        <v>0</v>
      </c>
      <c r="AA31" s="49">
        <v>0</v>
      </c>
      <c r="AB31" s="71">
        <v>31</v>
      </c>
      <c r="AC31" s="71"/>
      <c r="AD31" s="72"/>
      <c r="AE31" s="78" t="s">
        <v>1622</v>
      </c>
      <c r="AF31" s="78">
        <v>431</v>
      </c>
      <c r="AG31" s="78">
        <v>113</v>
      </c>
      <c r="AH31" s="78">
        <v>332</v>
      </c>
      <c r="AI31" s="78">
        <v>708</v>
      </c>
      <c r="AJ31" s="78"/>
      <c r="AK31" s="78" t="s">
        <v>1858</v>
      </c>
      <c r="AL31" s="78"/>
      <c r="AM31" s="78"/>
      <c r="AN31" s="78"/>
      <c r="AO31" s="80">
        <v>43464.87956018518</v>
      </c>
      <c r="AP31" s="83" t="s">
        <v>2330</v>
      </c>
      <c r="AQ31" s="78" t="b">
        <v>0</v>
      </c>
      <c r="AR31" s="78" t="b">
        <v>0</v>
      </c>
      <c r="AS31" s="78" t="b">
        <v>0</v>
      </c>
      <c r="AT31" s="78" t="s">
        <v>1508</v>
      </c>
      <c r="AU31" s="78">
        <v>0</v>
      </c>
      <c r="AV31" s="83" t="s">
        <v>2515</v>
      </c>
      <c r="AW31" s="78" t="b">
        <v>0</v>
      </c>
      <c r="AX31" s="78" t="s">
        <v>2622</v>
      </c>
      <c r="AY31" s="83" t="s">
        <v>2651</v>
      </c>
      <c r="AZ31" s="78" t="s">
        <v>66</v>
      </c>
      <c r="BA31" s="78" t="str">
        <f>REPLACE(INDEX(GroupVertices[Group],MATCH(Vertices[[#This Row],[Vertex]],GroupVertices[Vertex],0)),1,1,"")</f>
        <v>4</v>
      </c>
      <c r="BB31" s="48" t="s">
        <v>651</v>
      </c>
      <c r="BC31" s="48" t="s">
        <v>651</v>
      </c>
      <c r="BD31" s="48" t="s">
        <v>715</v>
      </c>
      <c r="BE31" s="48" t="s">
        <v>715</v>
      </c>
      <c r="BF31" s="48" t="s">
        <v>756</v>
      </c>
      <c r="BG31" s="48" t="s">
        <v>756</v>
      </c>
      <c r="BH31" s="121" t="s">
        <v>3718</v>
      </c>
      <c r="BI31" s="121" t="s">
        <v>3718</v>
      </c>
      <c r="BJ31" s="121" t="s">
        <v>3895</v>
      </c>
      <c r="BK31" s="121" t="s">
        <v>3895</v>
      </c>
      <c r="BL31" s="121">
        <v>3</v>
      </c>
      <c r="BM31" s="124">
        <v>7.894736842105263</v>
      </c>
      <c r="BN31" s="121">
        <v>0</v>
      </c>
      <c r="BO31" s="124">
        <v>0</v>
      </c>
      <c r="BP31" s="121">
        <v>0</v>
      </c>
      <c r="BQ31" s="124">
        <v>0</v>
      </c>
      <c r="BR31" s="121">
        <v>35</v>
      </c>
      <c r="BS31" s="124">
        <v>92.10526315789474</v>
      </c>
      <c r="BT31" s="121">
        <v>38</v>
      </c>
      <c r="BU31" s="2"/>
      <c r="BV31" s="3"/>
      <c r="BW31" s="3"/>
      <c r="BX31" s="3"/>
      <c r="BY31" s="3"/>
    </row>
    <row r="32" spans="1:77" ht="41.45" customHeight="1">
      <c r="A32" s="64" t="s">
        <v>227</v>
      </c>
      <c r="C32" s="65"/>
      <c r="D32" s="65" t="s">
        <v>64</v>
      </c>
      <c r="E32" s="66">
        <v>162.02905112945496</v>
      </c>
      <c r="F32" s="68">
        <v>99.99990344477015</v>
      </c>
      <c r="G32" s="100" t="s">
        <v>921</v>
      </c>
      <c r="H32" s="65"/>
      <c r="I32" s="69" t="s">
        <v>227</v>
      </c>
      <c r="J32" s="70"/>
      <c r="K32" s="70"/>
      <c r="L32" s="69" t="s">
        <v>2892</v>
      </c>
      <c r="M32" s="73">
        <v>1.0321786395994952</v>
      </c>
      <c r="N32" s="74">
        <v>2987.1640625</v>
      </c>
      <c r="O32" s="74">
        <v>6955.52685546875</v>
      </c>
      <c r="P32" s="75"/>
      <c r="Q32" s="76"/>
      <c r="R32" s="76"/>
      <c r="S32" s="86"/>
      <c r="T32" s="48">
        <v>1</v>
      </c>
      <c r="U32" s="48">
        <v>1</v>
      </c>
      <c r="V32" s="49">
        <v>0</v>
      </c>
      <c r="W32" s="49">
        <v>0.02381</v>
      </c>
      <c r="X32" s="49">
        <v>0</v>
      </c>
      <c r="Y32" s="49">
        <v>0.921841</v>
      </c>
      <c r="Z32" s="49">
        <v>0.5</v>
      </c>
      <c r="AA32" s="49">
        <v>0</v>
      </c>
      <c r="AB32" s="71">
        <v>32</v>
      </c>
      <c r="AC32" s="71"/>
      <c r="AD32" s="72"/>
      <c r="AE32" s="78" t="s">
        <v>1623</v>
      </c>
      <c r="AF32" s="78">
        <v>313</v>
      </c>
      <c r="AG32" s="78">
        <v>229</v>
      </c>
      <c r="AH32" s="78">
        <v>2394</v>
      </c>
      <c r="AI32" s="78">
        <v>8899</v>
      </c>
      <c r="AJ32" s="78"/>
      <c r="AK32" s="78" t="s">
        <v>1859</v>
      </c>
      <c r="AL32" s="78" t="s">
        <v>2062</v>
      </c>
      <c r="AM32" s="78"/>
      <c r="AN32" s="78"/>
      <c r="AO32" s="80">
        <v>40877.307291666664</v>
      </c>
      <c r="AP32" s="83" t="s">
        <v>2331</v>
      </c>
      <c r="AQ32" s="78" t="b">
        <v>1</v>
      </c>
      <c r="AR32" s="78" t="b">
        <v>0</v>
      </c>
      <c r="AS32" s="78" t="b">
        <v>1</v>
      </c>
      <c r="AT32" s="78" t="s">
        <v>1507</v>
      </c>
      <c r="AU32" s="78">
        <v>0</v>
      </c>
      <c r="AV32" s="83" t="s">
        <v>2515</v>
      </c>
      <c r="AW32" s="78" t="b">
        <v>0</v>
      </c>
      <c r="AX32" s="78" t="s">
        <v>2622</v>
      </c>
      <c r="AY32" s="83" t="s">
        <v>2652</v>
      </c>
      <c r="AZ32" s="78" t="s">
        <v>66</v>
      </c>
      <c r="BA32" s="78" t="str">
        <f>REPLACE(INDEX(GroupVertices[Group],MATCH(Vertices[[#This Row],[Vertex]],GroupVertices[Vertex],0)),1,1,"")</f>
        <v>2</v>
      </c>
      <c r="BB32" s="48"/>
      <c r="BC32" s="48"/>
      <c r="BD32" s="48"/>
      <c r="BE32" s="48"/>
      <c r="BF32" s="48" t="s">
        <v>764</v>
      </c>
      <c r="BG32" s="48" t="s">
        <v>764</v>
      </c>
      <c r="BH32" s="121" t="s">
        <v>3719</v>
      </c>
      <c r="BI32" s="121" t="s">
        <v>3719</v>
      </c>
      <c r="BJ32" s="121" t="s">
        <v>3896</v>
      </c>
      <c r="BK32" s="121" t="s">
        <v>3896</v>
      </c>
      <c r="BL32" s="121">
        <v>0</v>
      </c>
      <c r="BM32" s="124">
        <v>0</v>
      </c>
      <c r="BN32" s="121">
        <v>0</v>
      </c>
      <c r="BO32" s="124">
        <v>0</v>
      </c>
      <c r="BP32" s="121">
        <v>0</v>
      </c>
      <c r="BQ32" s="124">
        <v>0</v>
      </c>
      <c r="BR32" s="121">
        <v>8</v>
      </c>
      <c r="BS32" s="124">
        <v>100</v>
      </c>
      <c r="BT32" s="121">
        <v>8</v>
      </c>
      <c r="BU32" s="2"/>
      <c r="BV32" s="3"/>
      <c r="BW32" s="3"/>
      <c r="BX32" s="3"/>
      <c r="BY32" s="3"/>
    </row>
    <row r="33" spans="1:77" ht="41.45" customHeight="1">
      <c r="A33" s="64" t="s">
        <v>419</v>
      </c>
      <c r="C33" s="65"/>
      <c r="D33" s="65" t="s">
        <v>64</v>
      </c>
      <c r="E33" s="66">
        <v>173.54598447635243</v>
      </c>
      <c r="F33" s="68">
        <v>99.96162540989593</v>
      </c>
      <c r="G33" s="100" t="s">
        <v>2544</v>
      </c>
      <c r="H33" s="65"/>
      <c r="I33" s="69" t="s">
        <v>419</v>
      </c>
      <c r="J33" s="70"/>
      <c r="K33" s="70"/>
      <c r="L33" s="69" t="s">
        <v>2893</v>
      </c>
      <c r="M33" s="73">
        <v>13.78897172868492</v>
      </c>
      <c r="N33" s="74">
        <v>3403.941162109375</v>
      </c>
      <c r="O33" s="74">
        <v>7420.61279296875</v>
      </c>
      <c r="P33" s="75"/>
      <c r="Q33" s="76"/>
      <c r="R33" s="76"/>
      <c r="S33" s="86"/>
      <c r="T33" s="48">
        <v>4</v>
      </c>
      <c r="U33" s="48">
        <v>0</v>
      </c>
      <c r="V33" s="49">
        <v>82</v>
      </c>
      <c r="W33" s="49">
        <v>0.035714</v>
      </c>
      <c r="X33" s="49">
        <v>0</v>
      </c>
      <c r="Y33" s="49">
        <v>1.788513</v>
      </c>
      <c r="Z33" s="49">
        <v>0.08333333333333333</v>
      </c>
      <c r="AA33" s="49">
        <v>0</v>
      </c>
      <c r="AB33" s="71">
        <v>33</v>
      </c>
      <c r="AC33" s="71"/>
      <c r="AD33" s="72"/>
      <c r="AE33" s="78" t="s">
        <v>1624</v>
      </c>
      <c r="AF33" s="78">
        <v>371</v>
      </c>
      <c r="AG33" s="78">
        <v>91013</v>
      </c>
      <c r="AH33" s="78">
        <v>5502</v>
      </c>
      <c r="AI33" s="78">
        <v>2834</v>
      </c>
      <c r="AJ33" s="78"/>
      <c r="AK33" s="78" t="s">
        <v>1860</v>
      </c>
      <c r="AL33" s="78" t="s">
        <v>2063</v>
      </c>
      <c r="AM33" s="78"/>
      <c r="AN33" s="78"/>
      <c r="AO33" s="80">
        <v>40396.90846064815</v>
      </c>
      <c r="AP33" s="83" t="s">
        <v>2332</v>
      </c>
      <c r="AQ33" s="78" t="b">
        <v>1</v>
      </c>
      <c r="AR33" s="78" t="b">
        <v>0</v>
      </c>
      <c r="AS33" s="78" t="b">
        <v>1</v>
      </c>
      <c r="AT33" s="78" t="s">
        <v>1507</v>
      </c>
      <c r="AU33" s="78">
        <v>502</v>
      </c>
      <c r="AV33" s="83" t="s">
        <v>2515</v>
      </c>
      <c r="AW33" s="78" t="b">
        <v>1</v>
      </c>
      <c r="AX33" s="78" t="s">
        <v>2622</v>
      </c>
      <c r="AY33" s="83" t="s">
        <v>2653</v>
      </c>
      <c r="AZ33" s="78" t="s">
        <v>65</v>
      </c>
      <c r="BA33" s="78" t="str">
        <f>REPLACE(INDEX(GroupVertices[Group],MATCH(Vertices[[#This Row],[Vertex]],GroupVertices[Vertex],0)),1,1,"")</f>
        <v>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228</v>
      </c>
      <c r="C34" s="65"/>
      <c r="D34" s="65" t="s">
        <v>64</v>
      </c>
      <c r="E34" s="66">
        <v>162.04021488225862</v>
      </c>
      <c r="F34" s="68">
        <v>99.99986634057703</v>
      </c>
      <c r="G34" s="100" t="s">
        <v>922</v>
      </c>
      <c r="H34" s="65"/>
      <c r="I34" s="69" t="s">
        <v>228</v>
      </c>
      <c r="J34" s="70"/>
      <c r="K34" s="70"/>
      <c r="L34" s="69" t="s">
        <v>2894</v>
      </c>
      <c r="M34" s="73">
        <v>1.0445442303626198</v>
      </c>
      <c r="N34" s="74">
        <v>2891.19873046875</v>
      </c>
      <c r="O34" s="74">
        <v>7617.87744140625</v>
      </c>
      <c r="P34" s="75"/>
      <c r="Q34" s="76"/>
      <c r="R34" s="76"/>
      <c r="S34" s="86"/>
      <c r="T34" s="48">
        <v>0</v>
      </c>
      <c r="U34" s="48">
        <v>2</v>
      </c>
      <c r="V34" s="49">
        <v>0</v>
      </c>
      <c r="W34" s="49">
        <v>0.02381</v>
      </c>
      <c r="X34" s="49">
        <v>0</v>
      </c>
      <c r="Y34" s="49">
        <v>0.921841</v>
      </c>
      <c r="Z34" s="49">
        <v>0.5</v>
      </c>
      <c r="AA34" s="49">
        <v>0</v>
      </c>
      <c r="AB34" s="71">
        <v>34</v>
      </c>
      <c r="AC34" s="71"/>
      <c r="AD34" s="72"/>
      <c r="AE34" s="78" t="s">
        <v>1625</v>
      </c>
      <c r="AF34" s="78">
        <v>869</v>
      </c>
      <c r="AG34" s="78">
        <v>317</v>
      </c>
      <c r="AH34" s="78">
        <v>6584</v>
      </c>
      <c r="AI34" s="78">
        <v>20678</v>
      </c>
      <c r="AJ34" s="78"/>
      <c r="AK34" s="78" t="s">
        <v>1861</v>
      </c>
      <c r="AL34" s="78"/>
      <c r="AM34" s="78"/>
      <c r="AN34" s="78"/>
      <c r="AO34" s="80">
        <v>40878.74321759259</v>
      </c>
      <c r="AP34" s="83" t="s">
        <v>2333</v>
      </c>
      <c r="AQ34" s="78" t="b">
        <v>1</v>
      </c>
      <c r="AR34" s="78" t="b">
        <v>0</v>
      </c>
      <c r="AS34" s="78" t="b">
        <v>0</v>
      </c>
      <c r="AT34" s="78" t="s">
        <v>1507</v>
      </c>
      <c r="AU34" s="78">
        <v>1</v>
      </c>
      <c r="AV34" s="83" t="s">
        <v>2515</v>
      </c>
      <c r="AW34" s="78" t="b">
        <v>0</v>
      </c>
      <c r="AX34" s="78" t="s">
        <v>2622</v>
      </c>
      <c r="AY34" s="83" t="s">
        <v>2654</v>
      </c>
      <c r="AZ34" s="78" t="s">
        <v>66</v>
      </c>
      <c r="BA34" s="78" t="str">
        <f>REPLACE(INDEX(GroupVertices[Group],MATCH(Vertices[[#This Row],[Vertex]],GroupVertices[Vertex],0)),1,1,"")</f>
        <v>2</v>
      </c>
      <c r="BB34" s="48"/>
      <c r="BC34" s="48"/>
      <c r="BD34" s="48"/>
      <c r="BE34" s="48"/>
      <c r="BF34" s="48" t="s">
        <v>764</v>
      </c>
      <c r="BG34" s="48" t="s">
        <v>764</v>
      </c>
      <c r="BH34" s="121" t="s">
        <v>3720</v>
      </c>
      <c r="BI34" s="121" t="s">
        <v>3720</v>
      </c>
      <c r="BJ34" s="121" t="s">
        <v>3897</v>
      </c>
      <c r="BK34" s="121" t="s">
        <v>3897</v>
      </c>
      <c r="BL34" s="121">
        <v>0</v>
      </c>
      <c r="BM34" s="124">
        <v>0</v>
      </c>
      <c r="BN34" s="121">
        <v>0</v>
      </c>
      <c r="BO34" s="124">
        <v>0</v>
      </c>
      <c r="BP34" s="121">
        <v>0</v>
      </c>
      <c r="BQ34" s="124">
        <v>0</v>
      </c>
      <c r="BR34" s="121">
        <v>10</v>
      </c>
      <c r="BS34" s="124">
        <v>100</v>
      </c>
      <c r="BT34" s="121">
        <v>10</v>
      </c>
      <c r="BU34" s="2"/>
      <c r="BV34" s="3"/>
      <c r="BW34" s="3"/>
      <c r="BX34" s="3"/>
      <c r="BY34" s="3"/>
    </row>
    <row r="35" spans="1:77" ht="41.45" customHeight="1">
      <c r="A35" s="64" t="s">
        <v>229</v>
      </c>
      <c r="C35" s="65"/>
      <c r="D35" s="65" t="s">
        <v>64</v>
      </c>
      <c r="E35" s="66">
        <v>162.004440128956</v>
      </c>
      <c r="F35" s="68">
        <v>99.99998524265047</v>
      </c>
      <c r="G35" s="100" t="s">
        <v>923</v>
      </c>
      <c r="H35" s="65"/>
      <c r="I35" s="69" t="s">
        <v>229</v>
      </c>
      <c r="J35" s="70"/>
      <c r="K35" s="70"/>
      <c r="L35" s="69" t="s">
        <v>2895</v>
      </c>
      <c r="M35" s="73">
        <v>1.004918132689879</v>
      </c>
      <c r="N35" s="74">
        <v>6942.1259765625</v>
      </c>
      <c r="O35" s="74">
        <v>7199.27978515625</v>
      </c>
      <c r="P35" s="75"/>
      <c r="Q35" s="76"/>
      <c r="R35" s="76"/>
      <c r="S35" s="86"/>
      <c r="T35" s="48">
        <v>2</v>
      </c>
      <c r="U35" s="48">
        <v>1</v>
      </c>
      <c r="V35" s="49">
        <v>0</v>
      </c>
      <c r="W35" s="49">
        <v>0.333333</v>
      </c>
      <c r="X35" s="49">
        <v>0</v>
      </c>
      <c r="Y35" s="49">
        <v>0.999998</v>
      </c>
      <c r="Z35" s="49">
        <v>0</v>
      </c>
      <c r="AA35" s="49">
        <v>0</v>
      </c>
      <c r="AB35" s="71">
        <v>35</v>
      </c>
      <c r="AC35" s="71"/>
      <c r="AD35" s="72"/>
      <c r="AE35" s="78" t="s">
        <v>1626</v>
      </c>
      <c r="AF35" s="78">
        <v>216</v>
      </c>
      <c r="AG35" s="78">
        <v>35</v>
      </c>
      <c r="AH35" s="78">
        <v>116</v>
      </c>
      <c r="AI35" s="78">
        <v>377</v>
      </c>
      <c r="AJ35" s="78"/>
      <c r="AK35" s="78" t="s">
        <v>1862</v>
      </c>
      <c r="AL35" s="78" t="s">
        <v>2064</v>
      </c>
      <c r="AM35" s="83" t="s">
        <v>2194</v>
      </c>
      <c r="AN35" s="78"/>
      <c r="AO35" s="80">
        <v>43029.280486111114</v>
      </c>
      <c r="AP35" s="78"/>
      <c r="AQ35" s="78" t="b">
        <v>1</v>
      </c>
      <c r="AR35" s="78" t="b">
        <v>0</v>
      </c>
      <c r="AS35" s="78" t="b">
        <v>0</v>
      </c>
      <c r="AT35" s="78" t="s">
        <v>1508</v>
      </c>
      <c r="AU35" s="78">
        <v>0</v>
      </c>
      <c r="AV35" s="78"/>
      <c r="AW35" s="78" t="b">
        <v>0</v>
      </c>
      <c r="AX35" s="78" t="s">
        <v>2622</v>
      </c>
      <c r="AY35" s="83" t="s">
        <v>2655</v>
      </c>
      <c r="AZ35" s="78" t="s">
        <v>66</v>
      </c>
      <c r="BA35" s="78" t="str">
        <f>REPLACE(INDEX(GroupVertices[Group],MATCH(Vertices[[#This Row],[Vertex]],GroupVertices[Vertex],0)),1,1,"")</f>
        <v>18</v>
      </c>
      <c r="BB35" s="48"/>
      <c r="BC35" s="48"/>
      <c r="BD35" s="48"/>
      <c r="BE35" s="48"/>
      <c r="BF35" s="48" t="s">
        <v>765</v>
      </c>
      <c r="BG35" s="48" t="s">
        <v>765</v>
      </c>
      <c r="BH35" s="121" t="s">
        <v>3721</v>
      </c>
      <c r="BI35" s="121" t="s">
        <v>3721</v>
      </c>
      <c r="BJ35" s="121" t="s">
        <v>3898</v>
      </c>
      <c r="BK35" s="121" t="s">
        <v>3898</v>
      </c>
      <c r="BL35" s="121">
        <v>2</v>
      </c>
      <c r="BM35" s="124">
        <v>12.5</v>
      </c>
      <c r="BN35" s="121">
        <v>0</v>
      </c>
      <c r="BO35" s="124">
        <v>0</v>
      </c>
      <c r="BP35" s="121">
        <v>0</v>
      </c>
      <c r="BQ35" s="124">
        <v>0</v>
      </c>
      <c r="BR35" s="121">
        <v>14</v>
      </c>
      <c r="BS35" s="124">
        <v>87.5</v>
      </c>
      <c r="BT35" s="121">
        <v>16</v>
      </c>
      <c r="BU35" s="2"/>
      <c r="BV35" s="3"/>
      <c r="BW35" s="3"/>
      <c r="BX35" s="3"/>
      <c r="BY35" s="3"/>
    </row>
    <row r="36" spans="1:77" ht="41.45" customHeight="1">
      <c r="A36" s="64" t="s">
        <v>230</v>
      </c>
      <c r="C36" s="65"/>
      <c r="D36" s="65" t="s">
        <v>64</v>
      </c>
      <c r="E36" s="66">
        <v>162.0078653712935</v>
      </c>
      <c r="F36" s="68">
        <v>99.99997385840939</v>
      </c>
      <c r="G36" s="100" t="s">
        <v>924</v>
      </c>
      <c r="H36" s="65"/>
      <c r="I36" s="69" t="s">
        <v>230</v>
      </c>
      <c r="J36" s="70"/>
      <c r="K36" s="70"/>
      <c r="L36" s="69" t="s">
        <v>2896</v>
      </c>
      <c r="M36" s="73">
        <v>1.0087121207649288</v>
      </c>
      <c r="N36" s="74">
        <v>7286.47021484375</v>
      </c>
      <c r="O36" s="74">
        <v>7199.27978515625</v>
      </c>
      <c r="P36" s="75"/>
      <c r="Q36" s="76"/>
      <c r="R36" s="76"/>
      <c r="S36" s="86"/>
      <c r="T36" s="48">
        <v>0</v>
      </c>
      <c r="U36" s="48">
        <v>2</v>
      </c>
      <c r="V36" s="49">
        <v>2</v>
      </c>
      <c r="W36" s="49">
        <v>0.5</v>
      </c>
      <c r="X36" s="49">
        <v>0</v>
      </c>
      <c r="Y36" s="49">
        <v>0.999998</v>
      </c>
      <c r="Z36" s="49">
        <v>0</v>
      </c>
      <c r="AA36" s="49">
        <v>0</v>
      </c>
      <c r="AB36" s="71">
        <v>36</v>
      </c>
      <c r="AC36" s="71"/>
      <c r="AD36" s="72"/>
      <c r="AE36" s="78" t="s">
        <v>1627</v>
      </c>
      <c r="AF36" s="78">
        <v>148</v>
      </c>
      <c r="AG36" s="78">
        <v>62</v>
      </c>
      <c r="AH36" s="78">
        <v>7407</v>
      </c>
      <c r="AI36" s="78">
        <v>17133</v>
      </c>
      <c r="AJ36" s="78"/>
      <c r="AK36" s="78" t="s">
        <v>1863</v>
      </c>
      <c r="AL36" s="78"/>
      <c r="AM36" s="78"/>
      <c r="AN36" s="78"/>
      <c r="AO36" s="80">
        <v>41804.07766203704</v>
      </c>
      <c r="AP36" s="83" t="s">
        <v>2334</v>
      </c>
      <c r="AQ36" s="78" t="b">
        <v>1</v>
      </c>
      <c r="AR36" s="78" t="b">
        <v>0</v>
      </c>
      <c r="AS36" s="78" t="b">
        <v>1</v>
      </c>
      <c r="AT36" s="78" t="s">
        <v>1508</v>
      </c>
      <c r="AU36" s="78">
        <v>2</v>
      </c>
      <c r="AV36" s="83" t="s">
        <v>2515</v>
      </c>
      <c r="AW36" s="78" t="b">
        <v>0</v>
      </c>
      <c r="AX36" s="78" t="s">
        <v>2622</v>
      </c>
      <c r="AY36" s="83" t="s">
        <v>2656</v>
      </c>
      <c r="AZ36" s="78" t="s">
        <v>66</v>
      </c>
      <c r="BA36" s="78" t="str">
        <f>REPLACE(INDEX(GroupVertices[Group],MATCH(Vertices[[#This Row],[Vertex]],GroupVertices[Vertex],0)),1,1,"")</f>
        <v>18</v>
      </c>
      <c r="BB36" s="48"/>
      <c r="BC36" s="48"/>
      <c r="BD36" s="48"/>
      <c r="BE36" s="48"/>
      <c r="BF36" s="48" t="s">
        <v>765</v>
      </c>
      <c r="BG36" s="48" t="s">
        <v>765</v>
      </c>
      <c r="BH36" s="121" t="s">
        <v>3722</v>
      </c>
      <c r="BI36" s="121" t="s">
        <v>3861</v>
      </c>
      <c r="BJ36" s="121" t="s">
        <v>3899</v>
      </c>
      <c r="BK36" s="121" t="s">
        <v>3899</v>
      </c>
      <c r="BL36" s="121">
        <v>2</v>
      </c>
      <c r="BM36" s="124">
        <v>4.651162790697675</v>
      </c>
      <c r="BN36" s="121">
        <v>0</v>
      </c>
      <c r="BO36" s="124">
        <v>0</v>
      </c>
      <c r="BP36" s="121">
        <v>0</v>
      </c>
      <c r="BQ36" s="124">
        <v>0</v>
      </c>
      <c r="BR36" s="121">
        <v>41</v>
      </c>
      <c r="BS36" s="124">
        <v>95.34883720930233</v>
      </c>
      <c r="BT36" s="121">
        <v>43</v>
      </c>
      <c r="BU36" s="2"/>
      <c r="BV36" s="3"/>
      <c r="BW36" s="3"/>
      <c r="BX36" s="3"/>
      <c r="BY36" s="3"/>
    </row>
    <row r="37" spans="1:77" ht="41.45" customHeight="1">
      <c r="A37" s="64" t="s">
        <v>231</v>
      </c>
      <c r="C37" s="65"/>
      <c r="D37" s="65" t="s">
        <v>64</v>
      </c>
      <c r="E37" s="66">
        <v>162.11544335285598</v>
      </c>
      <c r="F37" s="68">
        <v>99.99961630891197</v>
      </c>
      <c r="G37" s="100" t="s">
        <v>925</v>
      </c>
      <c r="H37" s="65"/>
      <c r="I37" s="69" t="s">
        <v>231</v>
      </c>
      <c r="J37" s="70"/>
      <c r="K37" s="70"/>
      <c r="L37" s="69" t="s">
        <v>2897</v>
      </c>
      <c r="M37" s="73">
        <v>1.1278714499368583</v>
      </c>
      <c r="N37" s="74">
        <v>6942.1259765625</v>
      </c>
      <c r="O37" s="74">
        <v>6705.2119140625</v>
      </c>
      <c r="P37" s="75"/>
      <c r="Q37" s="76"/>
      <c r="R37" s="76"/>
      <c r="S37" s="86"/>
      <c r="T37" s="48">
        <v>2</v>
      </c>
      <c r="U37" s="48">
        <v>1</v>
      </c>
      <c r="V37" s="49">
        <v>0</v>
      </c>
      <c r="W37" s="49">
        <v>0.333333</v>
      </c>
      <c r="X37" s="49">
        <v>0</v>
      </c>
      <c r="Y37" s="49">
        <v>0.999998</v>
      </c>
      <c r="Z37" s="49">
        <v>0</v>
      </c>
      <c r="AA37" s="49">
        <v>0</v>
      </c>
      <c r="AB37" s="71">
        <v>37</v>
      </c>
      <c r="AC37" s="71"/>
      <c r="AD37" s="72"/>
      <c r="AE37" s="78" t="s">
        <v>1628</v>
      </c>
      <c r="AF37" s="78">
        <v>1974</v>
      </c>
      <c r="AG37" s="78">
        <v>910</v>
      </c>
      <c r="AH37" s="78">
        <v>10861</v>
      </c>
      <c r="AI37" s="78">
        <v>12803</v>
      </c>
      <c r="AJ37" s="78"/>
      <c r="AK37" s="78" t="s">
        <v>1864</v>
      </c>
      <c r="AL37" s="78" t="s">
        <v>1553</v>
      </c>
      <c r="AM37" s="83" t="s">
        <v>2195</v>
      </c>
      <c r="AN37" s="78"/>
      <c r="AO37" s="80">
        <v>41483.20178240741</v>
      </c>
      <c r="AP37" s="83" t="s">
        <v>2335</v>
      </c>
      <c r="AQ37" s="78" t="b">
        <v>0</v>
      </c>
      <c r="AR37" s="78" t="b">
        <v>0</v>
      </c>
      <c r="AS37" s="78" t="b">
        <v>1</v>
      </c>
      <c r="AT37" s="78" t="s">
        <v>1508</v>
      </c>
      <c r="AU37" s="78">
        <v>29</v>
      </c>
      <c r="AV37" s="83" t="s">
        <v>2515</v>
      </c>
      <c r="AW37" s="78" t="b">
        <v>0</v>
      </c>
      <c r="AX37" s="78" t="s">
        <v>2622</v>
      </c>
      <c r="AY37" s="83" t="s">
        <v>2657</v>
      </c>
      <c r="AZ37" s="78" t="s">
        <v>66</v>
      </c>
      <c r="BA37" s="78" t="str">
        <f>REPLACE(INDEX(GroupVertices[Group],MATCH(Vertices[[#This Row],[Vertex]],GroupVertices[Vertex],0)),1,1,"")</f>
        <v>18</v>
      </c>
      <c r="BB37" s="48"/>
      <c r="BC37" s="48"/>
      <c r="BD37" s="48"/>
      <c r="BE37" s="48"/>
      <c r="BF37" s="48" t="s">
        <v>766</v>
      </c>
      <c r="BG37" s="48" t="s">
        <v>766</v>
      </c>
      <c r="BH37" s="121" t="s">
        <v>3723</v>
      </c>
      <c r="BI37" s="121" t="s">
        <v>3723</v>
      </c>
      <c r="BJ37" s="121" t="s">
        <v>3900</v>
      </c>
      <c r="BK37" s="121" t="s">
        <v>3900</v>
      </c>
      <c r="BL37" s="121">
        <v>0</v>
      </c>
      <c r="BM37" s="124">
        <v>0</v>
      </c>
      <c r="BN37" s="121">
        <v>0</v>
      </c>
      <c r="BO37" s="124">
        <v>0</v>
      </c>
      <c r="BP37" s="121">
        <v>0</v>
      </c>
      <c r="BQ37" s="124">
        <v>0</v>
      </c>
      <c r="BR37" s="121">
        <v>29</v>
      </c>
      <c r="BS37" s="124">
        <v>100</v>
      </c>
      <c r="BT37" s="121">
        <v>29</v>
      </c>
      <c r="BU37" s="2"/>
      <c r="BV37" s="3"/>
      <c r="BW37" s="3"/>
      <c r="BX37" s="3"/>
      <c r="BY37" s="3"/>
    </row>
    <row r="38" spans="1:77" ht="41.45" customHeight="1">
      <c r="A38" s="64" t="s">
        <v>232</v>
      </c>
      <c r="C38" s="65"/>
      <c r="D38" s="65" t="s">
        <v>64</v>
      </c>
      <c r="E38" s="66">
        <v>162.19676114316442</v>
      </c>
      <c r="F38" s="68">
        <v>99.99934603859612</v>
      </c>
      <c r="G38" s="100" t="s">
        <v>926</v>
      </c>
      <c r="H38" s="65"/>
      <c r="I38" s="69" t="s">
        <v>232</v>
      </c>
      <c r="J38" s="70"/>
      <c r="K38" s="70"/>
      <c r="L38" s="69" t="s">
        <v>2898</v>
      </c>
      <c r="M38" s="73">
        <v>1.2179435372000738</v>
      </c>
      <c r="N38" s="74">
        <v>2487.838623046875</v>
      </c>
      <c r="O38" s="74">
        <v>3309.829345703125</v>
      </c>
      <c r="P38" s="75"/>
      <c r="Q38" s="76"/>
      <c r="R38" s="76"/>
      <c r="S38" s="86"/>
      <c r="T38" s="48">
        <v>1</v>
      </c>
      <c r="U38" s="48">
        <v>1</v>
      </c>
      <c r="V38" s="49">
        <v>0</v>
      </c>
      <c r="W38" s="49">
        <v>0</v>
      </c>
      <c r="X38" s="49">
        <v>0</v>
      </c>
      <c r="Y38" s="49">
        <v>0.999998</v>
      </c>
      <c r="Z38" s="49">
        <v>0</v>
      </c>
      <c r="AA38" s="49" t="s">
        <v>4473</v>
      </c>
      <c r="AB38" s="71">
        <v>38</v>
      </c>
      <c r="AC38" s="71"/>
      <c r="AD38" s="72"/>
      <c r="AE38" s="78" t="s">
        <v>1629</v>
      </c>
      <c r="AF38" s="78">
        <v>999</v>
      </c>
      <c r="AG38" s="78">
        <v>1551</v>
      </c>
      <c r="AH38" s="78">
        <v>8024</v>
      </c>
      <c r="AI38" s="78">
        <v>3507</v>
      </c>
      <c r="AJ38" s="78"/>
      <c r="AK38" s="78" t="s">
        <v>1865</v>
      </c>
      <c r="AL38" s="78" t="s">
        <v>2065</v>
      </c>
      <c r="AM38" s="83" t="s">
        <v>2196</v>
      </c>
      <c r="AN38" s="78"/>
      <c r="AO38" s="80">
        <v>40902.10266203704</v>
      </c>
      <c r="AP38" s="83" t="s">
        <v>2336</v>
      </c>
      <c r="AQ38" s="78" t="b">
        <v>0</v>
      </c>
      <c r="AR38" s="78" t="b">
        <v>0</v>
      </c>
      <c r="AS38" s="78" t="b">
        <v>1</v>
      </c>
      <c r="AT38" s="78" t="s">
        <v>1508</v>
      </c>
      <c r="AU38" s="78">
        <v>2</v>
      </c>
      <c r="AV38" s="83" t="s">
        <v>2518</v>
      </c>
      <c r="AW38" s="78" t="b">
        <v>0</v>
      </c>
      <c r="AX38" s="78" t="s">
        <v>2622</v>
      </c>
      <c r="AY38" s="83" t="s">
        <v>2658</v>
      </c>
      <c r="AZ38" s="78" t="s">
        <v>66</v>
      </c>
      <c r="BA38" s="78" t="str">
        <f>REPLACE(INDEX(GroupVertices[Group],MATCH(Vertices[[#This Row],[Vertex]],GroupVertices[Vertex],0)),1,1,"")</f>
        <v>1</v>
      </c>
      <c r="BB38" s="48"/>
      <c r="BC38" s="48"/>
      <c r="BD38" s="48"/>
      <c r="BE38" s="48"/>
      <c r="BF38" s="48" t="s">
        <v>767</v>
      </c>
      <c r="BG38" s="48" t="s">
        <v>3694</v>
      </c>
      <c r="BH38" s="121" t="s">
        <v>3724</v>
      </c>
      <c r="BI38" s="121" t="s">
        <v>3862</v>
      </c>
      <c r="BJ38" s="121" t="s">
        <v>3901</v>
      </c>
      <c r="BK38" s="121" t="s">
        <v>3901</v>
      </c>
      <c r="BL38" s="121">
        <v>0</v>
      </c>
      <c r="BM38" s="124">
        <v>0</v>
      </c>
      <c r="BN38" s="121">
        <v>0</v>
      </c>
      <c r="BO38" s="124">
        <v>0</v>
      </c>
      <c r="BP38" s="121">
        <v>0</v>
      </c>
      <c r="BQ38" s="124">
        <v>0</v>
      </c>
      <c r="BR38" s="121">
        <v>20</v>
      </c>
      <c r="BS38" s="124">
        <v>100</v>
      </c>
      <c r="BT38" s="121">
        <v>20</v>
      </c>
      <c r="BU38" s="2"/>
      <c r="BV38" s="3"/>
      <c r="BW38" s="3"/>
      <c r="BX38" s="3"/>
      <c r="BY38" s="3"/>
    </row>
    <row r="39" spans="1:77" ht="41.45" customHeight="1">
      <c r="A39" s="64" t="s">
        <v>233</v>
      </c>
      <c r="C39" s="65"/>
      <c r="D39" s="65" t="s">
        <v>64</v>
      </c>
      <c r="E39" s="66">
        <v>162.1040258783977</v>
      </c>
      <c r="F39" s="68">
        <v>99.99965425638221</v>
      </c>
      <c r="G39" s="100" t="s">
        <v>927</v>
      </c>
      <c r="H39" s="65"/>
      <c r="I39" s="69" t="s">
        <v>233</v>
      </c>
      <c r="J39" s="70"/>
      <c r="K39" s="70"/>
      <c r="L39" s="69" t="s">
        <v>2899</v>
      </c>
      <c r="M39" s="73">
        <v>1.1152248230200261</v>
      </c>
      <c r="N39" s="74">
        <v>4834.7421875</v>
      </c>
      <c r="O39" s="74">
        <v>3718.697021484375</v>
      </c>
      <c r="P39" s="75"/>
      <c r="Q39" s="76"/>
      <c r="R39" s="76"/>
      <c r="S39" s="86"/>
      <c r="T39" s="48">
        <v>0</v>
      </c>
      <c r="U39" s="48">
        <v>1</v>
      </c>
      <c r="V39" s="49">
        <v>0</v>
      </c>
      <c r="W39" s="49">
        <v>0.045455</v>
      </c>
      <c r="X39" s="49">
        <v>0</v>
      </c>
      <c r="Y39" s="49">
        <v>0.590358</v>
      </c>
      <c r="Z39" s="49">
        <v>0</v>
      </c>
      <c r="AA39" s="49">
        <v>0</v>
      </c>
      <c r="AB39" s="71">
        <v>39</v>
      </c>
      <c r="AC39" s="71"/>
      <c r="AD39" s="72"/>
      <c r="AE39" s="78" t="s">
        <v>1630</v>
      </c>
      <c r="AF39" s="78">
        <v>941</v>
      </c>
      <c r="AG39" s="78">
        <v>820</v>
      </c>
      <c r="AH39" s="78">
        <v>1975</v>
      </c>
      <c r="AI39" s="78">
        <v>1415</v>
      </c>
      <c r="AJ39" s="78"/>
      <c r="AK39" s="78" t="s">
        <v>1866</v>
      </c>
      <c r="AL39" s="78" t="s">
        <v>2066</v>
      </c>
      <c r="AM39" s="78"/>
      <c r="AN39" s="78"/>
      <c r="AO39" s="80">
        <v>42936.388090277775</v>
      </c>
      <c r="AP39" s="83" t="s">
        <v>2337</v>
      </c>
      <c r="AQ39" s="78" t="b">
        <v>1</v>
      </c>
      <c r="AR39" s="78" t="b">
        <v>0</v>
      </c>
      <c r="AS39" s="78" t="b">
        <v>0</v>
      </c>
      <c r="AT39" s="78" t="s">
        <v>1508</v>
      </c>
      <c r="AU39" s="78">
        <v>0</v>
      </c>
      <c r="AV39" s="78"/>
      <c r="AW39" s="78" t="b">
        <v>0</v>
      </c>
      <c r="AX39" s="78" t="s">
        <v>2622</v>
      </c>
      <c r="AY39" s="83" t="s">
        <v>2659</v>
      </c>
      <c r="AZ39" s="78" t="s">
        <v>66</v>
      </c>
      <c r="BA39" s="78" t="str">
        <f>REPLACE(INDEX(GroupVertices[Group],MATCH(Vertices[[#This Row],[Vertex]],GroupVertices[Vertex],0)),1,1,"")</f>
        <v>7</v>
      </c>
      <c r="BB39" s="48"/>
      <c r="BC39" s="48"/>
      <c r="BD39" s="48"/>
      <c r="BE39" s="48"/>
      <c r="BF39" s="48" t="s">
        <v>768</v>
      </c>
      <c r="BG39" s="48" t="s">
        <v>768</v>
      </c>
      <c r="BH39" s="121" t="s">
        <v>3725</v>
      </c>
      <c r="BI39" s="121" t="s">
        <v>3725</v>
      </c>
      <c r="BJ39" s="121" t="s">
        <v>3902</v>
      </c>
      <c r="BK39" s="121" t="s">
        <v>3902</v>
      </c>
      <c r="BL39" s="121">
        <v>0</v>
      </c>
      <c r="BM39" s="124">
        <v>0</v>
      </c>
      <c r="BN39" s="121">
        <v>0</v>
      </c>
      <c r="BO39" s="124">
        <v>0</v>
      </c>
      <c r="BP39" s="121">
        <v>0</v>
      </c>
      <c r="BQ39" s="124">
        <v>0</v>
      </c>
      <c r="BR39" s="121">
        <v>39</v>
      </c>
      <c r="BS39" s="124">
        <v>100</v>
      </c>
      <c r="BT39" s="121">
        <v>39</v>
      </c>
      <c r="BU39" s="2"/>
      <c r="BV39" s="3"/>
      <c r="BW39" s="3"/>
      <c r="BX39" s="3"/>
      <c r="BY39" s="3"/>
    </row>
    <row r="40" spans="1:77" ht="41.45" customHeight="1">
      <c r="A40" s="64" t="s">
        <v>338</v>
      </c>
      <c r="C40" s="65"/>
      <c r="D40" s="65" t="s">
        <v>64</v>
      </c>
      <c r="E40" s="66">
        <v>162.00215663406433</v>
      </c>
      <c r="F40" s="68">
        <v>99.99999283214451</v>
      </c>
      <c r="G40" s="100" t="s">
        <v>1000</v>
      </c>
      <c r="H40" s="65"/>
      <c r="I40" s="69" t="s">
        <v>338</v>
      </c>
      <c r="J40" s="70"/>
      <c r="K40" s="70"/>
      <c r="L40" s="69" t="s">
        <v>2900</v>
      </c>
      <c r="M40" s="73">
        <v>1.0023888073065128</v>
      </c>
      <c r="N40" s="74">
        <v>4885.72412109375</v>
      </c>
      <c r="O40" s="74">
        <v>4980.53466796875</v>
      </c>
      <c r="P40" s="75"/>
      <c r="Q40" s="76"/>
      <c r="R40" s="76"/>
      <c r="S40" s="86"/>
      <c r="T40" s="48">
        <v>5</v>
      </c>
      <c r="U40" s="48">
        <v>1</v>
      </c>
      <c r="V40" s="49">
        <v>60</v>
      </c>
      <c r="W40" s="49">
        <v>0.071429</v>
      </c>
      <c r="X40" s="49">
        <v>0</v>
      </c>
      <c r="Y40" s="49">
        <v>3.108408</v>
      </c>
      <c r="Z40" s="49">
        <v>0</v>
      </c>
      <c r="AA40" s="49">
        <v>0</v>
      </c>
      <c r="AB40" s="71">
        <v>40</v>
      </c>
      <c r="AC40" s="71"/>
      <c r="AD40" s="72"/>
      <c r="AE40" s="78" t="s">
        <v>1631</v>
      </c>
      <c r="AF40" s="78">
        <v>37</v>
      </c>
      <c r="AG40" s="78">
        <v>17</v>
      </c>
      <c r="AH40" s="78">
        <v>353</v>
      </c>
      <c r="AI40" s="78">
        <v>98</v>
      </c>
      <c r="AJ40" s="78"/>
      <c r="AK40" s="78" t="s">
        <v>1867</v>
      </c>
      <c r="AL40" s="78" t="s">
        <v>2067</v>
      </c>
      <c r="AM40" s="83" t="s">
        <v>2197</v>
      </c>
      <c r="AN40" s="78"/>
      <c r="AO40" s="80">
        <v>43258.68984953704</v>
      </c>
      <c r="AP40" s="83" t="s">
        <v>2338</v>
      </c>
      <c r="AQ40" s="78" t="b">
        <v>1</v>
      </c>
      <c r="AR40" s="78" t="b">
        <v>0</v>
      </c>
      <c r="AS40" s="78" t="b">
        <v>0</v>
      </c>
      <c r="AT40" s="78" t="s">
        <v>1508</v>
      </c>
      <c r="AU40" s="78">
        <v>0</v>
      </c>
      <c r="AV40" s="78"/>
      <c r="AW40" s="78" t="b">
        <v>0</v>
      </c>
      <c r="AX40" s="78" t="s">
        <v>2622</v>
      </c>
      <c r="AY40" s="83" t="s">
        <v>2660</v>
      </c>
      <c r="AZ40" s="78" t="s">
        <v>66</v>
      </c>
      <c r="BA40" s="78" t="str">
        <f>REPLACE(INDEX(GroupVertices[Group],MATCH(Vertices[[#This Row],[Vertex]],GroupVertices[Vertex],0)),1,1,"")</f>
        <v>7</v>
      </c>
      <c r="BB40" s="48"/>
      <c r="BC40" s="48"/>
      <c r="BD40" s="48"/>
      <c r="BE40" s="48"/>
      <c r="BF40" s="48" t="s">
        <v>813</v>
      </c>
      <c r="BG40" s="48" t="s">
        <v>813</v>
      </c>
      <c r="BH40" s="121" t="s">
        <v>3726</v>
      </c>
      <c r="BI40" s="121" t="s">
        <v>3726</v>
      </c>
      <c r="BJ40" s="121" t="s">
        <v>3548</v>
      </c>
      <c r="BK40" s="121" t="s">
        <v>3548</v>
      </c>
      <c r="BL40" s="121">
        <v>0</v>
      </c>
      <c r="BM40" s="124">
        <v>0</v>
      </c>
      <c r="BN40" s="121">
        <v>0</v>
      </c>
      <c r="BO40" s="124">
        <v>0</v>
      </c>
      <c r="BP40" s="121">
        <v>0</v>
      </c>
      <c r="BQ40" s="124">
        <v>0</v>
      </c>
      <c r="BR40" s="121">
        <v>80</v>
      </c>
      <c r="BS40" s="124">
        <v>100</v>
      </c>
      <c r="BT40" s="121">
        <v>80</v>
      </c>
      <c r="BU40" s="2"/>
      <c r="BV40" s="3"/>
      <c r="BW40" s="3"/>
      <c r="BX40" s="3"/>
      <c r="BY40" s="3"/>
    </row>
    <row r="41" spans="1:77" ht="41.45" customHeight="1">
      <c r="A41" s="64" t="s">
        <v>234</v>
      </c>
      <c r="C41" s="65"/>
      <c r="D41" s="65" t="s">
        <v>64</v>
      </c>
      <c r="E41" s="66">
        <v>162.05569190319096</v>
      </c>
      <c r="F41" s="68">
        <v>99.99981490067292</v>
      </c>
      <c r="G41" s="100" t="s">
        <v>928</v>
      </c>
      <c r="H41" s="65"/>
      <c r="I41" s="69" t="s">
        <v>234</v>
      </c>
      <c r="J41" s="70"/>
      <c r="K41" s="70"/>
      <c r="L41" s="69" t="s">
        <v>2901</v>
      </c>
      <c r="M41" s="73">
        <v>1.06168743573877</v>
      </c>
      <c r="N41" s="74">
        <v>820.255859375</v>
      </c>
      <c r="O41" s="74">
        <v>4999.5</v>
      </c>
      <c r="P41" s="75"/>
      <c r="Q41" s="76"/>
      <c r="R41" s="76"/>
      <c r="S41" s="86"/>
      <c r="T41" s="48">
        <v>1</v>
      </c>
      <c r="U41" s="48">
        <v>1</v>
      </c>
      <c r="V41" s="49">
        <v>0</v>
      </c>
      <c r="W41" s="49">
        <v>0</v>
      </c>
      <c r="X41" s="49">
        <v>0</v>
      </c>
      <c r="Y41" s="49">
        <v>0.999998</v>
      </c>
      <c r="Z41" s="49">
        <v>0</v>
      </c>
      <c r="AA41" s="49" t="s">
        <v>4473</v>
      </c>
      <c r="AB41" s="71">
        <v>41</v>
      </c>
      <c r="AC41" s="71"/>
      <c r="AD41" s="72"/>
      <c r="AE41" s="78" t="s">
        <v>1632</v>
      </c>
      <c r="AF41" s="78">
        <v>1288</v>
      </c>
      <c r="AG41" s="78">
        <v>439</v>
      </c>
      <c r="AH41" s="78">
        <v>7117</v>
      </c>
      <c r="AI41" s="78">
        <v>1596</v>
      </c>
      <c r="AJ41" s="78"/>
      <c r="AK41" s="78" t="s">
        <v>1868</v>
      </c>
      <c r="AL41" s="78" t="s">
        <v>1553</v>
      </c>
      <c r="AM41" s="78"/>
      <c r="AN41" s="78"/>
      <c r="AO41" s="80">
        <v>40567.48332175926</v>
      </c>
      <c r="AP41" s="83" t="s">
        <v>2339</v>
      </c>
      <c r="AQ41" s="78" t="b">
        <v>0</v>
      </c>
      <c r="AR41" s="78" t="b">
        <v>0</v>
      </c>
      <c r="AS41" s="78" t="b">
        <v>1</v>
      </c>
      <c r="AT41" s="78" t="s">
        <v>1508</v>
      </c>
      <c r="AU41" s="78">
        <v>31</v>
      </c>
      <c r="AV41" s="83" t="s">
        <v>2515</v>
      </c>
      <c r="AW41" s="78" t="b">
        <v>0</v>
      </c>
      <c r="AX41" s="78" t="s">
        <v>2622</v>
      </c>
      <c r="AY41" s="83" t="s">
        <v>2661</v>
      </c>
      <c r="AZ41" s="78" t="s">
        <v>66</v>
      </c>
      <c r="BA41" s="78" t="str">
        <f>REPLACE(INDEX(GroupVertices[Group],MATCH(Vertices[[#This Row],[Vertex]],GroupVertices[Vertex],0)),1,1,"")</f>
        <v>1</v>
      </c>
      <c r="BB41" s="48" t="s">
        <v>652</v>
      </c>
      <c r="BC41" s="48" t="s">
        <v>652</v>
      </c>
      <c r="BD41" s="48" t="s">
        <v>718</v>
      </c>
      <c r="BE41" s="48" t="s">
        <v>718</v>
      </c>
      <c r="BF41" s="48" t="s">
        <v>769</v>
      </c>
      <c r="BG41" s="48" t="s">
        <v>769</v>
      </c>
      <c r="BH41" s="121" t="s">
        <v>3727</v>
      </c>
      <c r="BI41" s="121" t="s">
        <v>3727</v>
      </c>
      <c r="BJ41" s="121" t="s">
        <v>3903</v>
      </c>
      <c r="BK41" s="121" t="s">
        <v>3903</v>
      </c>
      <c r="BL41" s="121">
        <v>0</v>
      </c>
      <c r="BM41" s="124">
        <v>0</v>
      </c>
      <c r="BN41" s="121">
        <v>0</v>
      </c>
      <c r="BO41" s="124">
        <v>0</v>
      </c>
      <c r="BP41" s="121">
        <v>0</v>
      </c>
      <c r="BQ41" s="124">
        <v>0</v>
      </c>
      <c r="BR41" s="121">
        <v>21</v>
      </c>
      <c r="BS41" s="124">
        <v>100</v>
      </c>
      <c r="BT41" s="121">
        <v>21</v>
      </c>
      <c r="BU41" s="2"/>
      <c r="BV41" s="3"/>
      <c r="BW41" s="3"/>
      <c r="BX41" s="3"/>
      <c r="BY41" s="3"/>
    </row>
    <row r="42" spans="1:77" ht="41.45" customHeight="1">
      <c r="A42" s="64" t="s">
        <v>235</v>
      </c>
      <c r="C42" s="65"/>
      <c r="D42" s="65" t="s">
        <v>64</v>
      </c>
      <c r="E42" s="66">
        <v>162.48473522116777</v>
      </c>
      <c r="F42" s="68">
        <v>99.99838891906884</v>
      </c>
      <c r="G42" s="100" t="s">
        <v>2545</v>
      </c>
      <c r="H42" s="65"/>
      <c r="I42" s="69" t="s">
        <v>235</v>
      </c>
      <c r="J42" s="70"/>
      <c r="K42" s="70"/>
      <c r="L42" s="69" t="s">
        <v>2902</v>
      </c>
      <c r="M42" s="73">
        <v>1.536919571657951</v>
      </c>
      <c r="N42" s="74">
        <v>5521.9033203125</v>
      </c>
      <c r="O42" s="74">
        <v>9004.9365234375</v>
      </c>
      <c r="P42" s="75"/>
      <c r="Q42" s="76"/>
      <c r="R42" s="76"/>
      <c r="S42" s="86"/>
      <c r="T42" s="48">
        <v>1</v>
      </c>
      <c r="U42" s="48">
        <v>1</v>
      </c>
      <c r="V42" s="49">
        <v>0</v>
      </c>
      <c r="W42" s="49">
        <v>0.037037</v>
      </c>
      <c r="X42" s="49">
        <v>0</v>
      </c>
      <c r="Y42" s="49">
        <v>0.914294</v>
      </c>
      <c r="Z42" s="49">
        <v>0.5</v>
      </c>
      <c r="AA42" s="49">
        <v>0</v>
      </c>
      <c r="AB42" s="71">
        <v>42</v>
      </c>
      <c r="AC42" s="71"/>
      <c r="AD42" s="72"/>
      <c r="AE42" s="78" t="s">
        <v>1633</v>
      </c>
      <c r="AF42" s="78">
        <v>414</v>
      </c>
      <c r="AG42" s="78">
        <v>3821</v>
      </c>
      <c r="AH42" s="78">
        <v>17707</v>
      </c>
      <c r="AI42" s="78">
        <v>5194</v>
      </c>
      <c r="AJ42" s="78"/>
      <c r="AK42" s="78" t="s">
        <v>1869</v>
      </c>
      <c r="AL42" s="78" t="s">
        <v>2068</v>
      </c>
      <c r="AM42" s="78"/>
      <c r="AN42" s="78"/>
      <c r="AO42" s="80">
        <v>40041.39877314815</v>
      </c>
      <c r="AP42" s="83" t="s">
        <v>2340</v>
      </c>
      <c r="AQ42" s="78" t="b">
        <v>0</v>
      </c>
      <c r="AR42" s="78" t="b">
        <v>0</v>
      </c>
      <c r="AS42" s="78" t="b">
        <v>1</v>
      </c>
      <c r="AT42" s="78" t="s">
        <v>1508</v>
      </c>
      <c r="AU42" s="78">
        <v>41</v>
      </c>
      <c r="AV42" s="83" t="s">
        <v>2519</v>
      </c>
      <c r="AW42" s="78" t="b">
        <v>0</v>
      </c>
      <c r="AX42" s="78" t="s">
        <v>2622</v>
      </c>
      <c r="AY42" s="83" t="s">
        <v>2662</v>
      </c>
      <c r="AZ42" s="78" t="s">
        <v>66</v>
      </c>
      <c r="BA42" s="78" t="str">
        <f>REPLACE(INDEX(GroupVertices[Group],MATCH(Vertices[[#This Row],[Vertex]],GroupVertices[Vertex],0)),1,1,"")</f>
        <v>5</v>
      </c>
      <c r="BB42" s="48"/>
      <c r="BC42" s="48"/>
      <c r="BD42" s="48"/>
      <c r="BE42" s="48"/>
      <c r="BF42" s="48" t="s">
        <v>770</v>
      </c>
      <c r="BG42" s="48" t="s">
        <v>770</v>
      </c>
      <c r="BH42" s="121" t="s">
        <v>3728</v>
      </c>
      <c r="BI42" s="121" t="s">
        <v>3728</v>
      </c>
      <c r="BJ42" s="121" t="s">
        <v>3904</v>
      </c>
      <c r="BK42" s="121" t="s">
        <v>3904</v>
      </c>
      <c r="BL42" s="121">
        <v>1</v>
      </c>
      <c r="BM42" s="124">
        <v>7.6923076923076925</v>
      </c>
      <c r="BN42" s="121">
        <v>0</v>
      </c>
      <c r="BO42" s="124">
        <v>0</v>
      </c>
      <c r="BP42" s="121">
        <v>0</v>
      </c>
      <c r="BQ42" s="124">
        <v>0</v>
      </c>
      <c r="BR42" s="121">
        <v>12</v>
      </c>
      <c r="BS42" s="124">
        <v>92.3076923076923</v>
      </c>
      <c r="BT42" s="121">
        <v>13</v>
      </c>
      <c r="BU42" s="2"/>
      <c r="BV42" s="3"/>
      <c r="BW42" s="3"/>
      <c r="BX42" s="3"/>
      <c r="BY42" s="3"/>
    </row>
    <row r="43" spans="1:77" ht="41.45" customHeight="1">
      <c r="A43" s="64" t="s">
        <v>420</v>
      </c>
      <c r="C43" s="65"/>
      <c r="D43" s="65" t="s">
        <v>64</v>
      </c>
      <c r="E43" s="66">
        <v>349.30290732316996</v>
      </c>
      <c r="F43" s="68">
        <v>99.37747428046958</v>
      </c>
      <c r="G43" s="100" t="s">
        <v>2546</v>
      </c>
      <c r="H43" s="65"/>
      <c r="I43" s="69" t="s">
        <v>420</v>
      </c>
      <c r="J43" s="70"/>
      <c r="K43" s="70"/>
      <c r="L43" s="69" t="s">
        <v>2903</v>
      </c>
      <c r="M43" s="73">
        <v>208.46707146217</v>
      </c>
      <c r="N43" s="74">
        <v>5225.083984375</v>
      </c>
      <c r="O43" s="74">
        <v>8537.498046875</v>
      </c>
      <c r="P43" s="75"/>
      <c r="Q43" s="76"/>
      <c r="R43" s="76"/>
      <c r="S43" s="86"/>
      <c r="T43" s="48">
        <v>4</v>
      </c>
      <c r="U43" s="48">
        <v>0</v>
      </c>
      <c r="V43" s="49">
        <v>56</v>
      </c>
      <c r="W43" s="49">
        <v>0.052632</v>
      </c>
      <c r="X43" s="49">
        <v>0</v>
      </c>
      <c r="Y43" s="49">
        <v>1.768091</v>
      </c>
      <c r="Z43" s="49">
        <v>0.08333333333333333</v>
      </c>
      <c r="AA43" s="49">
        <v>0</v>
      </c>
      <c r="AB43" s="71">
        <v>43</v>
      </c>
      <c r="AC43" s="71"/>
      <c r="AD43" s="72"/>
      <c r="AE43" s="78" t="s">
        <v>1634</v>
      </c>
      <c r="AF43" s="78">
        <v>1491</v>
      </c>
      <c r="AG43" s="78">
        <v>1476444</v>
      </c>
      <c r="AH43" s="78">
        <v>55757</v>
      </c>
      <c r="AI43" s="78">
        <v>20306</v>
      </c>
      <c r="AJ43" s="78"/>
      <c r="AK43" s="78" t="s">
        <v>1870</v>
      </c>
      <c r="AL43" s="78" t="s">
        <v>1563</v>
      </c>
      <c r="AM43" s="83" t="s">
        <v>2198</v>
      </c>
      <c r="AN43" s="78"/>
      <c r="AO43" s="80">
        <v>39764.12138888889</v>
      </c>
      <c r="AP43" s="83" t="s">
        <v>2341</v>
      </c>
      <c r="AQ43" s="78" t="b">
        <v>0</v>
      </c>
      <c r="AR43" s="78" t="b">
        <v>0</v>
      </c>
      <c r="AS43" s="78" t="b">
        <v>1</v>
      </c>
      <c r="AT43" s="78" t="s">
        <v>1508</v>
      </c>
      <c r="AU43" s="78">
        <v>7773</v>
      </c>
      <c r="AV43" s="83" t="s">
        <v>2515</v>
      </c>
      <c r="AW43" s="78" t="b">
        <v>1</v>
      </c>
      <c r="AX43" s="78" t="s">
        <v>2622</v>
      </c>
      <c r="AY43" s="83" t="s">
        <v>2663</v>
      </c>
      <c r="AZ43" s="78" t="s">
        <v>65</v>
      </c>
      <c r="BA43" s="78" t="str">
        <f>REPLACE(INDEX(GroupVertices[Group],MATCH(Vertices[[#This Row],[Vertex]],GroupVertices[Vertex],0)),1,1,"")</f>
        <v>5</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236</v>
      </c>
      <c r="C44" s="65"/>
      <c r="D44" s="65" t="s">
        <v>64</v>
      </c>
      <c r="E44" s="66">
        <v>163.2725409587893</v>
      </c>
      <c r="F44" s="68">
        <v>99.99577054362197</v>
      </c>
      <c r="G44" s="100" t="s">
        <v>929</v>
      </c>
      <c r="H44" s="65"/>
      <c r="I44" s="69" t="s">
        <v>236</v>
      </c>
      <c r="J44" s="70"/>
      <c r="K44" s="70"/>
      <c r="L44" s="69" t="s">
        <v>2904</v>
      </c>
      <c r="M44" s="73">
        <v>2.409536828919368</v>
      </c>
      <c r="N44" s="74">
        <v>5678.4443359375</v>
      </c>
      <c r="O44" s="74">
        <v>8711.6064453125</v>
      </c>
      <c r="P44" s="75"/>
      <c r="Q44" s="76"/>
      <c r="R44" s="76"/>
      <c r="S44" s="86"/>
      <c r="T44" s="48">
        <v>0</v>
      </c>
      <c r="U44" s="48">
        <v>2</v>
      </c>
      <c r="V44" s="49">
        <v>0</v>
      </c>
      <c r="W44" s="49">
        <v>0.037037</v>
      </c>
      <c r="X44" s="49">
        <v>0</v>
      </c>
      <c r="Y44" s="49">
        <v>0.914294</v>
      </c>
      <c r="Z44" s="49">
        <v>0.5</v>
      </c>
      <c r="AA44" s="49">
        <v>0</v>
      </c>
      <c r="AB44" s="71">
        <v>44</v>
      </c>
      <c r="AC44" s="71"/>
      <c r="AD44" s="72"/>
      <c r="AE44" s="78" t="s">
        <v>1635</v>
      </c>
      <c r="AF44" s="78">
        <v>655</v>
      </c>
      <c r="AG44" s="78">
        <v>10031</v>
      </c>
      <c r="AH44" s="78">
        <v>110607</v>
      </c>
      <c r="AI44" s="78">
        <v>36115</v>
      </c>
      <c r="AJ44" s="78"/>
      <c r="AK44" s="78" t="s">
        <v>1871</v>
      </c>
      <c r="AL44" s="78" t="s">
        <v>2069</v>
      </c>
      <c r="AM44" s="83" t="s">
        <v>2199</v>
      </c>
      <c r="AN44" s="78"/>
      <c r="AO44" s="80">
        <v>39962.87113425926</v>
      </c>
      <c r="AP44" s="83" t="s">
        <v>2342</v>
      </c>
      <c r="AQ44" s="78" t="b">
        <v>0</v>
      </c>
      <c r="AR44" s="78" t="b">
        <v>0</v>
      </c>
      <c r="AS44" s="78" t="b">
        <v>1</v>
      </c>
      <c r="AT44" s="78" t="s">
        <v>1508</v>
      </c>
      <c r="AU44" s="78">
        <v>160</v>
      </c>
      <c r="AV44" s="83" t="s">
        <v>2522</v>
      </c>
      <c r="AW44" s="78" t="b">
        <v>1</v>
      </c>
      <c r="AX44" s="78" t="s">
        <v>2622</v>
      </c>
      <c r="AY44" s="83" t="s">
        <v>2664</v>
      </c>
      <c r="AZ44" s="78" t="s">
        <v>66</v>
      </c>
      <c r="BA44" s="78" t="str">
        <f>REPLACE(INDEX(GroupVertices[Group],MATCH(Vertices[[#This Row],[Vertex]],GroupVertices[Vertex],0)),1,1,"")</f>
        <v>5</v>
      </c>
      <c r="BB44" s="48"/>
      <c r="BC44" s="48"/>
      <c r="BD44" s="48"/>
      <c r="BE44" s="48"/>
      <c r="BF44" s="48" t="s">
        <v>770</v>
      </c>
      <c r="BG44" s="48" t="s">
        <v>770</v>
      </c>
      <c r="BH44" s="121" t="s">
        <v>3729</v>
      </c>
      <c r="BI44" s="121" t="s">
        <v>3729</v>
      </c>
      <c r="BJ44" s="121" t="s">
        <v>3905</v>
      </c>
      <c r="BK44" s="121" t="s">
        <v>3905</v>
      </c>
      <c r="BL44" s="121">
        <v>1</v>
      </c>
      <c r="BM44" s="124">
        <v>6.666666666666667</v>
      </c>
      <c r="BN44" s="121">
        <v>0</v>
      </c>
      <c r="BO44" s="124">
        <v>0</v>
      </c>
      <c r="BP44" s="121">
        <v>0</v>
      </c>
      <c r="BQ44" s="124">
        <v>0</v>
      </c>
      <c r="BR44" s="121">
        <v>14</v>
      </c>
      <c r="BS44" s="124">
        <v>93.33333333333333</v>
      </c>
      <c r="BT44" s="121">
        <v>15</v>
      </c>
      <c r="BU44" s="2"/>
      <c r="BV44" s="3"/>
      <c r="BW44" s="3"/>
      <c r="BX44" s="3"/>
      <c r="BY44" s="3"/>
    </row>
    <row r="45" spans="1:77" ht="41.45" customHeight="1">
      <c r="A45" s="64" t="s">
        <v>237</v>
      </c>
      <c r="C45" s="65"/>
      <c r="D45" s="65" t="s">
        <v>64</v>
      </c>
      <c r="E45" s="66">
        <v>162</v>
      </c>
      <c r="F45" s="68">
        <v>100</v>
      </c>
      <c r="G45" s="100" t="s">
        <v>930</v>
      </c>
      <c r="H45" s="65"/>
      <c r="I45" s="69" t="s">
        <v>237</v>
      </c>
      <c r="J45" s="70"/>
      <c r="K45" s="70"/>
      <c r="L45" s="69" t="s">
        <v>2905</v>
      </c>
      <c r="M45" s="73">
        <v>1</v>
      </c>
      <c r="N45" s="74">
        <v>6380.560546875</v>
      </c>
      <c r="O45" s="74">
        <v>5258.2978515625</v>
      </c>
      <c r="P45" s="75"/>
      <c r="Q45" s="76"/>
      <c r="R45" s="76"/>
      <c r="S45" s="86"/>
      <c r="T45" s="48">
        <v>0</v>
      </c>
      <c r="U45" s="48">
        <v>1</v>
      </c>
      <c r="V45" s="49">
        <v>0</v>
      </c>
      <c r="W45" s="49">
        <v>0.142857</v>
      </c>
      <c r="X45" s="49">
        <v>0</v>
      </c>
      <c r="Y45" s="49">
        <v>0.595237</v>
      </c>
      <c r="Z45" s="49">
        <v>0</v>
      </c>
      <c r="AA45" s="49">
        <v>0</v>
      </c>
      <c r="AB45" s="71">
        <v>45</v>
      </c>
      <c r="AC45" s="71"/>
      <c r="AD45" s="72"/>
      <c r="AE45" s="78" t="s">
        <v>1636</v>
      </c>
      <c r="AF45" s="78">
        <v>43</v>
      </c>
      <c r="AG45" s="78">
        <v>0</v>
      </c>
      <c r="AH45" s="78">
        <v>144</v>
      </c>
      <c r="AI45" s="78">
        <v>221</v>
      </c>
      <c r="AJ45" s="78"/>
      <c r="AK45" s="78"/>
      <c r="AL45" s="78"/>
      <c r="AM45" s="78"/>
      <c r="AN45" s="78"/>
      <c r="AO45" s="80">
        <v>43331.33398148148</v>
      </c>
      <c r="AP45" s="78"/>
      <c r="AQ45" s="78" t="b">
        <v>1</v>
      </c>
      <c r="AR45" s="78" t="b">
        <v>0</v>
      </c>
      <c r="AS45" s="78" t="b">
        <v>1</v>
      </c>
      <c r="AT45" s="78" t="s">
        <v>1508</v>
      </c>
      <c r="AU45" s="78">
        <v>0</v>
      </c>
      <c r="AV45" s="78"/>
      <c r="AW45" s="78" t="b">
        <v>0</v>
      </c>
      <c r="AX45" s="78" t="s">
        <v>2622</v>
      </c>
      <c r="AY45" s="83" t="s">
        <v>2665</v>
      </c>
      <c r="AZ45" s="78" t="s">
        <v>66</v>
      </c>
      <c r="BA45" s="78" t="str">
        <f>REPLACE(INDEX(GroupVertices[Group],MATCH(Vertices[[#This Row],[Vertex]],GroupVertices[Vertex],0)),1,1,"")</f>
        <v>11</v>
      </c>
      <c r="BB45" s="48"/>
      <c r="BC45" s="48"/>
      <c r="BD45" s="48"/>
      <c r="BE45" s="48"/>
      <c r="BF45" s="48" t="s">
        <v>771</v>
      </c>
      <c r="BG45" s="48" t="s">
        <v>771</v>
      </c>
      <c r="BH45" s="121" t="s">
        <v>3730</v>
      </c>
      <c r="BI45" s="121" t="s">
        <v>3730</v>
      </c>
      <c r="BJ45" s="121" t="s">
        <v>3906</v>
      </c>
      <c r="BK45" s="121" t="s">
        <v>3906</v>
      </c>
      <c r="BL45" s="121">
        <v>0</v>
      </c>
      <c r="BM45" s="124">
        <v>0</v>
      </c>
      <c r="BN45" s="121">
        <v>0</v>
      </c>
      <c r="BO45" s="124">
        <v>0</v>
      </c>
      <c r="BP45" s="121">
        <v>0</v>
      </c>
      <c r="BQ45" s="124">
        <v>0</v>
      </c>
      <c r="BR45" s="121">
        <v>14</v>
      </c>
      <c r="BS45" s="124">
        <v>100</v>
      </c>
      <c r="BT45" s="121">
        <v>14</v>
      </c>
      <c r="BU45" s="2"/>
      <c r="BV45" s="3"/>
      <c r="BW45" s="3"/>
      <c r="BX45" s="3"/>
      <c r="BY45" s="3"/>
    </row>
    <row r="46" spans="1:77" ht="41.45" customHeight="1">
      <c r="A46" s="64" t="s">
        <v>393</v>
      </c>
      <c r="C46" s="65"/>
      <c r="D46" s="65" t="s">
        <v>64</v>
      </c>
      <c r="E46" s="66">
        <v>388.8286815678182</v>
      </c>
      <c r="F46" s="68">
        <v>99.24610519814567</v>
      </c>
      <c r="G46" s="100" t="s">
        <v>2547</v>
      </c>
      <c r="H46" s="65"/>
      <c r="I46" s="69" t="s">
        <v>393</v>
      </c>
      <c r="J46" s="70"/>
      <c r="K46" s="70"/>
      <c r="L46" s="69" t="s">
        <v>2906</v>
      </c>
      <c r="M46" s="73">
        <v>252.2480076313206</v>
      </c>
      <c r="N46" s="74">
        <v>6224.19873046875</v>
      </c>
      <c r="O46" s="74">
        <v>4340.7421875</v>
      </c>
      <c r="P46" s="75"/>
      <c r="Q46" s="76"/>
      <c r="R46" s="76"/>
      <c r="S46" s="86"/>
      <c r="T46" s="48">
        <v>5</v>
      </c>
      <c r="U46" s="48">
        <v>1</v>
      </c>
      <c r="V46" s="49">
        <v>12</v>
      </c>
      <c r="W46" s="49">
        <v>0.25</v>
      </c>
      <c r="X46" s="49">
        <v>0</v>
      </c>
      <c r="Y46" s="49">
        <v>2.619041</v>
      </c>
      <c r="Z46" s="49">
        <v>0</v>
      </c>
      <c r="AA46" s="49">
        <v>0</v>
      </c>
      <c r="AB46" s="71">
        <v>46</v>
      </c>
      <c r="AC46" s="71"/>
      <c r="AD46" s="72"/>
      <c r="AE46" s="78" t="s">
        <v>1637</v>
      </c>
      <c r="AF46" s="78">
        <v>10</v>
      </c>
      <c r="AG46" s="78">
        <v>1788012</v>
      </c>
      <c r="AH46" s="78">
        <v>115031</v>
      </c>
      <c r="AI46" s="78">
        <v>5</v>
      </c>
      <c r="AJ46" s="78"/>
      <c r="AK46" s="78" t="s">
        <v>1872</v>
      </c>
      <c r="AL46" s="78" t="s">
        <v>2070</v>
      </c>
      <c r="AM46" s="83" t="s">
        <v>2200</v>
      </c>
      <c r="AN46" s="78"/>
      <c r="AO46" s="80">
        <v>40060.34855324074</v>
      </c>
      <c r="AP46" s="78"/>
      <c r="AQ46" s="78" t="b">
        <v>1</v>
      </c>
      <c r="AR46" s="78" t="b">
        <v>0</v>
      </c>
      <c r="AS46" s="78" t="b">
        <v>0</v>
      </c>
      <c r="AT46" s="78" t="s">
        <v>1508</v>
      </c>
      <c r="AU46" s="78">
        <v>906</v>
      </c>
      <c r="AV46" s="83" t="s">
        <v>2515</v>
      </c>
      <c r="AW46" s="78" t="b">
        <v>1</v>
      </c>
      <c r="AX46" s="78" t="s">
        <v>2622</v>
      </c>
      <c r="AY46" s="83" t="s">
        <v>2666</v>
      </c>
      <c r="AZ46" s="78" t="s">
        <v>66</v>
      </c>
      <c r="BA46" s="78" t="str">
        <f>REPLACE(INDEX(GroupVertices[Group],MATCH(Vertices[[#This Row],[Vertex]],GroupVertices[Vertex],0)),1,1,"")</f>
        <v>11</v>
      </c>
      <c r="BB46" s="48" t="s">
        <v>708</v>
      </c>
      <c r="BC46" s="48" t="s">
        <v>708</v>
      </c>
      <c r="BD46" s="48" t="s">
        <v>721</v>
      </c>
      <c r="BE46" s="48" t="s">
        <v>721</v>
      </c>
      <c r="BF46" s="48" t="s">
        <v>771</v>
      </c>
      <c r="BG46" s="48" t="s">
        <v>771</v>
      </c>
      <c r="BH46" s="121" t="s">
        <v>3406</v>
      </c>
      <c r="BI46" s="121" t="s">
        <v>3406</v>
      </c>
      <c r="BJ46" s="121" t="s">
        <v>3907</v>
      </c>
      <c r="BK46" s="121" t="s">
        <v>3907</v>
      </c>
      <c r="BL46" s="121">
        <v>0</v>
      </c>
      <c r="BM46" s="124">
        <v>0</v>
      </c>
      <c r="BN46" s="121">
        <v>0</v>
      </c>
      <c r="BO46" s="124">
        <v>0</v>
      </c>
      <c r="BP46" s="121">
        <v>0</v>
      </c>
      <c r="BQ46" s="124">
        <v>0</v>
      </c>
      <c r="BR46" s="121">
        <v>11</v>
      </c>
      <c r="BS46" s="124">
        <v>100</v>
      </c>
      <c r="BT46" s="121">
        <v>11</v>
      </c>
      <c r="BU46" s="2"/>
      <c r="BV46" s="3"/>
      <c r="BW46" s="3"/>
      <c r="BX46" s="3"/>
      <c r="BY46" s="3"/>
    </row>
    <row r="47" spans="1:77" ht="41.45" customHeight="1">
      <c r="A47" s="64" t="s">
        <v>238</v>
      </c>
      <c r="C47" s="65"/>
      <c r="D47" s="65" t="s">
        <v>64</v>
      </c>
      <c r="E47" s="66">
        <v>162.32057731062312</v>
      </c>
      <c r="F47" s="68">
        <v>99.99893451936325</v>
      </c>
      <c r="G47" s="100" t="s">
        <v>2548</v>
      </c>
      <c r="H47" s="65"/>
      <c r="I47" s="69" t="s">
        <v>238</v>
      </c>
      <c r="J47" s="70"/>
      <c r="K47" s="70"/>
      <c r="L47" s="69" t="s">
        <v>2907</v>
      </c>
      <c r="M47" s="73">
        <v>1.3550891802092755</v>
      </c>
      <c r="N47" s="74">
        <v>4246.3603515625</v>
      </c>
      <c r="O47" s="74">
        <v>967.1719360351562</v>
      </c>
      <c r="P47" s="75"/>
      <c r="Q47" s="76"/>
      <c r="R47" s="76"/>
      <c r="S47" s="86"/>
      <c r="T47" s="48">
        <v>0</v>
      </c>
      <c r="U47" s="48">
        <v>1</v>
      </c>
      <c r="V47" s="49">
        <v>0</v>
      </c>
      <c r="W47" s="49">
        <v>0.009434</v>
      </c>
      <c r="X47" s="49">
        <v>5.5E-05</v>
      </c>
      <c r="Y47" s="49">
        <v>0.56588</v>
      </c>
      <c r="Z47" s="49">
        <v>0</v>
      </c>
      <c r="AA47" s="49">
        <v>0</v>
      </c>
      <c r="AB47" s="71">
        <v>47</v>
      </c>
      <c r="AC47" s="71"/>
      <c r="AD47" s="72"/>
      <c r="AE47" s="78" t="s">
        <v>1638</v>
      </c>
      <c r="AF47" s="78">
        <v>357</v>
      </c>
      <c r="AG47" s="78">
        <v>2527</v>
      </c>
      <c r="AH47" s="78">
        <v>8074</v>
      </c>
      <c r="AI47" s="78">
        <v>8424</v>
      </c>
      <c r="AJ47" s="78"/>
      <c r="AK47" s="78" t="s">
        <v>1873</v>
      </c>
      <c r="AL47" s="78" t="s">
        <v>2071</v>
      </c>
      <c r="AM47" s="78"/>
      <c r="AN47" s="78"/>
      <c r="AO47" s="80">
        <v>41284.08422453704</v>
      </c>
      <c r="AP47" s="83" t="s">
        <v>2343</v>
      </c>
      <c r="AQ47" s="78" t="b">
        <v>0</v>
      </c>
      <c r="AR47" s="78" t="b">
        <v>0</v>
      </c>
      <c r="AS47" s="78" t="b">
        <v>1</v>
      </c>
      <c r="AT47" s="78" t="s">
        <v>1508</v>
      </c>
      <c r="AU47" s="78">
        <v>25</v>
      </c>
      <c r="AV47" s="83" t="s">
        <v>2515</v>
      </c>
      <c r="AW47" s="78" t="b">
        <v>0</v>
      </c>
      <c r="AX47" s="78" t="s">
        <v>2622</v>
      </c>
      <c r="AY47" s="83" t="s">
        <v>2667</v>
      </c>
      <c r="AZ47" s="78" t="s">
        <v>66</v>
      </c>
      <c r="BA47" s="78" t="str">
        <f>REPLACE(INDEX(GroupVertices[Group],MATCH(Vertices[[#This Row],[Vertex]],GroupVertices[Vertex],0)),1,1,"")</f>
        <v>4</v>
      </c>
      <c r="BB47" s="48"/>
      <c r="BC47" s="48"/>
      <c r="BD47" s="48"/>
      <c r="BE47" s="48"/>
      <c r="BF47" s="48" t="s">
        <v>756</v>
      </c>
      <c r="BG47" s="48" t="s">
        <v>756</v>
      </c>
      <c r="BH47" s="121" t="s">
        <v>3731</v>
      </c>
      <c r="BI47" s="121" t="s">
        <v>3731</v>
      </c>
      <c r="BJ47" s="121" t="s">
        <v>3908</v>
      </c>
      <c r="BK47" s="121" t="s">
        <v>3908</v>
      </c>
      <c r="BL47" s="121">
        <v>4</v>
      </c>
      <c r="BM47" s="124">
        <v>12.903225806451612</v>
      </c>
      <c r="BN47" s="121">
        <v>1</v>
      </c>
      <c r="BO47" s="124">
        <v>3.225806451612903</v>
      </c>
      <c r="BP47" s="121">
        <v>0</v>
      </c>
      <c r="BQ47" s="124">
        <v>0</v>
      </c>
      <c r="BR47" s="121">
        <v>26</v>
      </c>
      <c r="BS47" s="124">
        <v>83.87096774193549</v>
      </c>
      <c r="BT47" s="121">
        <v>31</v>
      </c>
      <c r="BU47" s="2"/>
      <c r="BV47" s="3"/>
      <c r="BW47" s="3"/>
      <c r="BX47" s="3"/>
      <c r="BY47" s="3"/>
    </row>
    <row r="48" spans="1:77" ht="41.45" customHeight="1">
      <c r="A48" s="64" t="s">
        <v>239</v>
      </c>
      <c r="C48" s="65"/>
      <c r="D48" s="65" t="s">
        <v>64</v>
      </c>
      <c r="E48" s="66">
        <v>162.00126860827314</v>
      </c>
      <c r="F48" s="68">
        <v>99.99999578361442</v>
      </c>
      <c r="G48" s="100" t="s">
        <v>931</v>
      </c>
      <c r="H48" s="65"/>
      <c r="I48" s="69" t="s">
        <v>239</v>
      </c>
      <c r="J48" s="70"/>
      <c r="K48" s="70"/>
      <c r="L48" s="69" t="s">
        <v>2908</v>
      </c>
      <c r="M48" s="73">
        <v>1.001405180768537</v>
      </c>
      <c r="N48" s="74">
        <v>3698.799560546875</v>
      </c>
      <c r="O48" s="74">
        <v>1570.9697265625</v>
      </c>
      <c r="P48" s="75"/>
      <c r="Q48" s="76"/>
      <c r="R48" s="76"/>
      <c r="S48" s="86"/>
      <c r="T48" s="48">
        <v>0</v>
      </c>
      <c r="U48" s="48">
        <v>3</v>
      </c>
      <c r="V48" s="49">
        <v>232</v>
      </c>
      <c r="W48" s="49">
        <v>0.015152</v>
      </c>
      <c r="X48" s="49">
        <v>0.000796</v>
      </c>
      <c r="Y48" s="49">
        <v>1.285023</v>
      </c>
      <c r="Z48" s="49">
        <v>0</v>
      </c>
      <c r="AA48" s="49">
        <v>0</v>
      </c>
      <c r="AB48" s="71">
        <v>48</v>
      </c>
      <c r="AC48" s="71"/>
      <c r="AD48" s="72"/>
      <c r="AE48" s="78" t="s">
        <v>1639</v>
      </c>
      <c r="AF48" s="78">
        <v>56</v>
      </c>
      <c r="AG48" s="78">
        <v>10</v>
      </c>
      <c r="AH48" s="78">
        <v>824</v>
      </c>
      <c r="AI48" s="78">
        <v>92</v>
      </c>
      <c r="AJ48" s="78"/>
      <c r="AK48" s="78"/>
      <c r="AL48" s="78"/>
      <c r="AM48" s="78"/>
      <c r="AN48" s="78"/>
      <c r="AO48" s="80">
        <v>40705.000613425924</v>
      </c>
      <c r="AP48" s="78"/>
      <c r="AQ48" s="78" t="b">
        <v>1</v>
      </c>
      <c r="AR48" s="78" t="b">
        <v>0</v>
      </c>
      <c r="AS48" s="78" t="b">
        <v>0</v>
      </c>
      <c r="AT48" s="78" t="s">
        <v>1508</v>
      </c>
      <c r="AU48" s="78">
        <v>0</v>
      </c>
      <c r="AV48" s="83" t="s">
        <v>2515</v>
      </c>
      <c r="AW48" s="78" t="b">
        <v>0</v>
      </c>
      <c r="AX48" s="78" t="s">
        <v>2622</v>
      </c>
      <c r="AY48" s="83" t="s">
        <v>2668</v>
      </c>
      <c r="AZ48" s="78" t="s">
        <v>66</v>
      </c>
      <c r="BA48" s="78" t="str">
        <f>REPLACE(INDEX(GroupVertices[Group],MATCH(Vertices[[#This Row],[Vertex]],GroupVertices[Vertex],0)),1,1,"")</f>
        <v>4</v>
      </c>
      <c r="BB48" s="48"/>
      <c r="BC48" s="48"/>
      <c r="BD48" s="48"/>
      <c r="BE48" s="48"/>
      <c r="BF48" s="48" t="s">
        <v>756</v>
      </c>
      <c r="BG48" s="48" t="s">
        <v>756</v>
      </c>
      <c r="BH48" s="121" t="s">
        <v>3732</v>
      </c>
      <c r="BI48" s="121" t="s">
        <v>3732</v>
      </c>
      <c r="BJ48" s="121" t="s">
        <v>3909</v>
      </c>
      <c r="BK48" s="121" t="s">
        <v>3909</v>
      </c>
      <c r="BL48" s="121">
        <v>0</v>
      </c>
      <c r="BM48" s="124">
        <v>0</v>
      </c>
      <c r="BN48" s="121">
        <v>0</v>
      </c>
      <c r="BO48" s="124">
        <v>0</v>
      </c>
      <c r="BP48" s="121">
        <v>0</v>
      </c>
      <c r="BQ48" s="124">
        <v>0</v>
      </c>
      <c r="BR48" s="121">
        <v>13</v>
      </c>
      <c r="BS48" s="124">
        <v>100</v>
      </c>
      <c r="BT48" s="121">
        <v>13</v>
      </c>
      <c r="BU48" s="2"/>
      <c r="BV48" s="3"/>
      <c r="BW48" s="3"/>
      <c r="BX48" s="3"/>
      <c r="BY48" s="3"/>
    </row>
    <row r="49" spans="1:77" ht="41.45" customHeight="1">
      <c r="A49" s="64" t="s">
        <v>421</v>
      </c>
      <c r="C49" s="65"/>
      <c r="D49" s="65" t="s">
        <v>64</v>
      </c>
      <c r="E49" s="66">
        <v>164.60863919206307</v>
      </c>
      <c r="F49" s="68">
        <v>99.99132984632624</v>
      </c>
      <c r="G49" s="100" t="s">
        <v>2549</v>
      </c>
      <c r="H49" s="65"/>
      <c r="I49" s="69" t="s">
        <v>421</v>
      </c>
      <c r="J49" s="70"/>
      <c r="K49" s="70"/>
      <c r="L49" s="69" t="s">
        <v>2909</v>
      </c>
      <c r="M49" s="73">
        <v>3.8894732143424346</v>
      </c>
      <c r="N49" s="74">
        <v>3545.890625</v>
      </c>
      <c r="O49" s="74">
        <v>940.2272338867188</v>
      </c>
      <c r="P49" s="75"/>
      <c r="Q49" s="76"/>
      <c r="R49" s="76"/>
      <c r="S49" s="86"/>
      <c r="T49" s="48">
        <v>2</v>
      </c>
      <c r="U49" s="48">
        <v>0</v>
      </c>
      <c r="V49" s="49">
        <v>46</v>
      </c>
      <c r="W49" s="49">
        <v>0.011494</v>
      </c>
      <c r="X49" s="49">
        <v>0.000201</v>
      </c>
      <c r="Y49" s="49">
        <v>1.004445</v>
      </c>
      <c r="Z49" s="49">
        <v>0</v>
      </c>
      <c r="AA49" s="49">
        <v>0</v>
      </c>
      <c r="AB49" s="71">
        <v>49</v>
      </c>
      <c r="AC49" s="71"/>
      <c r="AD49" s="72"/>
      <c r="AE49" s="78" t="s">
        <v>1640</v>
      </c>
      <c r="AF49" s="78">
        <v>234</v>
      </c>
      <c r="AG49" s="78">
        <v>20563</v>
      </c>
      <c r="AH49" s="78">
        <v>2483</v>
      </c>
      <c r="AI49" s="78">
        <v>1403</v>
      </c>
      <c r="AJ49" s="78"/>
      <c r="AK49" s="78" t="s">
        <v>1874</v>
      </c>
      <c r="AL49" s="78" t="s">
        <v>1548</v>
      </c>
      <c r="AM49" s="83" t="s">
        <v>2201</v>
      </c>
      <c r="AN49" s="78"/>
      <c r="AO49" s="80">
        <v>40202.461539351854</v>
      </c>
      <c r="AP49" s="83" t="s">
        <v>2344</v>
      </c>
      <c r="AQ49" s="78" t="b">
        <v>1</v>
      </c>
      <c r="AR49" s="78" t="b">
        <v>0</v>
      </c>
      <c r="AS49" s="78" t="b">
        <v>1</v>
      </c>
      <c r="AT49" s="78" t="s">
        <v>1508</v>
      </c>
      <c r="AU49" s="78">
        <v>470</v>
      </c>
      <c r="AV49" s="83" t="s">
        <v>2515</v>
      </c>
      <c r="AW49" s="78" t="b">
        <v>1</v>
      </c>
      <c r="AX49" s="78" t="s">
        <v>2622</v>
      </c>
      <c r="AY49" s="83" t="s">
        <v>2669</v>
      </c>
      <c r="AZ49" s="78" t="s">
        <v>65</v>
      </c>
      <c r="BA49" s="78" t="str">
        <f>REPLACE(INDEX(GroupVertices[Group],MATCH(Vertices[[#This Row],[Vertex]],GroupVertices[Vertex],0)),1,1,"")</f>
        <v>4</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422</v>
      </c>
      <c r="C50" s="65"/>
      <c r="D50" s="65" t="s">
        <v>64</v>
      </c>
      <c r="E50" s="66">
        <v>1000</v>
      </c>
      <c r="F50" s="68">
        <v>93.44145228173079</v>
      </c>
      <c r="G50" s="100" t="s">
        <v>2550</v>
      </c>
      <c r="H50" s="65"/>
      <c r="I50" s="69" t="s">
        <v>422</v>
      </c>
      <c r="J50" s="70"/>
      <c r="K50" s="70"/>
      <c r="L50" s="69" t="s">
        <v>2910</v>
      </c>
      <c r="M50" s="73">
        <v>2186.7453362418523</v>
      </c>
      <c r="N50" s="74">
        <v>3471.5</v>
      </c>
      <c r="O50" s="74">
        <v>2090.506591796875</v>
      </c>
      <c r="P50" s="75"/>
      <c r="Q50" s="76"/>
      <c r="R50" s="76"/>
      <c r="S50" s="86"/>
      <c r="T50" s="48">
        <v>6</v>
      </c>
      <c r="U50" s="48">
        <v>0</v>
      </c>
      <c r="V50" s="49">
        <v>348</v>
      </c>
      <c r="W50" s="49">
        <v>0.018182</v>
      </c>
      <c r="X50" s="49">
        <v>0.002909</v>
      </c>
      <c r="Y50" s="49">
        <v>2.062967</v>
      </c>
      <c r="Z50" s="49">
        <v>0.06666666666666667</v>
      </c>
      <c r="AA50" s="49">
        <v>0</v>
      </c>
      <c r="AB50" s="71">
        <v>50</v>
      </c>
      <c r="AC50" s="71"/>
      <c r="AD50" s="72"/>
      <c r="AE50" s="78" t="s">
        <v>1641</v>
      </c>
      <c r="AF50" s="78">
        <v>97</v>
      </c>
      <c r="AG50" s="78">
        <v>15554905</v>
      </c>
      <c r="AH50" s="78">
        <v>2751</v>
      </c>
      <c r="AI50" s="78">
        <v>88</v>
      </c>
      <c r="AJ50" s="78"/>
      <c r="AK50" s="78" t="s">
        <v>1875</v>
      </c>
      <c r="AL50" s="78" t="s">
        <v>2072</v>
      </c>
      <c r="AM50" s="83" t="s">
        <v>2202</v>
      </c>
      <c r="AN50" s="78"/>
      <c r="AO50" s="80">
        <v>40753.44724537037</v>
      </c>
      <c r="AP50" s="83" t="s">
        <v>2345</v>
      </c>
      <c r="AQ50" s="78" t="b">
        <v>0</v>
      </c>
      <c r="AR50" s="78" t="b">
        <v>0</v>
      </c>
      <c r="AS50" s="78" t="b">
        <v>1</v>
      </c>
      <c r="AT50" s="78" t="s">
        <v>1507</v>
      </c>
      <c r="AU50" s="78">
        <v>23422</v>
      </c>
      <c r="AV50" s="83" t="s">
        <v>2515</v>
      </c>
      <c r="AW50" s="78" t="b">
        <v>1</v>
      </c>
      <c r="AX50" s="78" t="s">
        <v>2622</v>
      </c>
      <c r="AY50" s="83" t="s">
        <v>2670</v>
      </c>
      <c r="AZ50" s="78" t="s">
        <v>65</v>
      </c>
      <c r="BA50" s="78" t="str">
        <f>REPLACE(INDEX(GroupVertices[Group],MATCH(Vertices[[#This Row],[Vertex]],GroupVertices[Vertex],0)),1,1,"")</f>
        <v>4</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240</v>
      </c>
      <c r="C51" s="65"/>
      <c r="D51" s="65" t="s">
        <v>64</v>
      </c>
      <c r="E51" s="66">
        <v>162.03843883067623</v>
      </c>
      <c r="F51" s="68">
        <v>99.99987224351685</v>
      </c>
      <c r="G51" s="100" t="s">
        <v>2551</v>
      </c>
      <c r="H51" s="65"/>
      <c r="I51" s="69" t="s">
        <v>240</v>
      </c>
      <c r="J51" s="70"/>
      <c r="K51" s="70"/>
      <c r="L51" s="69" t="s">
        <v>2911</v>
      </c>
      <c r="M51" s="73">
        <v>1.0425769772866682</v>
      </c>
      <c r="N51" s="74">
        <v>3130.009521484375</v>
      </c>
      <c r="O51" s="74">
        <v>5428.78466796875</v>
      </c>
      <c r="P51" s="75"/>
      <c r="Q51" s="76"/>
      <c r="R51" s="76"/>
      <c r="S51" s="86"/>
      <c r="T51" s="48">
        <v>0</v>
      </c>
      <c r="U51" s="48">
        <v>1</v>
      </c>
      <c r="V51" s="49">
        <v>0</v>
      </c>
      <c r="W51" s="49">
        <v>0.012195</v>
      </c>
      <c r="X51" s="49">
        <v>0.001504</v>
      </c>
      <c r="Y51" s="49">
        <v>0.445723</v>
      </c>
      <c r="Z51" s="49">
        <v>0</v>
      </c>
      <c r="AA51" s="49">
        <v>0</v>
      </c>
      <c r="AB51" s="71">
        <v>51</v>
      </c>
      <c r="AC51" s="71"/>
      <c r="AD51" s="72"/>
      <c r="AE51" s="78" t="s">
        <v>1642</v>
      </c>
      <c r="AF51" s="78">
        <v>290</v>
      </c>
      <c r="AG51" s="78">
        <v>303</v>
      </c>
      <c r="AH51" s="78">
        <v>21967</v>
      </c>
      <c r="AI51" s="78">
        <v>23876</v>
      </c>
      <c r="AJ51" s="78"/>
      <c r="AK51" s="78" t="s">
        <v>1876</v>
      </c>
      <c r="AL51" s="78" t="s">
        <v>2073</v>
      </c>
      <c r="AM51" s="83" t="s">
        <v>2203</v>
      </c>
      <c r="AN51" s="78"/>
      <c r="AO51" s="80">
        <v>40153.47484953704</v>
      </c>
      <c r="AP51" s="83" t="s">
        <v>2346</v>
      </c>
      <c r="AQ51" s="78" t="b">
        <v>0</v>
      </c>
      <c r="AR51" s="78" t="b">
        <v>0</v>
      </c>
      <c r="AS51" s="78" t="b">
        <v>1</v>
      </c>
      <c r="AT51" s="78" t="s">
        <v>1508</v>
      </c>
      <c r="AU51" s="78">
        <v>4</v>
      </c>
      <c r="AV51" s="83" t="s">
        <v>2523</v>
      </c>
      <c r="AW51" s="78" t="b">
        <v>0</v>
      </c>
      <c r="AX51" s="78" t="s">
        <v>2622</v>
      </c>
      <c r="AY51" s="83" t="s">
        <v>2671</v>
      </c>
      <c r="AZ51" s="78" t="s">
        <v>66</v>
      </c>
      <c r="BA51" s="78" t="str">
        <f>REPLACE(INDEX(GroupVertices[Group],MATCH(Vertices[[#This Row],[Vertex]],GroupVertices[Vertex],0)),1,1,"")</f>
        <v>3</v>
      </c>
      <c r="BB51" s="48"/>
      <c r="BC51" s="48"/>
      <c r="BD51" s="48"/>
      <c r="BE51" s="48"/>
      <c r="BF51" s="48" t="s">
        <v>756</v>
      </c>
      <c r="BG51" s="48" t="s">
        <v>756</v>
      </c>
      <c r="BH51" s="121" t="s">
        <v>3733</v>
      </c>
      <c r="BI51" s="121" t="s">
        <v>3733</v>
      </c>
      <c r="BJ51" s="121" t="s">
        <v>3910</v>
      </c>
      <c r="BK51" s="121" t="s">
        <v>3910</v>
      </c>
      <c r="BL51" s="121">
        <v>0</v>
      </c>
      <c r="BM51" s="124">
        <v>0</v>
      </c>
      <c r="BN51" s="121">
        <v>0</v>
      </c>
      <c r="BO51" s="124">
        <v>0</v>
      </c>
      <c r="BP51" s="121">
        <v>0</v>
      </c>
      <c r="BQ51" s="124">
        <v>0</v>
      </c>
      <c r="BR51" s="121">
        <v>5</v>
      </c>
      <c r="BS51" s="124">
        <v>100</v>
      </c>
      <c r="BT51" s="121">
        <v>5</v>
      </c>
      <c r="BU51" s="2"/>
      <c r="BV51" s="3"/>
      <c r="BW51" s="3"/>
      <c r="BX51" s="3"/>
      <c r="BY51" s="3"/>
    </row>
    <row r="52" spans="1:77" ht="41.45" customHeight="1">
      <c r="A52" s="64" t="s">
        <v>423</v>
      </c>
      <c r="C52" s="65"/>
      <c r="D52" s="65" t="s">
        <v>64</v>
      </c>
      <c r="E52" s="66">
        <v>1000</v>
      </c>
      <c r="F52" s="68">
        <v>96.33890270083108</v>
      </c>
      <c r="G52" s="100" t="s">
        <v>2552</v>
      </c>
      <c r="H52" s="65"/>
      <c r="I52" s="69" t="s">
        <v>423</v>
      </c>
      <c r="J52" s="70"/>
      <c r="K52" s="70"/>
      <c r="L52" s="69" t="s">
        <v>2912</v>
      </c>
      <c r="M52" s="73">
        <v>1221.121693236361</v>
      </c>
      <c r="N52" s="74">
        <v>3646.328857421875</v>
      </c>
      <c r="O52" s="74">
        <v>4653.18310546875</v>
      </c>
      <c r="P52" s="75"/>
      <c r="Q52" s="76"/>
      <c r="R52" s="76"/>
      <c r="S52" s="86"/>
      <c r="T52" s="48">
        <v>11</v>
      </c>
      <c r="U52" s="48">
        <v>0</v>
      </c>
      <c r="V52" s="49">
        <v>290</v>
      </c>
      <c r="W52" s="49">
        <v>0.016949</v>
      </c>
      <c r="X52" s="49">
        <v>0.006305</v>
      </c>
      <c r="Y52" s="49">
        <v>3.827005</v>
      </c>
      <c r="Z52" s="49">
        <v>0.01818181818181818</v>
      </c>
      <c r="AA52" s="49">
        <v>0</v>
      </c>
      <c r="AB52" s="71">
        <v>52</v>
      </c>
      <c r="AC52" s="71"/>
      <c r="AD52" s="72"/>
      <c r="AE52" s="78" t="s">
        <v>1643</v>
      </c>
      <c r="AF52" s="78">
        <v>80</v>
      </c>
      <c r="AG52" s="78">
        <v>8683023</v>
      </c>
      <c r="AH52" s="78">
        <v>3623</v>
      </c>
      <c r="AI52" s="78">
        <v>1723</v>
      </c>
      <c r="AJ52" s="78"/>
      <c r="AK52" s="78"/>
      <c r="AL52" s="78"/>
      <c r="AM52" s="83" t="s">
        <v>2204</v>
      </c>
      <c r="AN52" s="78"/>
      <c r="AO52" s="80">
        <v>40659.72688657408</v>
      </c>
      <c r="AP52" s="83" t="s">
        <v>2347</v>
      </c>
      <c r="AQ52" s="78" t="b">
        <v>0</v>
      </c>
      <c r="AR52" s="78" t="b">
        <v>0</v>
      </c>
      <c r="AS52" s="78" t="b">
        <v>1</v>
      </c>
      <c r="AT52" s="78" t="s">
        <v>1507</v>
      </c>
      <c r="AU52" s="78">
        <v>7754</v>
      </c>
      <c r="AV52" s="83" t="s">
        <v>2515</v>
      </c>
      <c r="AW52" s="78" t="b">
        <v>1</v>
      </c>
      <c r="AX52" s="78" t="s">
        <v>2622</v>
      </c>
      <c r="AY52" s="83" t="s">
        <v>2672</v>
      </c>
      <c r="AZ52" s="78" t="s">
        <v>65</v>
      </c>
      <c r="BA52" s="78" t="str">
        <f>REPLACE(INDEX(GroupVertices[Group],MATCH(Vertices[[#This Row],[Vertex]],GroupVertices[Vertex],0)),1,1,"")</f>
        <v>3</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241</v>
      </c>
      <c r="C53" s="65"/>
      <c r="D53" s="65" t="s">
        <v>64</v>
      </c>
      <c r="E53" s="66">
        <v>162.01750679416938</v>
      </c>
      <c r="F53" s="68">
        <v>99.99994181387896</v>
      </c>
      <c r="G53" s="100" t="s">
        <v>2553</v>
      </c>
      <c r="H53" s="65"/>
      <c r="I53" s="69" t="s">
        <v>241</v>
      </c>
      <c r="J53" s="70"/>
      <c r="K53" s="70"/>
      <c r="L53" s="69" t="s">
        <v>2913</v>
      </c>
      <c r="M53" s="73">
        <v>1.0193914946058094</v>
      </c>
      <c r="N53" s="74">
        <v>820.255859375</v>
      </c>
      <c r="O53" s="74">
        <v>6689.17041015625</v>
      </c>
      <c r="P53" s="75"/>
      <c r="Q53" s="76"/>
      <c r="R53" s="76"/>
      <c r="S53" s="86"/>
      <c r="T53" s="48">
        <v>1</v>
      </c>
      <c r="U53" s="48">
        <v>1</v>
      </c>
      <c r="V53" s="49">
        <v>0</v>
      </c>
      <c r="W53" s="49">
        <v>0</v>
      </c>
      <c r="X53" s="49">
        <v>0</v>
      </c>
      <c r="Y53" s="49">
        <v>0.999998</v>
      </c>
      <c r="Z53" s="49">
        <v>0</v>
      </c>
      <c r="AA53" s="49" t="s">
        <v>4473</v>
      </c>
      <c r="AB53" s="71">
        <v>53</v>
      </c>
      <c r="AC53" s="71"/>
      <c r="AD53" s="72"/>
      <c r="AE53" s="78" t="s">
        <v>1644</v>
      </c>
      <c r="AF53" s="78">
        <v>367</v>
      </c>
      <c r="AG53" s="78">
        <v>138</v>
      </c>
      <c r="AH53" s="78">
        <v>4640</v>
      </c>
      <c r="AI53" s="78">
        <v>4653</v>
      </c>
      <c r="AJ53" s="78"/>
      <c r="AK53" s="78" t="s">
        <v>1877</v>
      </c>
      <c r="AL53" s="78" t="s">
        <v>2074</v>
      </c>
      <c r="AM53" s="78"/>
      <c r="AN53" s="78"/>
      <c r="AO53" s="80">
        <v>43180.095717592594</v>
      </c>
      <c r="AP53" s="83" t="s">
        <v>2348</v>
      </c>
      <c r="AQ53" s="78" t="b">
        <v>1</v>
      </c>
      <c r="AR53" s="78" t="b">
        <v>0</v>
      </c>
      <c r="AS53" s="78" t="b">
        <v>1</v>
      </c>
      <c r="AT53" s="78" t="s">
        <v>1513</v>
      </c>
      <c r="AU53" s="78">
        <v>0</v>
      </c>
      <c r="AV53" s="78"/>
      <c r="AW53" s="78" t="b">
        <v>0</v>
      </c>
      <c r="AX53" s="78" t="s">
        <v>2622</v>
      </c>
      <c r="AY53" s="83" t="s">
        <v>2673</v>
      </c>
      <c r="AZ53" s="78" t="s">
        <v>66</v>
      </c>
      <c r="BA53" s="78" t="str">
        <f>REPLACE(INDEX(GroupVertices[Group],MATCH(Vertices[[#This Row],[Vertex]],GroupVertices[Vertex],0)),1,1,"")</f>
        <v>1</v>
      </c>
      <c r="BB53" s="48"/>
      <c r="BC53" s="48"/>
      <c r="BD53" s="48"/>
      <c r="BE53" s="48"/>
      <c r="BF53" s="48" t="s">
        <v>756</v>
      </c>
      <c r="BG53" s="48" t="s">
        <v>756</v>
      </c>
      <c r="BH53" s="121" t="s">
        <v>756</v>
      </c>
      <c r="BI53" s="121" t="s">
        <v>756</v>
      </c>
      <c r="BJ53" s="121" t="s">
        <v>1500</v>
      </c>
      <c r="BK53" s="121" t="s">
        <v>1500</v>
      </c>
      <c r="BL53" s="121">
        <v>0</v>
      </c>
      <c r="BM53" s="124">
        <v>0</v>
      </c>
      <c r="BN53" s="121">
        <v>0</v>
      </c>
      <c r="BO53" s="124">
        <v>0</v>
      </c>
      <c r="BP53" s="121">
        <v>0</v>
      </c>
      <c r="BQ53" s="124">
        <v>0</v>
      </c>
      <c r="BR53" s="121">
        <v>1</v>
      </c>
      <c r="BS53" s="124">
        <v>100</v>
      </c>
      <c r="BT53" s="121">
        <v>1</v>
      </c>
      <c r="BU53" s="2"/>
      <c r="BV53" s="3"/>
      <c r="BW53" s="3"/>
      <c r="BX53" s="3"/>
      <c r="BY53" s="3"/>
    </row>
    <row r="54" spans="1:77" ht="41.45" customHeight="1">
      <c r="A54" s="64" t="s">
        <v>242</v>
      </c>
      <c r="C54" s="65"/>
      <c r="D54" s="65" t="s">
        <v>64</v>
      </c>
      <c r="E54" s="66">
        <v>162.14094237914614</v>
      </c>
      <c r="F54" s="68">
        <v>99.99953155956176</v>
      </c>
      <c r="G54" s="100" t="s">
        <v>932</v>
      </c>
      <c r="H54" s="65"/>
      <c r="I54" s="69" t="s">
        <v>242</v>
      </c>
      <c r="J54" s="70"/>
      <c r="K54" s="70"/>
      <c r="L54" s="69" t="s">
        <v>2914</v>
      </c>
      <c r="M54" s="73">
        <v>1.1561155833844499</v>
      </c>
      <c r="N54" s="74">
        <v>4391.51806640625</v>
      </c>
      <c r="O54" s="74">
        <v>8688.189453125</v>
      </c>
      <c r="P54" s="75"/>
      <c r="Q54" s="76"/>
      <c r="R54" s="76"/>
      <c r="S54" s="86"/>
      <c r="T54" s="48">
        <v>0</v>
      </c>
      <c r="U54" s="48">
        <v>1</v>
      </c>
      <c r="V54" s="49">
        <v>0</v>
      </c>
      <c r="W54" s="49">
        <v>0.029412</v>
      </c>
      <c r="X54" s="49">
        <v>0</v>
      </c>
      <c r="Y54" s="49">
        <v>0.554399</v>
      </c>
      <c r="Z54" s="49">
        <v>0</v>
      </c>
      <c r="AA54" s="49">
        <v>0</v>
      </c>
      <c r="AB54" s="71">
        <v>54</v>
      </c>
      <c r="AC54" s="71"/>
      <c r="AD54" s="72"/>
      <c r="AE54" s="78" t="s">
        <v>1645</v>
      </c>
      <c r="AF54" s="78">
        <v>2272</v>
      </c>
      <c r="AG54" s="78">
        <v>1111</v>
      </c>
      <c r="AH54" s="78">
        <v>13472</v>
      </c>
      <c r="AI54" s="78">
        <v>696</v>
      </c>
      <c r="AJ54" s="78"/>
      <c r="AK54" s="78" t="s">
        <v>1878</v>
      </c>
      <c r="AL54" s="78" t="s">
        <v>2075</v>
      </c>
      <c r="AM54" s="78"/>
      <c r="AN54" s="78"/>
      <c r="AO54" s="80">
        <v>40744.63253472222</v>
      </c>
      <c r="AP54" s="83" t="s">
        <v>2349</v>
      </c>
      <c r="AQ54" s="78" t="b">
        <v>0</v>
      </c>
      <c r="AR54" s="78" t="b">
        <v>0</v>
      </c>
      <c r="AS54" s="78" t="b">
        <v>0</v>
      </c>
      <c r="AT54" s="78" t="s">
        <v>1507</v>
      </c>
      <c r="AU54" s="78">
        <v>11</v>
      </c>
      <c r="AV54" s="83" t="s">
        <v>2515</v>
      </c>
      <c r="AW54" s="78" t="b">
        <v>0</v>
      </c>
      <c r="AX54" s="78" t="s">
        <v>2622</v>
      </c>
      <c r="AY54" s="83" t="s">
        <v>2674</v>
      </c>
      <c r="AZ54" s="78" t="s">
        <v>66</v>
      </c>
      <c r="BA54" s="78" t="str">
        <f>REPLACE(INDEX(GroupVertices[Group],MATCH(Vertices[[#This Row],[Vertex]],GroupVertices[Vertex],0)),1,1,"")</f>
        <v>2</v>
      </c>
      <c r="BB54" s="48"/>
      <c r="BC54" s="48"/>
      <c r="BD54" s="48"/>
      <c r="BE54" s="48"/>
      <c r="BF54" s="48"/>
      <c r="BG54" s="48"/>
      <c r="BH54" s="121" t="s">
        <v>3712</v>
      </c>
      <c r="BI54" s="121" t="s">
        <v>3712</v>
      </c>
      <c r="BJ54" s="121" t="s">
        <v>3888</v>
      </c>
      <c r="BK54" s="121" t="s">
        <v>3888</v>
      </c>
      <c r="BL54" s="121">
        <v>0</v>
      </c>
      <c r="BM54" s="124">
        <v>0</v>
      </c>
      <c r="BN54" s="121">
        <v>1</v>
      </c>
      <c r="BO54" s="124">
        <v>4</v>
      </c>
      <c r="BP54" s="121">
        <v>0</v>
      </c>
      <c r="BQ54" s="124">
        <v>0</v>
      </c>
      <c r="BR54" s="121">
        <v>24</v>
      </c>
      <c r="BS54" s="124">
        <v>96</v>
      </c>
      <c r="BT54" s="121">
        <v>25</v>
      </c>
      <c r="BU54" s="2"/>
      <c r="BV54" s="3"/>
      <c r="BW54" s="3"/>
      <c r="BX54" s="3"/>
      <c r="BY54" s="3"/>
    </row>
    <row r="55" spans="1:77" ht="41.45" customHeight="1">
      <c r="A55" s="64" t="s">
        <v>243</v>
      </c>
      <c r="C55" s="65"/>
      <c r="D55" s="65" t="s">
        <v>64</v>
      </c>
      <c r="E55" s="66">
        <v>162.00253721654627</v>
      </c>
      <c r="F55" s="68">
        <v>99.99999156722883</v>
      </c>
      <c r="G55" s="100" t="s">
        <v>933</v>
      </c>
      <c r="H55" s="65"/>
      <c r="I55" s="69" t="s">
        <v>243</v>
      </c>
      <c r="J55" s="70"/>
      <c r="K55" s="70"/>
      <c r="L55" s="69" t="s">
        <v>2915</v>
      </c>
      <c r="M55" s="73">
        <v>1.0028103615370738</v>
      </c>
      <c r="N55" s="74">
        <v>1654.0472412109375</v>
      </c>
      <c r="O55" s="74">
        <v>8378.8408203125</v>
      </c>
      <c r="P55" s="75"/>
      <c r="Q55" s="76"/>
      <c r="R55" s="76"/>
      <c r="S55" s="86"/>
      <c r="T55" s="48">
        <v>1</v>
      </c>
      <c r="U55" s="48">
        <v>1</v>
      </c>
      <c r="V55" s="49">
        <v>0</v>
      </c>
      <c r="W55" s="49">
        <v>0</v>
      </c>
      <c r="X55" s="49">
        <v>0</v>
      </c>
      <c r="Y55" s="49">
        <v>0.999998</v>
      </c>
      <c r="Z55" s="49">
        <v>0</v>
      </c>
      <c r="AA55" s="49" t="s">
        <v>4473</v>
      </c>
      <c r="AB55" s="71">
        <v>55</v>
      </c>
      <c r="AC55" s="71"/>
      <c r="AD55" s="72"/>
      <c r="AE55" s="78" t="s">
        <v>1646</v>
      </c>
      <c r="AF55" s="78">
        <v>102</v>
      </c>
      <c r="AG55" s="78">
        <v>20</v>
      </c>
      <c r="AH55" s="78">
        <v>248</v>
      </c>
      <c r="AI55" s="78">
        <v>2274</v>
      </c>
      <c r="AJ55" s="78"/>
      <c r="AK55" s="78" t="s">
        <v>1879</v>
      </c>
      <c r="AL55" s="78" t="s">
        <v>2076</v>
      </c>
      <c r="AM55" s="83" t="s">
        <v>2205</v>
      </c>
      <c r="AN55" s="78"/>
      <c r="AO55" s="80">
        <v>42395.327581018515</v>
      </c>
      <c r="AP55" s="83" t="s">
        <v>2350</v>
      </c>
      <c r="AQ55" s="78" t="b">
        <v>0</v>
      </c>
      <c r="AR55" s="78" t="b">
        <v>0</v>
      </c>
      <c r="AS55" s="78" t="b">
        <v>1</v>
      </c>
      <c r="AT55" s="78" t="s">
        <v>1508</v>
      </c>
      <c r="AU55" s="78">
        <v>3</v>
      </c>
      <c r="AV55" s="83" t="s">
        <v>2515</v>
      </c>
      <c r="AW55" s="78" t="b">
        <v>0</v>
      </c>
      <c r="AX55" s="78" t="s">
        <v>2622</v>
      </c>
      <c r="AY55" s="83" t="s">
        <v>2675</v>
      </c>
      <c r="AZ55" s="78" t="s">
        <v>66</v>
      </c>
      <c r="BA55" s="78" t="str">
        <f>REPLACE(INDEX(GroupVertices[Group],MATCH(Vertices[[#This Row],[Vertex]],GroupVertices[Vertex],0)),1,1,"")</f>
        <v>1</v>
      </c>
      <c r="BB55" s="48"/>
      <c r="BC55" s="48"/>
      <c r="BD55" s="48"/>
      <c r="BE55" s="48"/>
      <c r="BF55" s="48" t="s">
        <v>772</v>
      </c>
      <c r="BG55" s="48" t="s">
        <v>772</v>
      </c>
      <c r="BH55" s="121" t="s">
        <v>3734</v>
      </c>
      <c r="BI55" s="121" t="s">
        <v>3734</v>
      </c>
      <c r="BJ55" s="121" t="s">
        <v>3911</v>
      </c>
      <c r="BK55" s="121" t="s">
        <v>3911</v>
      </c>
      <c r="BL55" s="121">
        <v>0</v>
      </c>
      <c r="BM55" s="124">
        <v>0</v>
      </c>
      <c r="BN55" s="121">
        <v>1</v>
      </c>
      <c r="BO55" s="124">
        <v>5</v>
      </c>
      <c r="BP55" s="121">
        <v>0</v>
      </c>
      <c r="BQ55" s="124">
        <v>0</v>
      </c>
      <c r="BR55" s="121">
        <v>19</v>
      </c>
      <c r="BS55" s="124">
        <v>95</v>
      </c>
      <c r="BT55" s="121">
        <v>20</v>
      </c>
      <c r="BU55" s="2"/>
      <c r="BV55" s="3"/>
      <c r="BW55" s="3"/>
      <c r="BX55" s="3"/>
      <c r="BY55" s="3"/>
    </row>
    <row r="56" spans="1:77" ht="41.45" customHeight="1">
      <c r="A56" s="64" t="s">
        <v>244</v>
      </c>
      <c r="C56" s="65"/>
      <c r="D56" s="65" t="s">
        <v>64</v>
      </c>
      <c r="E56" s="66">
        <v>162.54664330489712</v>
      </c>
      <c r="F56" s="68">
        <v>99.99818315945241</v>
      </c>
      <c r="G56" s="100" t="s">
        <v>2554</v>
      </c>
      <c r="H56" s="65"/>
      <c r="I56" s="69" t="s">
        <v>244</v>
      </c>
      <c r="J56" s="70"/>
      <c r="K56" s="70"/>
      <c r="L56" s="69" t="s">
        <v>2916</v>
      </c>
      <c r="M56" s="73">
        <v>1.6054923931625518</v>
      </c>
      <c r="N56" s="74">
        <v>1654.0472412109375</v>
      </c>
      <c r="O56" s="74">
        <v>1620.1590576171875</v>
      </c>
      <c r="P56" s="75"/>
      <c r="Q56" s="76"/>
      <c r="R56" s="76"/>
      <c r="S56" s="86"/>
      <c r="T56" s="48">
        <v>1</v>
      </c>
      <c r="U56" s="48">
        <v>1</v>
      </c>
      <c r="V56" s="49">
        <v>0</v>
      </c>
      <c r="W56" s="49">
        <v>0</v>
      </c>
      <c r="X56" s="49">
        <v>0</v>
      </c>
      <c r="Y56" s="49">
        <v>0.999998</v>
      </c>
      <c r="Z56" s="49">
        <v>0</v>
      </c>
      <c r="AA56" s="49" t="s">
        <v>4473</v>
      </c>
      <c r="AB56" s="71">
        <v>56</v>
      </c>
      <c r="AC56" s="71"/>
      <c r="AD56" s="72"/>
      <c r="AE56" s="78" t="s">
        <v>1647</v>
      </c>
      <c r="AF56" s="78">
        <v>3049</v>
      </c>
      <c r="AG56" s="78">
        <v>4309</v>
      </c>
      <c r="AH56" s="78">
        <v>90881</v>
      </c>
      <c r="AI56" s="78">
        <v>34501</v>
      </c>
      <c r="AJ56" s="78"/>
      <c r="AK56" s="78" t="s">
        <v>1880</v>
      </c>
      <c r="AL56" s="78" t="s">
        <v>2077</v>
      </c>
      <c r="AM56" s="83" t="s">
        <v>2206</v>
      </c>
      <c r="AN56" s="78"/>
      <c r="AO56" s="80">
        <v>41697.69534722222</v>
      </c>
      <c r="AP56" s="83" t="s">
        <v>2351</v>
      </c>
      <c r="AQ56" s="78" t="b">
        <v>1</v>
      </c>
      <c r="AR56" s="78" t="b">
        <v>0</v>
      </c>
      <c r="AS56" s="78" t="b">
        <v>1</v>
      </c>
      <c r="AT56" s="78" t="s">
        <v>1507</v>
      </c>
      <c r="AU56" s="78">
        <v>25</v>
      </c>
      <c r="AV56" s="83" t="s">
        <v>2515</v>
      </c>
      <c r="AW56" s="78" t="b">
        <v>0</v>
      </c>
      <c r="AX56" s="78" t="s">
        <v>2622</v>
      </c>
      <c r="AY56" s="83" t="s">
        <v>2676</v>
      </c>
      <c r="AZ56" s="78" t="s">
        <v>66</v>
      </c>
      <c r="BA56" s="78" t="str">
        <f>REPLACE(INDEX(GroupVertices[Group],MATCH(Vertices[[#This Row],[Vertex]],GroupVertices[Vertex],0)),1,1,"")</f>
        <v>1</v>
      </c>
      <c r="BB56" s="48" t="s">
        <v>653</v>
      </c>
      <c r="BC56" s="48" t="s">
        <v>653</v>
      </c>
      <c r="BD56" s="48" t="s">
        <v>719</v>
      </c>
      <c r="BE56" s="48" t="s">
        <v>719</v>
      </c>
      <c r="BF56" s="48" t="s">
        <v>773</v>
      </c>
      <c r="BG56" s="48" t="s">
        <v>773</v>
      </c>
      <c r="BH56" s="121" t="s">
        <v>3735</v>
      </c>
      <c r="BI56" s="121" t="s">
        <v>3735</v>
      </c>
      <c r="BJ56" s="121" t="s">
        <v>3912</v>
      </c>
      <c r="BK56" s="121" t="s">
        <v>3912</v>
      </c>
      <c r="BL56" s="121">
        <v>0</v>
      </c>
      <c r="BM56" s="124">
        <v>0</v>
      </c>
      <c r="BN56" s="121">
        <v>0</v>
      </c>
      <c r="BO56" s="124">
        <v>0</v>
      </c>
      <c r="BP56" s="121">
        <v>0</v>
      </c>
      <c r="BQ56" s="124">
        <v>0</v>
      </c>
      <c r="BR56" s="121">
        <v>12</v>
      </c>
      <c r="BS56" s="124">
        <v>100</v>
      </c>
      <c r="BT56" s="121">
        <v>12</v>
      </c>
      <c r="BU56" s="2"/>
      <c r="BV56" s="3"/>
      <c r="BW56" s="3"/>
      <c r="BX56" s="3"/>
      <c r="BY56" s="3"/>
    </row>
    <row r="57" spans="1:77" ht="41.45" customHeight="1">
      <c r="A57" s="64" t="s">
        <v>245</v>
      </c>
      <c r="C57" s="65"/>
      <c r="D57" s="65" t="s">
        <v>64</v>
      </c>
      <c r="E57" s="66">
        <v>162.00748478881155</v>
      </c>
      <c r="F57" s="68">
        <v>99.99997512332506</v>
      </c>
      <c r="G57" s="100" t="s">
        <v>934</v>
      </c>
      <c r="H57" s="65"/>
      <c r="I57" s="69" t="s">
        <v>245</v>
      </c>
      <c r="J57" s="70"/>
      <c r="K57" s="70"/>
      <c r="L57" s="69" t="s">
        <v>2917</v>
      </c>
      <c r="M57" s="73">
        <v>1.0082905665343678</v>
      </c>
      <c r="N57" s="74">
        <v>3420.6396484375</v>
      </c>
      <c r="O57" s="74">
        <v>9066.0986328125</v>
      </c>
      <c r="P57" s="75"/>
      <c r="Q57" s="76"/>
      <c r="R57" s="76"/>
      <c r="S57" s="86"/>
      <c r="T57" s="48">
        <v>0</v>
      </c>
      <c r="U57" s="48">
        <v>1</v>
      </c>
      <c r="V57" s="49">
        <v>0</v>
      </c>
      <c r="W57" s="49">
        <v>0.029412</v>
      </c>
      <c r="X57" s="49">
        <v>0</v>
      </c>
      <c r="Y57" s="49">
        <v>0.554399</v>
      </c>
      <c r="Z57" s="49">
        <v>0</v>
      </c>
      <c r="AA57" s="49">
        <v>0</v>
      </c>
      <c r="AB57" s="71">
        <v>57</v>
      </c>
      <c r="AC57" s="71"/>
      <c r="AD57" s="72"/>
      <c r="AE57" s="78" t="s">
        <v>1648</v>
      </c>
      <c r="AF57" s="78">
        <v>83</v>
      </c>
      <c r="AG57" s="78">
        <v>59</v>
      </c>
      <c r="AH57" s="78">
        <v>1704</v>
      </c>
      <c r="AI57" s="78">
        <v>2984</v>
      </c>
      <c r="AJ57" s="78"/>
      <c r="AK57" s="78"/>
      <c r="AL57" s="78" t="s">
        <v>2078</v>
      </c>
      <c r="AM57" s="78"/>
      <c r="AN57" s="78"/>
      <c r="AO57" s="80">
        <v>43348.0580787037</v>
      </c>
      <c r="AP57" s="83" t="s">
        <v>2352</v>
      </c>
      <c r="AQ57" s="78" t="b">
        <v>1</v>
      </c>
      <c r="AR57" s="78" t="b">
        <v>0</v>
      </c>
      <c r="AS57" s="78" t="b">
        <v>0</v>
      </c>
      <c r="AT57" s="78" t="s">
        <v>1507</v>
      </c>
      <c r="AU57" s="78">
        <v>0</v>
      </c>
      <c r="AV57" s="78"/>
      <c r="AW57" s="78" t="b">
        <v>0</v>
      </c>
      <c r="AX57" s="78" t="s">
        <v>2622</v>
      </c>
      <c r="AY57" s="83" t="s">
        <v>2677</v>
      </c>
      <c r="AZ57" s="78" t="s">
        <v>66</v>
      </c>
      <c r="BA57" s="78" t="str">
        <f>REPLACE(INDEX(GroupVertices[Group],MATCH(Vertices[[#This Row],[Vertex]],GroupVertices[Vertex],0)),1,1,"")</f>
        <v>2</v>
      </c>
      <c r="BB57" s="48"/>
      <c r="BC57" s="48"/>
      <c r="BD57" s="48"/>
      <c r="BE57" s="48"/>
      <c r="BF57" s="48"/>
      <c r="BG57" s="48"/>
      <c r="BH57" s="121" t="s">
        <v>3712</v>
      </c>
      <c r="BI57" s="121" t="s">
        <v>3712</v>
      </c>
      <c r="BJ57" s="121" t="s">
        <v>3888</v>
      </c>
      <c r="BK57" s="121" t="s">
        <v>3888</v>
      </c>
      <c r="BL57" s="121">
        <v>0</v>
      </c>
      <c r="BM57" s="124">
        <v>0</v>
      </c>
      <c r="BN57" s="121">
        <v>1</v>
      </c>
      <c r="BO57" s="124">
        <v>4</v>
      </c>
      <c r="BP57" s="121">
        <v>0</v>
      </c>
      <c r="BQ57" s="124">
        <v>0</v>
      </c>
      <c r="BR57" s="121">
        <v>24</v>
      </c>
      <c r="BS57" s="124">
        <v>96</v>
      </c>
      <c r="BT57" s="121">
        <v>25</v>
      </c>
      <c r="BU57" s="2"/>
      <c r="BV57" s="3"/>
      <c r="BW57" s="3"/>
      <c r="BX57" s="3"/>
      <c r="BY57" s="3"/>
    </row>
    <row r="58" spans="1:77" ht="41.45" customHeight="1">
      <c r="A58" s="64" t="s">
        <v>246</v>
      </c>
      <c r="C58" s="65"/>
      <c r="D58" s="65" t="s">
        <v>64</v>
      </c>
      <c r="E58" s="66">
        <v>162.0371702224031</v>
      </c>
      <c r="F58" s="68">
        <v>99.99987645990242</v>
      </c>
      <c r="G58" s="100" t="s">
        <v>935</v>
      </c>
      <c r="H58" s="65"/>
      <c r="I58" s="69" t="s">
        <v>246</v>
      </c>
      <c r="J58" s="70"/>
      <c r="K58" s="70"/>
      <c r="L58" s="69" t="s">
        <v>2918</v>
      </c>
      <c r="M58" s="73">
        <v>1.0411717965181313</v>
      </c>
      <c r="N58" s="74">
        <v>820.255859375</v>
      </c>
      <c r="O58" s="74">
        <v>5844.33544921875</v>
      </c>
      <c r="P58" s="75"/>
      <c r="Q58" s="76"/>
      <c r="R58" s="76"/>
      <c r="S58" s="86"/>
      <c r="T58" s="48">
        <v>1</v>
      </c>
      <c r="U58" s="48">
        <v>1</v>
      </c>
      <c r="V58" s="49">
        <v>0</v>
      </c>
      <c r="W58" s="49">
        <v>0</v>
      </c>
      <c r="X58" s="49">
        <v>0</v>
      </c>
      <c r="Y58" s="49">
        <v>0.999998</v>
      </c>
      <c r="Z58" s="49">
        <v>0</v>
      </c>
      <c r="AA58" s="49" t="s">
        <v>4473</v>
      </c>
      <c r="AB58" s="71">
        <v>58</v>
      </c>
      <c r="AC58" s="71"/>
      <c r="AD58" s="72"/>
      <c r="AE58" s="78" t="s">
        <v>1649</v>
      </c>
      <c r="AF58" s="78">
        <v>305</v>
      </c>
      <c r="AG58" s="78">
        <v>293</v>
      </c>
      <c r="AH58" s="78">
        <v>7573</v>
      </c>
      <c r="AI58" s="78">
        <v>1428</v>
      </c>
      <c r="AJ58" s="78"/>
      <c r="AK58" s="78" t="s">
        <v>1881</v>
      </c>
      <c r="AL58" s="78"/>
      <c r="AM58" s="78"/>
      <c r="AN58" s="78"/>
      <c r="AO58" s="80">
        <v>40730.039513888885</v>
      </c>
      <c r="AP58" s="83" t="s">
        <v>2353</v>
      </c>
      <c r="AQ58" s="78" t="b">
        <v>0</v>
      </c>
      <c r="AR58" s="78" t="b">
        <v>0</v>
      </c>
      <c r="AS58" s="78" t="b">
        <v>1</v>
      </c>
      <c r="AT58" s="78" t="s">
        <v>1507</v>
      </c>
      <c r="AU58" s="78">
        <v>1</v>
      </c>
      <c r="AV58" s="83" t="s">
        <v>2515</v>
      </c>
      <c r="AW58" s="78" t="b">
        <v>0</v>
      </c>
      <c r="AX58" s="78" t="s">
        <v>2622</v>
      </c>
      <c r="AY58" s="83" t="s">
        <v>2678</v>
      </c>
      <c r="AZ58" s="78" t="s">
        <v>66</v>
      </c>
      <c r="BA58" s="78" t="str">
        <f>REPLACE(INDEX(GroupVertices[Group],MATCH(Vertices[[#This Row],[Vertex]],GroupVertices[Vertex],0)),1,1,"")</f>
        <v>1</v>
      </c>
      <c r="BB58" s="48"/>
      <c r="BC58" s="48"/>
      <c r="BD58" s="48"/>
      <c r="BE58" s="48"/>
      <c r="BF58" s="48" t="s">
        <v>756</v>
      </c>
      <c r="BG58" s="48" t="s">
        <v>756</v>
      </c>
      <c r="BH58" s="121" t="s">
        <v>3736</v>
      </c>
      <c r="BI58" s="121" t="s">
        <v>3736</v>
      </c>
      <c r="BJ58" s="121" t="s">
        <v>3913</v>
      </c>
      <c r="BK58" s="121" t="s">
        <v>3913</v>
      </c>
      <c r="BL58" s="121">
        <v>0</v>
      </c>
      <c r="BM58" s="124">
        <v>0</v>
      </c>
      <c r="BN58" s="121">
        <v>0</v>
      </c>
      <c r="BO58" s="124">
        <v>0</v>
      </c>
      <c r="BP58" s="121">
        <v>0</v>
      </c>
      <c r="BQ58" s="124">
        <v>0</v>
      </c>
      <c r="BR58" s="121">
        <v>14</v>
      </c>
      <c r="BS58" s="124">
        <v>100</v>
      </c>
      <c r="BT58" s="121">
        <v>14</v>
      </c>
      <c r="BU58" s="2"/>
      <c r="BV58" s="3"/>
      <c r="BW58" s="3"/>
      <c r="BX58" s="3"/>
      <c r="BY58" s="3"/>
    </row>
    <row r="59" spans="1:77" ht="41.45" customHeight="1">
      <c r="A59" s="64" t="s">
        <v>424</v>
      </c>
      <c r="C59" s="65"/>
      <c r="D59" s="65" t="s">
        <v>64</v>
      </c>
      <c r="E59" s="66">
        <v>165.12762683660569</v>
      </c>
      <c r="F59" s="68">
        <v>99.98960492298434</v>
      </c>
      <c r="G59" s="100" t="s">
        <v>2555</v>
      </c>
      <c r="H59" s="65"/>
      <c r="I59" s="69" t="s">
        <v>424</v>
      </c>
      <c r="J59" s="70"/>
      <c r="K59" s="70"/>
      <c r="L59" s="69" t="s">
        <v>2919</v>
      </c>
      <c r="M59" s="73">
        <v>4.464332666750882</v>
      </c>
      <c r="N59" s="74">
        <v>9804.087890625</v>
      </c>
      <c r="O59" s="74">
        <v>8368.3974609375</v>
      </c>
      <c r="P59" s="75"/>
      <c r="Q59" s="76"/>
      <c r="R59" s="76"/>
      <c r="S59" s="86"/>
      <c r="T59" s="48">
        <v>2</v>
      </c>
      <c r="U59" s="48">
        <v>0</v>
      </c>
      <c r="V59" s="49">
        <v>0</v>
      </c>
      <c r="W59" s="49">
        <v>0.166667</v>
      </c>
      <c r="X59" s="49">
        <v>0</v>
      </c>
      <c r="Y59" s="49">
        <v>0.974382</v>
      </c>
      <c r="Z59" s="49">
        <v>1</v>
      </c>
      <c r="AA59" s="49">
        <v>0</v>
      </c>
      <c r="AB59" s="71">
        <v>59</v>
      </c>
      <c r="AC59" s="71"/>
      <c r="AD59" s="72"/>
      <c r="AE59" s="78" t="s">
        <v>1650</v>
      </c>
      <c r="AF59" s="78">
        <v>63</v>
      </c>
      <c r="AG59" s="78">
        <v>24654</v>
      </c>
      <c r="AH59" s="78">
        <v>205</v>
      </c>
      <c r="AI59" s="78">
        <v>132</v>
      </c>
      <c r="AJ59" s="78"/>
      <c r="AK59" s="78" t="s">
        <v>1882</v>
      </c>
      <c r="AL59" s="78"/>
      <c r="AM59" s="78"/>
      <c r="AN59" s="78"/>
      <c r="AO59" s="80">
        <v>41920.589224537034</v>
      </c>
      <c r="AP59" s="83" t="s">
        <v>2354</v>
      </c>
      <c r="AQ59" s="78" t="b">
        <v>1</v>
      </c>
      <c r="AR59" s="78" t="b">
        <v>0</v>
      </c>
      <c r="AS59" s="78" t="b">
        <v>1</v>
      </c>
      <c r="AT59" s="78" t="s">
        <v>1507</v>
      </c>
      <c r="AU59" s="78">
        <v>116</v>
      </c>
      <c r="AV59" s="83" t="s">
        <v>2515</v>
      </c>
      <c r="AW59" s="78" t="b">
        <v>1</v>
      </c>
      <c r="AX59" s="78" t="s">
        <v>2622</v>
      </c>
      <c r="AY59" s="83" t="s">
        <v>2679</v>
      </c>
      <c r="AZ59" s="78" t="s">
        <v>65</v>
      </c>
      <c r="BA59" s="78" t="str">
        <f>REPLACE(INDEX(GroupVertices[Group],MATCH(Vertices[[#This Row],[Vertex]],GroupVertices[Vertex],0)),1,1,"")</f>
        <v>13</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247</v>
      </c>
      <c r="C60" s="65"/>
      <c r="D60" s="65" t="s">
        <v>64</v>
      </c>
      <c r="E60" s="66">
        <v>163.32962833108073</v>
      </c>
      <c r="F60" s="68">
        <v>99.99558080627074</v>
      </c>
      <c r="G60" s="100" t="s">
        <v>936</v>
      </c>
      <c r="H60" s="65"/>
      <c r="I60" s="69" t="s">
        <v>247</v>
      </c>
      <c r="J60" s="70"/>
      <c r="K60" s="70"/>
      <c r="L60" s="69" t="s">
        <v>2920</v>
      </c>
      <c r="M60" s="73">
        <v>2.4727699635035285</v>
      </c>
      <c r="N60" s="74">
        <v>9606.1669921875</v>
      </c>
      <c r="O60" s="74">
        <v>7799.22021484375</v>
      </c>
      <c r="P60" s="75"/>
      <c r="Q60" s="76"/>
      <c r="R60" s="76"/>
      <c r="S60" s="86"/>
      <c r="T60" s="48">
        <v>1</v>
      </c>
      <c r="U60" s="48">
        <v>2</v>
      </c>
      <c r="V60" s="49">
        <v>0</v>
      </c>
      <c r="W60" s="49">
        <v>0.166667</v>
      </c>
      <c r="X60" s="49">
        <v>0</v>
      </c>
      <c r="Y60" s="49">
        <v>0.974382</v>
      </c>
      <c r="Z60" s="49">
        <v>0.5</v>
      </c>
      <c r="AA60" s="49">
        <v>0.5</v>
      </c>
      <c r="AB60" s="71">
        <v>60</v>
      </c>
      <c r="AC60" s="71"/>
      <c r="AD60" s="72"/>
      <c r="AE60" s="78" t="s">
        <v>1651</v>
      </c>
      <c r="AF60" s="78">
        <v>9193</v>
      </c>
      <c r="AG60" s="78">
        <v>10481</v>
      </c>
      <c r="AH60" s="78">
        <v>26624</v>
      </c>
      <c r="AI60" s="78">
        <v>22655</v>
      </c>
      <c r="AJ60" s="78"/>
      <c r="AK60" s="78" t="s">
        <v>1883</v>
      </c>
      <c r="AL60" s="78" t="s">
        <v>2045</v>
      </c>
      <c r="AM60" s="78"/>
      <c r="AN60" s="78"/>
      <c r="AO60" s="80">
        <v>40872.527962962966</v>
      </c>
      <c r="AP60" s="83" t="s">
        <v>2355</v>
      </c>
      <c r="AQ60" s="78" t="b">
        <v>1</v>
      </c>
      <c r="AR60" s="78" t="b">
        <v>0</v>
      </c>
      <c r="AS60" s="78" t="b">
        <v>1</v>
      </c>
      <c r="AT60" s="78" t="s">
        <v>1507</v>
      </c>
      <c r="AU60" s="78">
        <v>30</v>
      </c>
      <c r="AV60" s="83" t="s">
        <v>2515</v>
      </c>
      <c r="AW60" s="78" t="b">
        <v>0</v>
      </c>
      <c r="AX60" s="78" t="s">
        <v>2622</v>
      </c>
      <c r="AY60" s="83" t="s">
        <v>2680</v>
      </c>
      <c r="AZ60" s="78" t="s">
        <v>66</v>
      </c>
      <c r="BA60" s="78" t="str">
        <f>REPLACE(INDEX(GroupVertices[Group],MATCH(Vertices[[#This Row],[Vertex]],GroupVertices[Vertex],0)),1,1,"")</f>
        <v>13</v>
      </c>
      <c r="BB60" s="48"/>
      <c r="BC60" s="48"/>
      <c r="BD60" s="48"/>
      <c r="BE60" s="48"/>
      <c r="BF60" s="48" t="s">
        <v>774</v>
      </c>
      <c r="BG60" s="48" t="s">
        <v>774</v>
      </c>
      <c r="BH60" s="121" t="s">
        <v>3737</v>
      </c>
      <c r="BI60" s="121" t="s">
        <v>3737</v>
      </c>
      <c r="BJ60" s="121" t="s">
        <v>3914</v>
      </c>
      <c r="BK60" s="121" t="s">
        <v>3914</v>
      </c>
      <c r="BL60" s="121">
        <v>1</v>
      </c>
      <c r="BM60" s="124">
        <v>4.761904761904762</v>
      </c>
      <c r="BN60" s="121">
        <v>0</v>
      </c>
      <c r="BO60" s="124">
        <v>0</v>
      </c>
      <c r="BP60" s="121">
        <v>0</v>
      </c>
      <c r="BQ60" s="124">
        <v>0</v>
      </c>
      <c r="BR60" s="121">
        <v>20</v>
      </c>
      <c r="BS60" s="124">
        <v>95.23809523809524</v>
      </c>
      <c r="BT60" s="121">
        <v>21</v>
      </c>
      <c r="BU60" s="2"/>
      <c r="BV60" s="3"/>
      <c r="BW60" s="3"/>
      <c r="BX60" s="3"/>
      <c r="BY60" s="3"/>
    </row>
    <row r="61" spans="1:77" ht="41.45" customHeight="1">
      <c r="A61" s="64" t="s">
        <v>248</v>
      </c>
      <c r="C61" s="65"/>
      <c r="D61" s="65" t="s">
        <v>64</v>
      </c>
      <c r="E61" s="66">
        <v>162.0249915829809</v>
      </c>
      <c r="F61" s="68">
        <v>99.99991693720402</v>
      </c>
      <c r="G61" s="100" t="s">
        <v>937</v>
      </c>
      <c r="H61" s="65"/>
      <c r="I61" s="69" t="s">
        <v>248</v>
      </c>
      <c r="J61" s="70"/>
      <c r="K61" s="70"/>
      <c r="L61" s="69" t="s">
        <v>2921</v>
      </c>
      <c r="M61" s="73">
        <v>1.027682061140177</v>
      </c>
      <c r="N61" s="74">
        <v>403.3601379394531</v>
      </c>
      <c r="O61" s="74">
        <v>5844.33544921875</v>
      </c>
      <c r="P61" s="75"/>
      <c r="Q61" s="76"/>
      <c r="R61" s="76"/>
      <c r="S61" s="86"/>
      <c r="T61" s="48">
        <v>1</v>
      </c>
      <c r="U61" s="48">
        <v>1</v>
      </c>
      <c r="V61" s="49">
        <v>0</v>
      </c>
      <c r="W61" s="49">
        <v>0</v>
      </c>
      <c r="X61" s="49">
        <v>0</v>
      </c>
      <c r="Y61" s="49">
        <v>0.999998</v>
      </c>
      <c r="Z61" s="49">
        <v>0</v>
      </c>
      <c r="AA61" s="49" t="s">
        <v>4473</v>
      </c>
      <c r="AB61" s="71">
        <v>61</v>
      </c>
      <c r="AC61" s="71"/>
      <c r="AD61" s="72"/>
      <c r="AE61" s="78" t="s">
        <v>1652</v>
      </c>
      <c r="AF61" s="78">
        <v>254</v>
      </c>
      <c r="AG61" s="78">
        <v>197</v>
      </c>
      <c r="AH61" s="78">
        <v>11379</v>
      </c>
      <c r="AI61" s="78">
        <v>637</v>
      </c>
      <c r="AJ61" s="78"/>
      <c r="AK61" s="78" t="s">
        <v>1884</v>
      </c>
      <c r="AL61" s="78" t="s">
        <v>2079</v>
      </c>
      <c r="AM61" s="78"/>
      <c r="AN61" s="78"/>
      <c r="AO61" s="80">
        <v>40655.04251157407</v>
      </c>
      <c r="AP61" s="83" t="s">
        <v>2356</v>
      </c>
      <c r="AQ61" s="78" t="b">
        <v>0</v>
      </c>
      <c r="AR61" s="78" t="b">
        <v>0</v>
      </c>
      <c r="AS61" s="78" t="b">
        <v>1</v>
      </c>
      <c r="AT61" s="78" t="s">
        <v>1507</v>
      </c>
      <c r="AU61" s="78">
        <v>2</v>
      </c>
      <c r="AV61" s="83" t="s">
        <v>2524</v>
      </c>
      <c r="AW61" s="78" t="b">
        <v>0</v>
      </c>
      <c r="AX61" s="78" t="s">
        <v>2622</v>
      </c>
      <c r="AY61" s="83" t="s">
        <v>2681</v>
      </c>
      <c r="AZ61" s="78" t="s">
        <v>66</v>
      </c>
      <c r="BA61" s="78" t="str">
        <f>REPLACE(INDEX(GroupVertices[Group],MATCH(Vertices[[#This Row],[Vertex]],GroupVertices[Vertex],0)),1,1,"")</f>
        <v>1</v>
      </c>
      <c r="BB61" s="48"/>
      <c r="BC61" s="48"/>
      <c r="BD61" s="48"/>
      <c r="BE61" s="48"/>
      <c r="BF61" s="48" t="s">
        <v>756</v>
      </c>
      <c r="BG61" s="48" t="s">
        <v>756</v>
      </c>
      <c r="BH61" s="121" t="s">
        <v>3738</v>
      </c>
      <c r="BI61" s="121" t="s">
        <v>3738</v>
      </c>
      <c r="BJ61" s="121" t="s">
        <v>3915</v>
      </c>
      <c r="BK61" s="121" t="s">
        <v>3915</v>
      </c>
      <c r="BL61" s="121">
        <v>0</v>
      </c>
      <c r="BM61" s="124">
        <v>0</v>
      </c>
      <c r="BN61" s="121">
        <v>0</v>
      </c>
      <c r="BO61" s="124">
        <v>0</v>
      </c>
      <c r="BP61" s="121">
        <v>0</v>
      </c>
      <c r="BQ61" s="124">
        <v>0</v>
      </c>
      <c r="BR61" s="121">
        <v>5</v>
      </c>
      <c r="BS61" s="124">
        <v>100</v>
      </c>
      <c r="BT61" s="121">
        <v>5</v>
      </c>
      <c r="BU61" s="2"/>
      <c r="BV61" s="3"/>
      <c r="BW61" s="3"/>
      <c r="BX61" s="3"/>
      <c r="BY61" s="3"/>
    </row>
    <row r="62" spans="1:77" ht="41.45" customHeight="1">
      <c r="A62" s="64" t="s">
        <v>249</v>
      </c>
      <c r="C62" s="65"/>
      <c r="D62" s="65" t="s">
        <v>64</v>
      </c>
      <c r="E62" s="66">
        <v>1000</v>
      </c>
      <c r="F62" s="68">
        <v>95.20918711627729</v>
      </c>
      <c r="G62" s="100" t="s">
        <v>938</v>
      </c>
      <c r="H62" s="65"/>
      <c r="I62" s="69" t="s">
        <v>249</v>
      </c>
      <c r="J62" s="70"/>
      <c r="K62" s="70"/>
      <c r="L62" s="69" t="s">
        <v>2922</v>
      </c>
      <c r="M62" s="73">
        <v>1597.6182403819887</v>
      </c>
      <c r="N62" s="74">
        <v>6997.35107421875</v>
      </c>
      <c r="O62" s="74">
        <v>3014.404296875</v>
      </c>
      <c r="P62" s="75"/>
      <c r="Q62" s="76"/>
      <c r="R62" s="76"/>
      <c r="S62" s="86"/>
      <c r="T62" s="48">
        <v>2</v>
      </c>
      <c r="U62" s="48">
        <v>1</v>
      </c>
      <c r="V62" s="49">
        <v>0</v>
      </c>
      <c r="W62" s="49">
        <v>1</v>
      </c>
      <c r="X62" s="49">
        <v>0</v>
      </c>
      <c r="Y62" s="49">
        <v>1.298243</v>
      </c>
      <c r="Z62" s="49">
        <v>0</v>
      </c>
      <c r="AA62" s="49">
        <v>0</v>
      </c>
      <c r="AB62" s="71">
        <v>62</v>
      </c>
      <c r="AC62" s="71"/>
      <c r="AD62" s="72"/>
      <c r="AE62" s="78" t="s">
        <v>1653</v>
      </c>
      <c r="AF62" s="78">
        <v>41</v>
      </c>
      <c r="AG62" s="78">
        <v>11362369</v>
      </c>
      <c r="AH62" s="78">
        <v>77619</v>
      </c>
      <c r="AI62" s="78">
        <v>46</v>
      </c>
      <c r="AJ62" s="78"/>
      <c r="AK62" s="78" t="s">
        <v>1885</v>
      </c>
      <c r="AL62" s="78" t="s">
        <v>2080</v>
      </c>
      <c r="AM62" s="83" t="s">
        <v>2207</v>
      </c>
      <c r="AN62" s="78"/>
      <c r="AO62" s="80">
        <v>41298.13818287037</v>
      </c>
      <c r="AP62" s="83" t="s">
        <v>2357</v>
      </c>
      <c r="AQ62" s="78" t="b">
        <v>0</v>
      </c>
      <c r="AR62" s="78" t="b">
        <v>0</v>
      </c>
      <c r="AS62" s="78" t="b">
        <v>0</v>
      </c>
      <c r="AT62" s="78" t="s">
        <v>1508</v>
      </c>
      <c r="AU62" s="78">
        <v>6734</v>
      </c>
      <c r="AV62" s="83" t="s">
        <v>2525</v>
      </c>
      <c r="AW62" s="78" t="b">
        <v>1</v>
      </c>
      <c r="AX62" s="78" t="s">
        <v>2622</v>
      </c>
      <c r="AY62" s="83" t="s">
        <v>2682</v>
      </c>
      <c r="AZ62" s="78" t="s">
        <v>66</v>
      </c>
      <c r="BA62" s="78" t="str">
        <f>REPLACE(INDEX(GroupVertices[Group],MATCH(Vertices[[#This Row],[Vertex]],GroupVertices[Vertex],0)),1,1,"")</f>
        <v>42</v>
      </c>
      <c r="BB62" s="48" t="s">
        <v>654</v>
      </c>
      <c r="BC62" s="48" t="s">
        <v>654</v>
      </c>
      <c r="BD62" s="48" t="s">
        <v>720</v>
      </c>
      <c r="BE62" s="48" t="s">
        <v>720</v>
      </c>
      <c r="BF62" s="48" t="s">
        <v>756</v>
      </c>
      <c r="BG62" s="48" t="s">
        <v>756</v>
      </c>
      <c r="BH62" s="121" t="s">
        <v>3432</v>
      </c>
      <c r="BI62" s="121" t="s">
        <v>3432</v>
      </c>
      <c r="BJ62" s="121" t="s">
        <v>3571</v>
      </c>
      <c r="BK62" s="121" t="s">
        <v>3571</v>
      </c>
      <c r="BL62" s="121">
        <v>0</v>
      </c>
      <c r="BM62" s="124">
        <v>0</v>
      </c>
      <c r="BN62" s="121">
        <v>0</v>
      </c>
      <c r="BO62" s="124">
        <v>0</v>
      </c>
      <c r="BP62" s="121">
        <v>0</v>
      </c>
      <c r="BQ62" s="124">
        <v>0</v>
      </c>
      <c r="BR62" s="121">
        <v>6</v>
      </c>
      <c r="BS62" s="124">
        <v>100</v>
      </c>
      <c r="BT62" s="121">
        <v>6</v>
      </c>
      <c r="BU62" s="2"/>
      <c r="BV62" s="3"/>
      <c r="BW62" s="3"/>
      <c r="BX62" s="3"/>
      <c r="BY62" s="3"/>
    </row>
    <row r="63" spans="1:77" ht="41.45" customHeight="1">
      <c r="A63" s="64" t="s">
        <v>250</v>
      </c>
      <c r="C63" s="65"/>
      <c r="D63" s="65" t="s">
        <v>64</v>
      </c>
      <c r="E63" s="66">
        <v>162.00215663406433</v>
      </c>
      <c r="F63" s="68">
        <v>99.99999283214451</v>
      </c>
      <c r="G63" s="100" t="s">
        <v>939</v>
      </c>
      <c r="H63" s="65"/>
      <c r="I63" s="69" t="s">
        <v>250</v>
      </c>
      <c r="J63" s="70"/>
      <c r="K63" s="70"/>
      <c r="L63" s="69" t="s">
        <v>2923</v>
      </c>
      <c r="M63" s="73">
        <v>1.0023888073065128</v>
      </c>
      <c r="N63" s="74">
        <v>6997.35107421875</v>
      </c>
      <c r="O63" s="74">
        <v>3443.773193359375</v>
      </c>
      <c r="P63" s="75"/>
      <c r="Q63" s="76"/>
      <c r="R63" s="76"/>
      <c r="S63" s="86"/>
      <c r="T63" s="48">
        <v>0</v>
      </c>
      <c r="U63" s="48">
        <v>1</v>
      </c>
      <c r="V63" s="49">
        <v>0</v>
      </c>
      <c r="W63" s="49">
        <v>1</v>
      </c>
      <c r="X63" s="49">
        <v>0</v>
      </c>
      <c r="Y63" s="49">
        <v>0.701753</v>
      </c>
      <c r="Z63" s="49">
        <v>0</v>
      </c>
      <c r="AA63" s="49">
        <v>0</v>
      </c>
      <c r="AB63" s="71">
        <v>63</v>
      </c>
      <c r="AC63" s="71"/>
      <c r="AD63" s="72"/>
      <c r="AE63" s="78" t="s">
        <v>1654</v>
      </c>
      <c r="AF63" s="78">
        <v>41</v>
      </c>
      <c r="AG63" s="78">
        <v>17</v>
      </c>
      <c r="AH63" s="78">
        <v>31</v>
      </c>
      <c r="AI63" s="78">
        <v>75</v>
      </c>
      <c r="AJ63" s="78"/>
      <c r="AK63" s="78" t="s">
        <v>1886</v>
      </c>
      <c r="AL63" s="78" t="s">
        <v>2081</v>
      </c>
      <c r="AM63" s="78"/>
      <c r="AN63" s="78"/>
      <c r="AO63" s="80">
        <v>43273.52469907407</v>
      </c>
      <c r="AP63" s="83" t="s">
        <v>2358</v>
      </c>
      <c r="AQ63" s="78" t="b">
        <v>1</v>
      </c>
      <c r="AR63" s="78" t="b">
        <v>0</v>
      </c>
      <c r="AS63" s="78" t="b">
        <v>0</v>
      </c>
      <c r="AT63" s="78" t="s">
        <v>1508</v>
      </c>
      <c r="AU63" s="78">
        <v>0</v>
      </c>
      <c r="AV63" s="78"/>
      <c r="AW63" s="78" t="b">
        <v>0</v>
      </c>
      <c r="AX63" s="78" t="s">
        <v>2622</v>
      </c>
      <c r="AY63" s="83" t="s">
        <v>2683</v>
      </c>
      <c r="AZ63" s="78" t="s">
        <v>66</v>
      </c>
      <c r="BA63" s="78" t="str">
        <f>REPLACE(INDEX(GroupVertices[Group],MATCH(Vertices[[#This Row],[Vertex]],GroupVertices[Vertex],0)),1,1,"")</f>
        <v>42</v>
      </c>
      <c r="BB63" s="48" t="s">
        <v>654</v>
      </c>
      <c r="BC63" s="48" t="s">
        <v>654</v>
      </c>
      <c r="BD63" s="48" t="s">
        <v>720</v>
      </c>
      <c r="BE63" s="48" t="s">
        <v>720</v>
      </c>
      <c r="BF63" s="48" t="s">
        <v>756</v>
      </c>
      <c r="BG63" s="48" t="s">
        <v>756</v>
      </c>
      <c r="BH63" s="121" t="s">
        <v>3739</v>
      </c>
      <c r="BI63" s="121" t="s">
        <v>3739</v>
      </c>
      <c r="BJ63" s="121" t="s">
        <v>3916</v>
      </c>
      <c r="BK63" s="121" t="s">
        <v>3916</v>
      </c>
      <c r="BL63" s="121">
        <v>0</v>
      </c>
      <c r="BM63" s="124">
        <v>0</v>
      </c>
      <c r="BN63" s="121">
        <v>0</v>
      </c>
      <c r="BO63" s="124">
        <v>0</v>
      </c>
      <c r="BP63" s="121">
        <v>0</v>
      </c>
      <c r="BQ63" s="124">
        <v>0</v>
      </c>
      <c r="BR63" s="121">
        <v>8</v>
      </c>
      <c r="BS63" s="124">
        <v>100</v>
      </c>
      <c r="BT63" s="121">
        <v>8</v>
      </c>
      <c r="BU63" s="2"/>
      <c r="BV63" s="3"/>
      <c r="BW63" s="3"/>
      <c r="BX63" s="3"/>
      <c r="BY63" s="3"/>
    </row>
    <row r="64" spans="1:77" ht="41.45" customHeight="1">
      <c r="A64" s="64" t="s">
        <v>251</v>
      </c>
      <c r="C64" s="65"/>
      <c r="D64" s="65" t="s">
        <v>64</v>
      </c>
      <c r="E64" s="66">
        <v>162.188515189389</v>
      </c>
      <c r="F64" s="68">
        <v>99.9993734451024</v>
      </c>
      <c r="G64" s="100" t="s">
        <v>2556</v>
      </c>
      <c r="H64" s="65"/>
      <c r="I64" s="69" t="s">
        <v>251</v>
      </c>
      <c r="J64" s="70"/>
      <c r="K64" s="70"/>
      <c r="L64" s="69" t="s">
        <v>2924</v>
      </c>
      <c r="M64" s="73">
        <v>1.2088098622045838</v>
      </c>
      <c r="N64" s="74">
        <v>2070.94287109375</v>
      </c>
      <c r="O64" s="74">
        <v>3309.829345703125</v>
      </c>
      <c r="P64" s="75"/>
      <c r="Q64" s="76"/>
      <c r="R64" s="76"/>
      <c r="S64" s="86"/>
      <c r="T64" s="48">
        <v>1</v>
      </c>
      <c r="U64" s="48">
        <v>1</v>
      </c>
      <c r="V64" s="49">
        <v>0</v>
      </c>
      <c r="W64" s="49">
        <v>0</v>
      </c>
      <c r="X64" s="49">
        <v>0</v>
      </c>
      <c r="Y64" s="49">
        <v>0.999998</v>
      </c>
      <c r="Z64" s="49">
        <v>0</v>
      </c>
      <c r="AA64" s="49" t="s">
        <v>4473</v>
      </c>
      <c r="AB64" s="71">
        <v>64</v>
      </c>
      <c r="AC64" s="71"/>
      <c r="AD64" s="72"/>
      <c r="AE64" s="78" t="s">
        <v>1655</v>
      </c>
      <c r="AF64" s="78">
        <v>164</v>
      </c>
      <c r="AG64" s="78">
        <v>1486</v>
      </c>
      <c r="AH64" s="78">
        <v>3634</v>
      </c>
      <c r="AI64" s="78">
        <v>385</v>
      </c>
      <c r="AJ64" s="78"/>
      <c r="AK64" s="78" t="s">
        <v>1887</v>
      </c>
      <c r="AL64" s="78" t="s">
        <v>2082</v>
      </c>
      <c r="AM64" s="78"/>
      <c r="AN64" s="78"/>
      <c r="AO64" s="80">
        <v>42585.52673611111</v>
      </c>
      <c r="AP64" s="83" t="s">
        <v>2359</v>
      </c>
      <c r="AQ64" s="78" t="b">
        <v>0</v>
      </c>
      <c r="AR64" s="78" t="b">
        <v>0</v>
      </c>
      <c r="AS64" s="78" t="b">
        <v>1</v>
      </c>
      <c r="AT64" s="78" t="s">
        <v>1507</v>
      </c>
      <c r="AU64" s="78">
        <v>13</v>
      </c>
      <c r="AV64" s="83" t="s">
        <v>2515</v>
      </c>
      <c r="AW64" s="78" t="b">
        <v>0</v>
      </c>
      <c r="AX64" s="78" t="s">
        <v>2622</v>
      </c>
      <c r="AY64" s="83" t="s">
        <v>2684</v>
      </c>
      <c r="AZ64" s="78" t="s">
        <v>66</v>
      </c>
      <c r="BA64" s="78" t="str">
        <f>REPLACE(INDEX(GroupVertices[Group],MATCH(Vertices[[#This Row],[Vertex]],GroupVertices[Vertex],0)),1,1,"")</f>
        <v>1</v>
      </c>
      <c r="BB64" s="48"/>
      <c r="BC64" s="48"/>
      <c r="BD64" s="48"/>
      <c r="BE64" s="48"/>
      <c r="BF64" s="48" t="s">
        <v>775</v>
      </c>
      <c r="BG64" s="48" t="s">
        <v>775</v>
      </c>
      <c r="BH64" s="121" t="s">
        <v>3740</v>
      </c>
      <c r="BI64" s="121" t="s">
        <v>3740</v>
      </c>
      <c r="BJ64" s="121" t="s">
        <v>3917</v>
      </c>
      <c r="BK64" s="121" t="s">
        <v>3917</v>
      </c>
      <c r="BL64" s="121">
        <v>0</v>
      </c>
      <c r="BM64" s="124">
        <v>0</v>
      </c>
      <c r="BN64" s="121">
        <v>0</v>
      </c>
      <c r="BO64" s="124">
        <v>0</v>
      </c>
      <c r="BP64" s="121">
        <v>0</v>
      </c>
      <c r="BQ64" s="124">
        <v>0</v>
      </c>
      <c r="BR64" s="121">
        <v>46</v>
      </c>
      <c r="BS64" s="124">
        <v>100</v>
      </c>
      <c r="BT64" s="121">
        <v>46</v>
      </c>
      <c r="BU64" s="2"/>
      <c r="BV64" s="3"/>
      <c r="BW64" s="3"/>
      <c r="BX64" s="3"/>
      <c r="BY64" s="3"/>
    </row>
    <row r="65" spans="1:77" ht="41.45" customHeight="1">
      <c r="A65" s="64" t="s">
        <v>252</v>
      </c>
      <c r="C65" s="65"/>
      <c r="D65" s="65" t="s">
        <v>64</v>
      </c>
      <c r="E65" s="66">
        <v>162.57848537255302</v>
      </c>
      <c r="F65" s="68">
        <v>99.99807732817428</v>
      </c>
      <c r="G65" s="100" t="s">
        <v>940</v>
      </c>
      <c r="H65" s="65"/>
      <c r="I65" s="69" t="s">
        <v>252</v>
      </c>
      <c r="J65" s="70"/>
      <c r="K65" s="70"/>
      <c r="L65" s="69" t="s">
        <v>2925</v>
      </c>
      <c r="M65" s="73">
        <v>1.640762430452828</v>
      </c>
      <c r="N65" s="74">
        <v>6399.6201171875</v>
      </c>
      <c r="O65" s="74">
        <v>1076.3629150390625</v>
      </c>
      <c r="P65" s="75"/>
      <c r="Q65" s="76"/>
      <c r="R65" s="76"/>
      <c r="S65" s="86"/>
      <c r="T65" s="48">
        <v>0</v>
      </c>
      <c r="U65" s="48">
        <v>1</v>
      </c>
      <c r="V65" s="49">
        <v>0</v>
      </c>
      <c r="W65" s="49">
        <v>0.333333</v>
      </c>
      <c r="X65" s="49">
        <v>0</v>
      </c>
      <c r="Y65" s="49">
        <v>0.638297</v>
      </c>
      <c r="Z65" s="49">
        <v>0</v>
      </c>
      <c r="AA65" s="49">
        <v>0</v>
      </c>
      <c r="AB65" s="71">
        <v>65</v>
      </c>
      <c r="AC65" s="71"/>
      <c r="AD65" s="72"/>
      <c r="AE65" s="78" t="s">
        <v>1656</v>
      </c>
      <c r="AF65" s="78">
        <v>4453</v>
      </c>
      <c r="AG65" s="78">
        <v>4560</v>
      </c>
      <c r="AH65" s="78">
        <v>22061</v>
      </c>
      <c r="AI65" s="78">
        <v>37387</v>
      </c>
      <c r="AJ65" s="78"/>
      <c r="AK65" s="78"/>
      <c r="AL65" s="78"/>
      <c r="AM65" s="78"/>
      <c r="AN65" s="78"/>
      <c r="AO65" s="80">
        <v>39904.64465277778</v>
      </c>
      <c r="AP65" s="78"/>
      <c r="AQ65" s="78" t="b">
        <v>0</v>
      </c>
      <c r="AR65" s="78" t="b">
        <v>0</v>
      </c>
      <c r="AS65" s="78" t="b">
        <v>0</v>
      </c>
      <c r="AT65" s="78" t="s">
        <v>1508</v>
      </c>
      <c r="AU65" s="78">
        <v>128</v>
      </c>
      <c r="AV65" s="83" t="s">
        <v>2525</v>
      </c>
      <c r="AW65" s="78" t="b">
        <v>0</v>
      </c>
      <c r="AX65" s="78" t="s">
        <v>2622</v>
      </c>
      <c r="AY65" s="83" t="s">
        <v>2685</v>
      </c>
      <c r="AZ65" s="78" t="s">
        <v>66</v>
      </c>
      <c r="BA65" s="78" t="str">
        <f>REPLACE(INDEX(GroupVertices[Group],MATCH(Vertices[[#This Row],[Vertex]],GroupVertices[Vertex],0)),1,1,"")</f>
        <v>17</v>
      </c>
      <c r="BB65" s="48"/>
      <c r="BC65" s="48"/>
      <c r="BD65" s="48"/>
      <c r="BE65" s="48"/>
      <c r="BF65" s="48" t="s">
        <v>756</v>
      </c>
      <c r="BG65" s="48" t="s">
        <v>756</v>
      </c>
      <c r="BH65" s="121" t="s">
        <v>3741</v>
      </c>
      <c r="BI65" s="121" t="s">
        <v>3741</v>
      </c>
      <c r="BJ65" s="121" t="s">
        <v>3918</v>
      </c>
      <c r="BK65" s="121" t="s">
        <v>3918</v>
      </c>
      <c r="BL65" s="121">
        <v>0</v>
      </c>
      <c r="BM65" s="124">
        <v>0</v>
      </c>
      <c r="BN65" s="121">
        <v>0</v>
      </c>
      <c r="BO65" s="124">
        <v>0</v>
      </c>
      <c r="BP65" s="121">
        <v>0</v>
      </c>
      <c r="BQ65" s="124">
        <v>0</v>
      </c>
      <c r="BR65" s="121">
        <v>20</v>
      </c>
      <c r="BS65" s="124">
        <v>100</v>
      </c>
      <c r="BT65" s="121">
        <v>20</v>
      </c>
      <c r="BU65" s="2"/>
      <c r="BV65" s="3"/>
      <c r="BW65" s="3"/>
      <c r="BX65" s="3"/>
      <c r="BY65" s="3"/>
    </row>
    <row r="66" spans="1:77" ht="41.45" customHeight="1">
      <c r="A66" s="64" t="s">
        <v>268</v>
      </c>
      <c r="C66" s="65"/>
      <c r="D66" s="65" t="s">
        <v>64</v>
      </c>
      <c r="E66" s="66">
        <v>166.5258868752634</v>
      </c>
      <c r="F66" s="68">
        <v>99.98495762279506</v>
      </c>
      <c r="G66" s="100" t="s">
        <v>2557</v>
      </c>
      <c r="H66" s="65"/>
      <c r="I66" s="69" t="s">
        <v>268</v>
      </c>
      <c r="J66" s="70"/>
      <c r="K66" s="70"/>
      <c r="L66" s="69" t="s">
        <v>2926</v>
      </c>
      <c r="M66" s="73">
        <v>6.013122909832257</v>
      </c>
      <c r="N66" s="74">
        <v>6048.77783203125</v>
      </c>
      <c r="O66" s="74">
        <v>594.0582275390625</v>
      </c>
      <c r="P66" s="75"/>
      <c r="Q66" s="76"/>
      <c r="R66" s="76"/>
      <c r="S66" s="86"/>
      <c r="T66" s="48">
        <v>3</v>
      </c>
      <c r="U66" s="48">
        <v>1</v>
      </c>
      <c r="V66" s="49">
        <v>2</v>
      </c>
      <c r="W66" s="49">
        <v>0.5</v>
      </c>
      <c r="X66" s="49">
        <v>0</v>
      </c>
      <c r="Y66" s="49">
        <v>1.7234</v>
      </c>
      <c r="Z66" s="49">
        <v>0</v>
      </c>
      <c r="AA66" s="49">
        <v>0</v>
      </c>
      <c r="AB66" s="71">
        <v>66</v>
      </c>
      <c r="AC66" s="71"/>
      <c r="AD66" s="72"/>
      <c r="AE66" s="78" t="s">
        <v>1657</v>
      </c>
      <c r="AF66" s="78">
        <v>428</v>
      </c>
      <c r="AG66" s="78">
        <v>35676</v>
      </c>
      <c r="AH66" s="78">
        <v>24003</v>
      </c>
      <c r="AI66" s="78">
        <v>2</v>
      </c>
      <c r="AJ66" s="78"/>
      <c r="AK66" s="78" t="s">
        <v>1888</v>
      </c>
      <c r="AL66" s="78" t="s">
        <v>2083</v>
      </c>
      <c r="AM66" s="83" t="s">
        <v>2208</v>
      </c>
      <c r="AN66" s="78"/>
      <c r="AO66" s="80">
        <v>40715.61252314815</v>
      </c>
      <c r="AP66" s="83" t="s">
        <v>2360</v>
      </c>
      <c r="AQ66" s="78" t="b">
        <v>0</v>
      </c>
      <c r="AR66" s="78" t="b">
        <v>0</v>
      </c>
      <c r="AS66" s="78" t="b">
        <v>0</v>
      </c>
      <c r="AT66" s="78" t="s">
        <v>1514</v>
      </c>
      <c r="AU66" s="78">
        <v>647</v>
      </c>
      <c r="AV66" s="83" t="s">
        <v>2515</v>
      </c>
      <c r="AW66" s="78" t="b">
        <v>1</v>
      </c>
      <c r="AX66" s="78" t="s">
        <v>2622</v>
      </c>
      <c r="AY66" s="83" t="s">
        <v>2686</v>
      </c>
      <c r="AZ66" s="78" t="s">
        <v>66</v>
      </c>
      <c r="BA66" s="78" t="str">
        <f>REPLACE(INDEX(GroupVertices[Group],MATCH(Vertices[[#This Row],[Vertex]],GroupVertices[Vertex],0)),1,1,"")</f>
        <v>17</v>
      </c>
      <c r="BB66" s="48" t="s">
        <v>659</v>
      </c>
      <c r="BC66" s="48" t="s">
        <v>659</v>
      </c>
      <c r="BD66" s="48" t="s">
        <v>723</v>
      </c>
      <c r="BE66" s="48" t="s">
        <v>723</v>
      </c>
      <c r="BF66" s="48" t="s">
        <v>783</v>
      </c>
      <c r="BG66" s="48" t="s">
        <v>783</v>
      </c>
      <c r="BH66" s="121" t="s">
        <v>3412</v>
      </c>
      <c r="BI66" s="121" t="s">
        <v>3412</v>
      </c>
      <c r="BJ66" s="121" t="s">
        <v>3558</v>
      </c>
      <c r="BK66" s="121" t="s">
        <v>3558</v>
      </c>
      <c r="BL66" s="121">
        <v>0</v>
      </c>
      <c r="BM66" s="124">
        <v>0</v>
      </c>
      <c r="BN66" s="121">
        <v>0</v>
      </c>
      <c r="BO66" s="124">
        <v>0</v>
      </c>
      <c r="BP66" s="121">
        <v>0</v>
      </c>
      <c r="BQ66" s="124">
        <v>0</v>
      </c>
      <c r="BR66" s="121">
        <v>24</v>
      </c>
      <c r="BS66" s="124">
        <v>100</v>
      </c>
      <c r="BT66" s="121">
        <v>24</v>
      </c>
      <c r="BU66" s="2"/>
      <c r="BV66" s="3"/>
      <c r="BW66" s="3"/>
      <c r="BX66" s="3"/>
      <c r="BY66" s="3"/>
    </row>
    <row r="67" spans="1:77" ht="41.45" customHeight="1">
      <c r="A67" s="64" t="s">
        <v>253</v>
      </c>
      <c r="C67" s="65"/>
      <c r="D67" s="65" t="s">
        <v>64</v>
      </c>
      <c r="E67" s="66">
        <v>162.01674562920547</v>
      </c>
      <c r="F67" s="68">
        <v>99.99994434371031</v>
      </c>
      <c r="G67" s="100" t="s">
        <v>941</v>
      </c>
      <c r="H67" s="65"/>
      <c r="I67" s="69" t="s">
        <v>253</v>
      </c>
      <c r="J67" s="70"/>
      <c r="K67" s="70"/>
      <c r="L67" s="69" t="s">
        <v>2927</v>
      </c>
      <c r="M67" s="73">
        <v>1.0185483861446871</v>
      </c>
      <c r="N67" s="74">
        <v>2891.19873046875</v>
      </c>
      <c r="O67" s="74">
        <v>2748.465087890625</v>
      </c>
      <c r="P67" s="75"/>
      <c r="Q67" s="76"/>
      <c r="R67" s="76"/>
      <c r="S67" s="86"/>
      <c r="T67" s="48">
        <v>0</v>
      </c>
      <c r="U67" s="48">
        <v>1</v>
      </c>
      <c r="V67" s="49">
        <v>0</v>
      </c>
      <c r="W67" s="49">
        <v>0.010204</v>
      </c>
      <c r="X67" s="49">
        <v>0.000316</v>
      </c>
      <c r="Y67" s="49">
        <v>0.461702</v>
      </c>
      <c r="Z67" s="49">
        <v>0</v>
      </c>
      <c r="AA67" s="49">
        <v>0</v>
      </c>
      <c r="AB67" s="71">
        <v>67</v>
      </c>
      <c r="AC67" s="71"/>
      <c r="AD67" s="72"/>
      <c r="AE67" s="78" t="s">
        <v>1658</v>
      </c>
      <c r="AF67" s="78">
        <v>69</v>
      </c>
      <c r="AG67" s="78">
        <v>132</v>
      </c>
      <c r="AH67" s="78">
        <v>8502</v>
      </c>
      <c r="AI67" s="78">
        <v>9198</v>
      </c>
      <c r="AJ67" s="78"/>
      <c r="AK67" s="78" t="s">
        <v>1889</v>
      </c>
      <c r="AL67" s="78" t="s">
        <v>2084</v>
      </c>
      <c r="AM67" s="78"/>
      <c r="AN67" s="78"/>
      <c r="AO67" s="80">
        <v>42231.8205787037</v>
      </c>
      <c r="AP67" s="83" t="s">
        <v>2361</v>
      </c>
      <c r="AQ67" s="78" t="b">
        <v>1</v>
      </c>
      <c r="AR67" s="78" t="b">
        <v>0</v>
      </c>
      <c r="AS67" s="78" t="b">
        <v>0</v>
      </c>
      <c r="AT67" s="78" t="s">
        <v>1514</v>
      </c>
      <c r="AU67" s="78">
        <v>2</v>
      </c>
      <c r="AV67" s="83" t="s">
        <v>2515</v>
      </c>
      <c r="AW67" s="78" t="b">
        <v>0</v>
      </c>
      <c r="AX67" s="78" t="s">
        <v>2622</v>
      </c>
      <c r="AY67" s="83" t="s">
        <v>2687</v>
      </c>
      <c r="AZ67" s="78" t="s">
        <v>66</v>
      </c>
      <c r="BA67" s="78" t="str">
        <f>REPLACE(INDEX(GroupVertices[Group],MATCH(Vertices[[#This Row],[Vertex]],GroupVertices[Vertex],0)),1,1,"")</f>
        <v>4</v>
      </c>
      <c r="BB67" s="48"/>
      <c r="BC67" s="48"/>
      <c r="BD67" s="48"/>
      <c r="BE67" s="48"/>
      <c r="BF67" s="48" t="s">
        <v>776</v>
      </c>
      <c r="BG67" s="48" t="s">
        <v>776</v>
      </c>
      <c r="BH67" s="121" t="s">
        <v>3742</v>
      </c>
      <c r="BI67" s="121" t="s">
        <v>3742</v>
      </c>
      <c r="BJ67" s="121" t="s">
        <v>3919</v>
      </c>
      <c r="BK67" s="121" t="s">
        <v>3919</v>
      </c>
      <c r="BL67" s="121">
        <v>0</v>
      </c>
      <c r="BM67" s="124">
        <v>0</v>
      </c>
      <c r="BN67" s="121">
        <v>0</v>
      </c>
      <c r="BO67" s="124">
        <v>0</v>
      </c>
      <c r="BP67" s="121">
        <v>0</v>
      </c>
      <c r="BQ67" s="124">
        <v>0</v>
      </c>
      <c r="BR67" s="121">
        <v>17</v>
      </c>
      <c r="BS67" s="124">
        <v>100</v>
      </c>
      <c r="BT67" s="121">
        <v>17</v>
      </c>
      <c r="BU67" s="2"/>
      <c r="BV67" s="3"/>
      <c r="BW67" s="3"/>
      <c r="BX67" s="3"/>
      <c r="BY67" s="3"/>
    </row>
    <row r="68" spans="1:77" ht="41.45" customHeight="1">
      <c r="A68" s="64" t="s">
        <v>370</v>
      </c>
      <c r="C68" s="65"/>
      <c r="D68" s="65" t="s">
        <v>64</v>
      </c>
      <c r="E68" s="66">
        <v>162.66132549278922</v>
      </c>
      <c r="F68" s="68">
        <v>99.99780199819573</v>
      </c>
      <c r="G68" s="100" t="s">
        <v>1022</v>
      </c>
      <c r="H68" s="65"/>
      <c r="I68" s="69" t="s">
        <v>370</v>
      </c>
      <c r="J68" s="70"/>
      <c r="K68" s="70"/>
      <c r="L68" s="69" t="s">
        <v>2928</v>
      </c>
      <c r="M68" s="73">
        <v>1.7325207346382878</v>
      </c>
      <c r="N68" s="74">
        <v>3176.838623046875</v>
      </c>
      <c r="O68" s="74">
        <v>2410.824951171875</v>
      </c>
      <c r="P68" s="75"/>
      <c r="Q68" s="76"/>
      <c r="R68" s="76"/>
      <c r="S68" s="86"/>
      <c r="T68" s="48">
        <v>3</v>
      </c>
      <c r="U68" s="48">
        <v>2</v>
      </c>
      <c r="V68" s="49">
        <v>46</v>
      </c>
      <c r="W68" s="49">
        <v>0.013333</v>
      </c>
      <c r="X68" s="49">
        <v>0.001326</v>
      </c>
      <c r="Y68" s="49">
        <v>1.466833</v>
      </c>
      <c r="Z68" s="49">
        <v>0.16666666666666666</v>
      </c>
      <c r="AA68" s="49">
        <v>0</v>
      </c>
      <c r="AB68" s="71">
        <v>68</v>
      </c>
      <c r="AC68" s="71"/>
      <c r="AD68" s="72"/>
      <c r="AE68" s="78" t="s">
        <v>1659</v>
      </c>
      <c r="AF68" s="78">
        <v>998</v>
      </c>
      <c r="AG68" s="78">
        <v>5213</v>
      </c>
      <c r="AH68" s="78">
        <v>9199</v>
      </c>
      <c r="AI68" s="78">
        <v>1111</v>
      </c>
      <c r="AJ68" s="78"/>
      <c r="AK68" s="78" t="s">
        <v>1890</v>
      </c>
      <c r="AL68" s="78" t="s">
        <v>2085</v>
      </c>
      <c r="AM68" s="83" t="s">
        <v>2209</v>
      </c>
      <c r="AN68" s="78"/>
      <c r="AO68" s="80">
        <v>40189.791550925926</v>
      </c>
      <c r="AP68" s="83" t="s">
        <v>2362</v>
      </c>
      <c r="AQ68" s="78" t="b">
        <v>0</v>
      </c>
      <c r="AR68" s="78" t="b">
        <v>0</v>
      </c>
      <c r="AS68" s="78" t="b">
        <v>1</v>
      </c>
      <c r="AT68" s="78" t="s">
        <v>1514</v>
      </c>
      <c r="AU68" s="78">
        <v>111</v>
      </c>
      <c r="AV68" s="83" t="s">
        <v>2515</v>
      </c>
      <c r="AW68" s="78" t="b">
        <v>0</v>
      </c>
      <c r="AX68" s="78" t="s">
        <v>2622</v>
      </c>
      <c r="AY68" s="83" t="s">
        <v>2688</v>
      </c>
      <c r="AZ68" s="78" t="s">
        <v>66</v>
      </c>
      <c r="BA68" s="78" t="str">
        <f>REPLACE(INDEX(GroupVertices[Group],MATCH(Vertices[[#This Row],[Vertex]],GroupVertices[Vertex],0)),1,1,"")</f>
        <v>4</v>
      </c>
      <c r="BB68" s="48" t="s">
        <v>3668</v>
      </c>
      <c r="BC68" s="48" t="s">
        <v>3668</v>
      </c>
      <c r="BD68" s="48" t="s">
        <v>3681</v>
      </c>
      <c r="BE68" s="48" t="s">
        <v>3681</v>
      </c>
      <c r="BF68" s="48" t="s">
        <v>3684</v>
      </c>
      <c r="BG68" s="48" t="s">
        <v>3695</v>
      </c>
      <c r="BH68" s="121" t="s">
        <v>3743</v>
      </c>
      <c r="BI68" s="121" t="s">
        <v>3863</v>
      </c>
      <c r="BJ68" s="121" t="s">
        <v>3920</v>
      </c>
      <c r="BK68" s="121" t="s">
        <v>4036</v>
      </c>
      <c r="BL68" s="121">
        <v>1</v>
      </c>
      <c r="BM68" s="124">
        <v>3.8461538461538463</v>
      </c>
      <c r="BN68" s="121">
        <v>0</v>
      </c>
      <c r="BO68" s="124">
        <v>0</v>
      </c>
      <c r="BP68" s="121">
        <v>0</v>
      </c>
      <c r="BQ68" s="124">
        <v>0</v>
      </c>
      <c r="BR68" s="121">
        <v>25</v>
      </c>
      <c r="BS68" s="124">
        <v>96.15384615384616</v>
      </c>
      <c r="BT68" s="121">
        <v>26</v>
      </c>
      <c r="BU68" s="2"/>
      <c r="BV68" s="3"/>
      <c r="BW68" s="3"/>
      <c r="BX68" s="3"/>
      <c r="BY68" s="3"/>
    </row>
    <row r="69" spans="1:77" ht="41.45" customHeight="1">
      <c r="A69" s="64" t="s">
        <v>254</v>
      </c>
      <c r="C69" s="65"/>
      <c r="D69" s="65" t="s">
        <v>64</v>
      </c>
      <c r="E69" s="66">
        <v>162.0622886662113</v>
      </c>
      <c r="F69" s="68">
        <v>99.99979297546788</v>
      </c>
      <c r="G69" s="100" t="s">
        <v>2558</v>
      </c>
      <c r="H69" s="65"/>
      <c r="I69" s="69" t="s">
        <v>254</v>
      </c>
      <c r="J69" s="70"/>
      <c r="K69" s="70"/>
      <c r="L69" s="69" t="s">
        <v>2929</v>
      </c>
      <c r="M69" s="73">
        <v>1.0689943757351619</v>
      </c>
      <c r="N69" s="74">
        <v>1654.0472412109375</v>
      </c>
      <c r="O69" s="74">
        <v>4999.5</v>
      </c>
      <c r="P69" s="75"/>
      <c r="Q69" s="76"/>
      <c r="R69" s="76"/>
      <c r="S69" s="86"/>
      <c r="T69" s="48">
        <v>1</v>
      </c>
      <c r="U69" s="48">
        <v>1</v>
      </c>
      <c r="V69" s="49">
        <v>0</v>
      </c>
      <c r="W69" s="49">
        <v>0</v>
      </c>
      <c r="X69" s="49">
        <v>0</v>
      </c>
      <c r="Y69" s="49">
        <v>0.999998</v>
      </c>
      <c r="Z69" s="49">
        <v>0</v>
      </c>
      <c r="AA69" s="49" t="s">
        <v>4473</v>
      </c>
      <c r="AB69" s="71">
        <v>69</v>
      </c>
      <c r="AC69" s="71"/>
      <c r="AD69" s="72"/>
      <c r="AE69" s="78" t="s">
        <v>1660</v>
      </c>
      <c r="AF69" s="78">
        <v>365</v>
      </c>
      <c r="AG69" s="78">
        <v>491</v>
      </c>
      <c r="AH69" s="78">
        <v>6187</v>
      </c>
      <c r="AI69" s="78">
        <v>302</v>
      </c>
      <c r="AJ69" s="78"/>
      <c r="AK69" s="78" t="s">
        <v>1891</v>
      </c>
      <c r="AL69" s="78" t="s">
        <v>2086</v>
      </c>
      <c r="AM69" s="83" t="s">
        <v>2210</v>
      </c>
      <c r="AN69" s="78"/>
      <c r="AO69" s="80">
        <v>42395.13364583333</v>
      </c>
      <c r="AP69" s="83" t="s">
        <v>2363</v>
      </c>
      <c r="AQ69" s="78" t="b">
        <v>0</v>
      </c>
      <c r="AR69" s="78" t="b">
        <v>0</v>
      </c>
      <c r="AS69" s="78" t="b">
        <v>1</v>
      </c>
      <c r="AT69" s="78" t="s">
        <v>1507</v>
      </c>
      <c r="AU69" s="78">
        <v>28</v>
      </c>
      <c r="AV69" s="83" t="s">
        <v>2515</v>
      </c>
      <c r="AW69" s="78" t="b">
        <v>0</v>
      </c>
      <c r="AX69" s="78" t="s">
        <v>2622</v>
      </c>
      <c r="AY69" s="83" t="s">
        <v>2689</v>
      </c>
      <c r="AZ69" s="78" t="s">
        <v>66</v>
      </c>
      <c r="BA69" s="78" t="str">
        <f>REPLACE(INDEX(GroupVertices[Group],MATCH(Vertices[[#This Row],[Vertex]],GroupVertices[Vertex],0)),1,1,"")</f>
        <v>1</v>
      </c>
      <c r="BB69" s="48"/>
      <c r="BC69" s="48"/>
      <c r="BD69" s="48"/>
      <c r="BE69" s="48"/>
      <c r="BF69" s="48" t="s">
        <v>777</v>
      </c>
      <c r="BG69" s="48" t="s">
        <v>777</v>
      </c>
      <c r="BH69" s="121" t="s">
        <v>3744</v>
      </c>
      <c r="BI69" s="121" t="s">
        <v>3864</v>
      </c>
      <c r="BJ69" s="121" t="s">
        <v>3921</v>
      </c>
      <c r="BK69" s="121" t="s">
        <v>4037</v>
      </c>
      <c r="BL69" s="121">
        <v>0</v>
      </c>
      <c r="BM69" s="124">
        <v>0</v>
      </c>
      <c r="BN69" s="121">
        <v>0</v>
      </c>
      <c r="BO69" s="124">
        <v>0</v>
      </c>
      <c r="BP69" s="121">
        <v>0</v>
      </c>
      <c r="BQ69" s="124">
        <v>0</v>
      </c>
      <c r="BR69" s="121">
        <v>53</v>
      </c>
      <c r="BS69" s="124">
        <v>100</v>
      </c>
      <c r="BT69" s="121">
        <v>53</v>
      </c>
      <c r="BU69" s="2"/>
      <c r="BV69" s="3"/>
      <c r="BW69" s="3"/>
      <c r="BX69" s="3"/>
      <c r="BY69" s="3"/>
    </row>
    <row r="70" spans="1:77" ht="41.45" customHeight="1">
      <c r="A70" s="64" t="s">
        <v>255</v>
      </c>
      <c r="C70" s="65"/>
      <c r="D70" s="65" t="s">
        <v>64</v>
      </c>
      <c r="E70" s="66">
        <v>162.01382783017726</v>
      </c>
      <c r="F70" s="68">
        <v>99.99995404139715</v>
      </c>
      <c r="G70" s="100" t="s">
        <v>942</v>
      </c>
      <c r="H70" s="65"/>
      <c r="I70" s="69" t="s">
        <v>255</v>
      </c>
      <c r="J70" s="70"/>
      <c r="K70" s="70"/>
      <c r="L70" s="69" t="s">
        <v>2930</v>
      </c>
      <c r="M70" s="73">
        <v>1.0153164703770523</v>
      </c>
      <c r="N70" s="74">
        <v>5081.97900390625</v>
      </c>
      <c r="O70" s="74">
        <v>7877.3984375</v>
      </c>
      <c r="P70" s="75"/>
      <c r="Q70" s="76"/>
      <c r="R70" s="76"/>
      <c r="S70" s="86"/>
      <c r="T70" s="48">
        <v>0</v>
      </c>
      <c r="U70" s="48">
        <v>3</v>
      </c>
      <c r="V70" s="49">
        <v>58</v>
      </c>
      <c r="W70" s="49">
        <v>0.055556</v>
      </c>
      <c r="X70" s="49">
        <v>0</v>
      </c>
      <c r="Y70" s="49">
        <v>1.434052</v>
      </c>
      <c r="Z70" s="49">
        <v>0</v>
      </c>
      <c r="AA70" s="49">
        <v>0</v>
      </c>
      <c r="AB70" s="71">
        <v>70</v>
      </c>
      <c r="AC70" s="71"/>
      <c r="AD70" s="72"/>
      <c r="AE70" s="78" t="s">
        <v>1661</v>
      </c>
      <c r="AF70" s="78">
        <v>334</v>
      </c>
      <c r="AG70" s="78">
        <v>109</v>
      </c>
      <c r="AH70" s="78">
        <v>333</v>
      </c>
      <c r="AI70" s="78">
        <v>661</v>
      </c>
      <c r="AJ70" s="78"/>
      <c r="AK70" s="78" t="s">
        <v>1892</v>
      </c>
      <c r="AL70" s="78" t="s">
        <v>2087</v>
      </c>
      <c r="AM70" s="83" t="s">
        <v>2211</v>
      </c>
      <c r="AN70" s="78"/>
      <c r="AO70" s="80">
        <v>40285.28451388889</v>
      </c>
      <c r="AP70" s="83" t="s">
        <v>2364</v>
      </c>
      <c r="AQ70" s="78" t="b">
        <v>0</v>
      </c>
      <c r="AR70" s="78" t="b">
        <v>0</v>
      </c>
      <c r="AS70" s="78" t="b">
        <v>0</v>
      </c>
      <c r="AT70" s="78" t="s">
        <v>1508</v>
      </c>
      <c r="AU70" s="78">
        <v>0</v>
      </c>
      <c r="AV70" s="83" t="s">
        <v>2515</v>
      </c>
      <c r="AW70" s="78" t="b">
        <v>0</v>
      </c>
      <c r="AX70" s="78" t="s">
        <v>2622</v>
      </c>
      <c r="AY70" s="83" t="s">
        <v>2690</v>
      </c>
      <c r="AZ70" s="78" t="s">
        <v>66</v>
      </c>
      <c r="BA70" s="78" t="str">
        <f>REPLACE(INDEX(GroupVertices[Group],MATCH(Vertices[[#This Row],[Vertex]],GroupVertices[Vertex],0)),1,1,"")</f>
        <v>5</v>
      </c>
      <c r="BB70" s="48" t="s">
        <v>655</v>
      </c>
      <c r="BC70" s="48" t="s">
        <v>655</v>
      </c>
      <c r="BD70" s="48" t="s">
        <v>715</v>
      </c>
      <c r="BE70" s="48" t="s">
        <v>715</v>
      </c>
      <c r="BF70" s="48" t="s">
        <v>756</v>
      </c>
      <c r="BG70" s="48" t="s">
        <v>756</v>
      </c>
      <c r="BH70" s="121" t="s">
        <v>3745</v>
      </c>
      <c r="BI70" s="121" t="s">
        <v>3745</v>
      </c>
      <c r="BJ70" s="121" t="s">
        <v>3922</v>
      </c>
      <c r="BK70" s="121" t="s">
        <v>3922</v>
      </c>
      <c r="BL70" s="121">
        <v>1</v>
      </c>
      <c r="BM70" s="124">
        <v>3.5714285714285716</v>
      </c>
      <c r="BN70" s="121">
        <v>0</v>
      </c>
      <c r="BO70" s="124">
        <v>0</v>
      </c>
      <c r="BP70" s="121">
        <v>0</v>
      </c>
      <c r="BQ70" s="124">
        <v>0</v>
      </c>
      <c r="BR70" s="121">
        <v>27</v>
      </c>
      <c r="BS70" s="124">
        <v>96.42857142857143</v>
      </c>
      <c r="BT70" s="121">
        <v>28</v>
      </c>
      <c r="BU70" s="2"/>
      <c r="BV70" s="3"/>
      <c r="BW70" s="3"/>
      <c r="BX70" s="3"/>
      <c r="BY70" s="3"/>
    </row>
    <row r="71" spans="1:77" ht="41.45" customHeight="1">
      <c r="A71" s="64" t="s">
        <v>425</v>
      </c>
      <c r="C71" s="65"/>
      <c r="D71" s="65" t="s">
        <v>64</v>
      </c>
      <c r="E71" s="66">
        <v>347.0763729429774</v>
      </c>
      <c r="F71" s="68">
        <v>99.38487445880583</v>
      </c>
      <c r="G71" s="100" t="s">
        <v>2559</v>
      </c>
      <c r="H71" s="65"/>
      <c r="I71" s="69" t="s">
        <v>425</v>
      </c>
      <c r="J71" s="70"/>
      <c r="K71" s="70"/>
      <c r="L71" s="69" t="s">
        <v>2931</v>
      </c>
      <c r="M71" s="73">
        <v>206.00083869531088</v>
      </c>
      <c r="N71" s="74">
        <v>4606.4267578125</v>
      </c>
      <c r="O71" s="74">
        <v>7841.05126953125</v>
      </c>
      <c r="P71" s="75"/>
      <c r="Q71" s="76"/>
      <c r="R71" s="76"/>
      <c r="S71" s="86"/>
      <c r="T71" s="48">
        <v>1</v>
      </c>
      <c r="U71" s="48">
        <v>0</v>
      </c>
      <c r="V71" s="49">
        <v>0</v>
      </c>
      <c r="W71" s="49">
        <v>0.037037</v>
      </c>
      <c r="X71" s="49">
        <v>0</v>
      </c>
      <c r="Y71" s="49">
        <v>0.556315</v>
      </c>
      <c r="Z71" s="49">
        <v>0</v>
      </c>
      <c r="AA71" s="49">
        <v>0</v>
      </c>
      <c r="AB71" s="71">
        <v>71</v>
      </c>
      <c r="AC71" s="71"/>
      <c r="AD71" s="72"/>
      <c r="AE71" s="78" t="s">
        <v>1662</v>
      </c>
      <c r="AF71" s="78">
        <v>511</v>
      </c>
      <c r="AG71" s="78">
        <v>1458893</v>
      </c>
      <c r="AH71" s="78">
        <v>32200</v>
      </c>
      <c r="AI71" s="78">
        <v>9658</v>
      </c>
      <c r="AJ71" s="78"/>
      <c r="AK71" s="78" t="s">
        <v>1893</v>
      </c>
      <c r="AL71" s="78" t="s">
        <v>2088</v>
      </c>
      <c r="AM71" s="83" t="s">
        <v>2212</v>
      </c>
      <c r="AN71" s="78"/>
      <c r="AO71" s="80">
        <v>39847.67773148148</v>
      </c>
      <c r="AP71" s="83" t="s">
        <v>2365</v>
      </c>
      <c r="AQ71" s="78" t="b">
        <v>0</v>
      </c>
      <c r="AR71" s="78" t="b">
        <v>0</v>
      </c>
      <c r="AS71" s="78" t="b">
        <v>0</v>
      </c>
      <c r="AT71" s="78" t="s">
        <v>1508</v>
      </c>
      <c r="AU71" s="78">
        <v>9693</v>
      </c>
      <c r="AV71" s="83" t="s">
        <v>2515</v>
      </c>
      <c r="AW71" s="78" t="b">
        <v>1</v>
      </c>
      <c r="AX71" s="78" t="s">
        <v>2622</v>
      </c>
      <c r="AY71" s="83" t="s">
        <v>2691</v>
      </c>
      <c r="AZ71" s="78" t="s">
        <v>65</v>
      </c>
      <c r="BA71" s="78" t="str">
        <f>REPLACE(INDEX(GroupVertices[Group],MATCH(Vertices[[#This Row],[Vertex]],GroupVertices[Vertex],0)),1,1,"")</f>
        <v>5</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426</v>
      </c>
      <c r="C72" s="65"/>
      <c r="D72" s="65" t="s">
        <v>64</v>
      </c>
      <c r="E72" s="66">
        <v>1000</v>
      </c>
      <c r="F72" s="68">
        <v>94.78460552086781</v>
      </c>
      <c r="G72" s="100" t="s">
        <v>2560</v>
      </c>
      <c r="H72" s="65"/>
      <c r="I72" s="69" t="s">
        <v>426</v>
      </c>
      <c r="J72" s="70"/>
      <c r="K72" s="70"/>
      <c r="L72" s="69" t="s">
        <v>2932</v>
      </c>
      <c r="M72" s="73">
        <v>1739.117133412118</v>
      </c>
      <c r="N72" s="74">
        <v>5202.7900390625</v>
      </c>
      <c r="O72" s="74">
        <v>7213.01708984375</v>
      </c>
      <c r="P72" s="75"/>
      <c r="Q72" s="76"/>
      <c r="R72" s="76"/>
      <c r="S72" s="86"/>
      <c r="T72" s="48">
        <v>4</v>
      </c>
      <c r="U72" s="48">
        <v>0</v>
      </c>
      <c r="V72" s="49">
        <v>48</v>
      </c>
      <c r="W72" s="49">
        <v>0.047619</v>
      </c>
      <c r="X72" s="49">
        <v>0</v>
      </c>
      <c r="Y72" s="49">
        <v>2.049252</v>
      </c>
      <c r="Z72" s="49">
        <v>0</v>
      </c>
      <c r="AA72" s="49">
        <v>0</v>
      </c>
      <c r="AB72" s="71">
        <v>72</v>
      </c>
      <c r="AC72" s="71"/>
      <c r="AD72" s="72"/>
      <c r="AE72" s="78" t="s">
        <v>1663</v>
      </c>
      <c r="AF72" s="78">
        <v>83</v>
      </c>
      <c r="AG72" s="78">
        <v>12369349</v>
      </c>
      <c r="AH72" s="78">
        <v>1687</v>
      </c>
      <c r="AI72" s="78">
        <v>780</v>
      </c>
      <c r="AJ72" s="78"/>
      <c r="AK72" s="78" t="s">
        <v>1894</v>
      </c>
      <c r="AL72" s="78" t="s">
        <v>2089</v>
      </c>
      <c r="AM72" s="83" t="s">
        <v>2213</v>
      </c>
      <c r="AN72" s="78"/>
      <c r="AO72" s="80">
        <v>41372.94013888889</v>
      </c>
      <c r="AP72" s="83" t="s">
        <v>2366</v>
      </c>
      <c r="AQ72" s="78" t="b">
        <v>0</v>
      </c>
      <c r="AR72" s="78" t="b">
        <v>0</v>
      </c>
      <c r="AS72" s="78" t="b">
        <v>0</v>
      </c>
      <c r="AT72" s="78" t="s">
        <v>1508</v>
      </c>
      <c r="AU72" s="78">
        <v>11857</v>
      </c>
      <c r="AV72" s="83" t="s">
        <v>2515</v>
      </c>
      <c r="AW72" s="78" t="b">
        <v>1</v>
      </c>
      <c r="AX72" s="78" t="s">
        <v>2622</v>
      </c>
      <c r="AY72" s="83" t="s">
        <v>2692</v>
      </c>
      <c r="AZ72" s="78" t="s">
        <v>65</v>
      </c>
      <c r="BA72" s="78" t="str">
        <f>REPLACE(INDEX(GroupVertices[Group],MATCH(Vertices[[#This Row],[Vertex]],GroupVertices[Vertex],0)),1,1,"")</f>
        <v>5</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256</v>
      </c>
      <c r="C73" s="65"/>
      <c r="D73" s="65" t="s">
        <v>64</v>
      </c>
      <c r="E73" s="66">
        <v>162.01940970657907</v>
      </c>
      <c r="F73" s="68">
        <v>99.99993548930058</v>
      </c>
      <c r="G73" s="100" t="s">
        <v>943</v>
      </c>
      <c r="H73" s="65"/>
      <c r="I73" s="69" t="s">
        <v>256</v>
      </c>
      <c r="J73" s="70"/>
      <c r="K73" s="70"/>
      <c r="L73" s="69" t="s">
        <v>2933</v>
      </c>
      <c r="M73" s="73">
        <v>1.0214992657586146</v>
      </c>
      <c r="N73" s="74">
        <v>6380.560546875</v>
      </c>
      <c r="O73" s="74">
        <v>7446.31396484375</v>
      </c>
      <c r="P73" s="75"/>
      <c r="Q73" s="76"/>
      <c r="R73" s="76"/>
      <c r="S73" s="86"/>
      <c r="T73" s="48">
        <v>0</v>
      </c>
      <c r="U73" s="48">
        <v>1</v>
      </c>
      <c r="V73" s="49">
        <v>0</v>
      </c>
      <c r="W73" s="49">
        <v>0.142857</v>
      </c>
      <c r="X73" s="49">
        <v>0</v>
      </c>
      <c r="Y73" s="49">
        <v>0.595237</v>
      </c>
      <c r="Z73" s="49">
        <v>0</v>
      </c>
      <c r="AA73" s="49">
        <v>0</v>
      </c>
      <c r="AB73" s="71">
        <v>73</v>
      </c>
      <c r="AC73" s="71"/>
      <c r="AD73" s="72"/>
      <c r="AE73" s="78" t="s">
        <v>1664</v>
      </c>
      <c r="AF73" s="78">
        <v>192</v>
      </c>
      <c r="AG73" s="78">
        <v>153</v>
      </c>
      <c r="AH73" s="78">
        <v>1971</v>
      </c>
      <c r="AI73" s="78">
        <v>392</v>
      </c>
      <c r="AJ73" s="78"/>
      <c r="AK73" s="78"/>
      <c r="AL73" s="78" t="s">
        <v>2090</v>
      </c>
      <c r="AM73" s="78"/>
      <c r="AN73" s="78"/>
      <c r="AO73" s="80">
        <v>41683.75498842593</v>
      </c>
      <c r="AP73" s="83" t="s">
        <v>2367</v>
      </c>
      <c r="AQ73" s="78" t="b">
        <v>1</v>
      </c>
      <c r="AR73" s="78" t="b">
        <v>0</v>
      </c>
      <c r="AS73" s="78" t="b">
        <v>1</v>
      </c>
      <c r="AT73" s="78" t="s">
        <v>1508</v>
      </c>
      <c r="AU73" s="78">
        <v>5</v>
      </c>
      <c r="AV73" s="83" t="s">
        <v>2515</v>
      </c>
      <c r="AW73" s="78" t="b">
        <v>0</v>
      </c>
      <c r="AX73" s="78" t="s">
        <v>2622</v>
      </c>
      <c r="AY73" s="83" t="s">
        <v>2693</v>
      </c>
      <c r="AZ73" s="78" t="s">
        <v>66</v>
      </c>
      <c r="BA73" s="78" t="str">
        <f>REPLACE(INDEX(GroupVertices[Group],MATCH(Vertices[[#This Row],[Vertex]],GroupVertices[Vertex],0)),1,1,"")</f>
        <v>12</v>
      </c>
      <c r="BB73" s="48" t="s">
        <v>656</v>
      </c>
      <c r="BC73" s="48" t="s">
        <v>656</v>
      </c>
      <c r="BD73" s="48" t="s">
        <v>721</v>
      </c>
      <c r="BE73" s="48" t="s">
        <v>721</v>
      </c>
      <c r="BF73" s="48" t="s">
        <v>778</v>
      </c>
      <c r="BG73" s="48" t="s">
        <v>778</v>
      </c>
      <c r="BH73" s="121" t="s">
        <v>3746</v>
      </c>
      <c r="BI73" s="121" t="s">
        <v>3746</v>
      </c>
      <c r="BJ73" s="121" t="s">
        <v>3923</v>
      </c>
      <c r="BK73" s="121" t="s">
        <v>3923</v>
      </c>
      <c r="BL73" s="121">
        <v>0</v>
      </c>
      <c r="BM73" s="124">
        <v>0</v>
      </c>
      <c r="BN73" s="121">
        <v>1</v>
      </c>
      <c r="BO73" s="124">
        <v>9.090909090909092</v>
      </c>
      <c r="BP73" s="121">
        <v>0</v>
      </c>
      <c r="BQ73" s="124">
        <v>0</v>
      </c>
      <c r="BR73" s="121">
        <v>10</v>
      </c>
      <c r="BS73" s="124">
        <v>90.9090909090909</v>
      </c>
      <c r="BT73" s="121">
        <v>11</v>
      </c>
      <c r="BU73" s="2"/>
      <c r="BV73" s="3"/>
      <c r="BW73" s="3"/>
      <c r="BX73" s="3"/>
      <c r="BY73" s="3"/>
    </row>
    <row r="74" spans="1:77" ht="41.45" customHeight="1">
      <c r="A74" s="64" t="s">
        <v>308</v>
      </c>
      <c r="C74" s="65"/>
      <c r="D74" s="65" t="s">
        <v>64</v>
      </c>
      <c r="E74" s="66">
        <v>232.30233781191413</v>
      </c>
      <c r="F74" s="68">
        <v>99.76634098180057</v>
      </c>
      <c r="G74" s="100" t="s">
        <v>2561</v>
      </c>
      <c r="H74" s="65"/>
      <c r="I74" s="69" t="s">
        <v>308</v>
      </c>
      <c r="J74" s="70"/>
      <c r="K74" s="70"/>
      <c r="L74" s="69" t="s">
        <v>2934</v>
      </c>
      <c r="M74" s="73">
        <v>78.87076213193272</v>
      </c>
      <c r="N74" s="74">
        <v>6224.19873046875</v>
      </c>
      <c r="O74" s="74">
        <v>6528.7587890625</v>
      </c>
      <c r="P74" s="75"/>
      <c r="Q74" s="76"/>
      <c r="R74" s="76"/>
      <c r="S74" s="86"/>
      <c r="T74" s="48">
        <v>5</v>
      </c>
      <c r="U74" s="48">
        <v>1</v>
      </c>
      <c r="V74" s="49">
        <v>12</v>
      </c>
      <c r="W74" s="49">
        <v>0.25</v>
      </c>
      <c r="X74" s="49">
        <v>0</v>
      </c>
      <c r="Y74" s="49">
        <v>2.619041</v>
      </c>
      <c r="Z74" s="49">
        <v>0</v>
      </c>
      <c r="AA74" s="49">
        <v>0</v>
      </c>
      <c r="AB74" s="71">
        <v>74</v>
      </c>
      <c r="AC74" s="71"/>
      <c r="AD74" s="72"/>
      <c r="AE74" s="78" t="s">
        <v>1665</v>
      </c>
      <c r="AF74" s="78">
        <v>16</v>
      </c>
      <c r="AG74" s="78">
        <v>554169</v>
      </c>
      <c r="AH74" s="78">
        <v>118110</v>
      </c>
      <c r="AI74" s="78">
        <v>1</v>
      </c>
      <c r="AJ74" s="78"/>
      <c r="AK74" s="78" t="s">
        <v>1895</v>
      </c>
      <c r="AL74" s="78" t="s">
        <v>2091</v>
      </c>
      <c r="AM74" s="83" t="s">
        <v>2214</v>
      </c>
      <c r="AN74" s="78"/>
      <c r="AO74" s="80">
        <v>40618.52596064815</v>
      </c>
      <c r="AP74" s="83" t="s">
        <v>2368</v>
      </c>
      <c r="AQ74" s="78" t="b">
        <v>1</v>
      </c>
      <c r="AR74" s="78" t="b">
        <v>0</v>
      </c>
      <c r="AS74" s="78" t="b">
        <v>0</v>
      </c>
      <c r="AT74" s="78" t="s">
        <v>1508</v>
      </c>
      <c r="AU74" s="78">
        <v>460</v>
      </c>
      <c r="AV74" s="83" t="s">
        <v>2515</v>
      </c>
      <c r="AW74" s="78" t="b">
        <v>1</v>
      </c>
      <c r="AX74" s="78" t="s">
        <v>2622</v>
      </c>
      <c r="AY74" s="83" t="s">
        <v>2694</v>
      </c>
      <c r="AZ74" s="78" t="s">
        <v>66</v>
      </c>
      <c r="BA74" s="78" t="str">
        <f>REPLACE(INDEX(GroupVertices[Group],MATCH(Vertices[[#This Row],[Vertex]],GroupVertices[Vertex],0)),1,1,"")</f>
        <v>12</v>
      </c>
      <c r="BB74" s="48" t="s">
        <v>3669</v>
      </c>
      <c r="BC74" s="48" t="s">
        <v>3669</v>
      </c>
      <c r="BD74" s="48" t="s">
        <v>721</v>
      </c>
      <c r="BE74" s="48" t="s">
        <v>721</v>
      </c>
      <c r="BF74" s="48" t="s">
        <v>3685</v>
      </c>
      <c r="BG74" s="48" t="s">
        <v>3696</v>
      </c>
      <c r="BH74" s="121" t="s">
        <v>3747</v>
      </c>
      <c r="BI74" s="121" t="s">
        <v>3865</v>
      </c>
      <c r="BJ74" s="121" t="s">
        <v>3924</v>
      </c>
      <c r="BK74" s="121" t="s">
        <v>4038</v>
      </c>
      <c r="BL74" s="121">
        <v>1</v>
      </c>
      <c r="BM74" s="124">
        <v>5.555555555555555</v>
      </c>
      <c r="BN74" s="121">
        <v>2</v>
      </c>
      <c r="BO74" s="124">
        <v>11.11111111111111</v>
      </c>
      <c r="BP74" s="121">
        <v>0</v>
      </c>
      <c r="BQ74" s="124">
        <v>0</v>
      </c>
      <c r="BR74" s="121">
        <v>15</v>
      </c>
      <c r="BS74" s="124">
        <v>83.33333333333333</v>
      </c>
      <c r="BT74" s="121">
        <v>18</v>
      </c>
      <c r="BU74" s="2"/>
      <c r="BV74" s="3"/>
      <c r="BW74" s="3"/>
      <c r="BX74" s="3"/>
      <c r="BY74" s="3"/>
    </row>
    <row r="75" spans="1:77" ht="41.45" customHeight="1">
      <c r="A75" s="64" t="s">
        <v>257</v>
      </c>
      <c r="C75" s="65"/>
      <c r="D75" s="65" t="s">
        <v>64</v>
      </c>
      <c r="E75" s="66">
        <v>162.00393268564673</v>
      </c>
      <c r="F75" s="68">
        <v>99.9999869292047</v>
      </c>
      <c r="G75" s="100" t="s">
        <v>944</v>
      </c>
      <c r="H75" s="65"/>
      <c r="I75" s="69" t="s">
        <v>257</v>
      </c>
      <c r="J75" s="70"/>
      <c r="K75" s="70"/>
      <c r="L75" s="69" t="s">
        <v>2935</v>
      </c>
      <c r="M75" s="73">
        <v>1.0043560603824644</v>
      </c>
      <c r="N75" s="74">
        <v>2487.838623046875</v>
      </c>
      <c r="O75" s="74">
        <v>8378.8408203125</v>
      </c>
      <c r="P75" s="75"/>
      <c r="Q75" s="76"/>
      <c r="R75" s="76"/>
      <c r="S75" s="86"/>
      <c r="T75" s="48">
        <v>1</v>
      </c>
      <c r="U75" s="48">
        <v>1</v>
      </c>
      <c r="V75" s="49">
        <v>0</v>
      </c>
      <c r="W75" s="49">
        <v>0</v>
      </c>
      <c r="X75" s="49">
        <v>0</v>
      </c>
      <c r="Y75" s="49">
        <v>0.999998</v>
      </c>
      <c r="Z75" s="49">
        <v>0</v>
      </c>
      <c r="AA75" s="49" t="s">
        <v>4473</v>
      </c>
      <c r="AB75" s="71">
        <v>75</v>
      </c>
      <c r="AC75" s="71"/>
      <c r="AD75" s="72"/>
      <c r="AE75" s="78" t="s">
        <v>1666</v>
      </c>
      <c r="AF75" s="78">
        <v>31</v>
      </c>
      <c r="AG75" s="78">
        <v>31</v>
      </c>
      <c r="AH75" s="78">
        <v>9259</v>
      </c>
      <c r="AI75" s="78">
        <v>21</v>
      </c>
      <c r="AJ75" s="78"/>
      <c r="AK75" s="78" t="s">
        <v>1896</v>
      </c>
      <c r="AL75" s="78" t="s">
        <v>2092</v>
      </c>
      <c r="AM75" s="78"/>
      <c r="AN75" s="78"/>
      <c r="AO75" s="80">
        <v>40069.92490740741</v>
      </c>
      <c r="AP75" s="83" t="s">
        <v>2369</v>
      </c>
      <c r="AQ75" s="78" t="b">
        <v>0</v>
      </c>
      <c r="AR75" s="78" t="b">
        <v>0</v>
      </c>
      <c r="AS75" s="78" t="b">
        <v>0</v>
      </c>
      <c r="AT75" s="78" t="s">
        <v>1507</v>
      </c>
      <c r="AU75" s="78">
        <v>42</v>
      </c>
      <c r="AV75" s="83" t="s">
        <v>2520</v>
      </c>
      <c r="AW75" s="78" t="b">
        <v>0</v>
      </c>
      <c r="AX75" s="78" t="s">
        <v>2622</v>
      </c>
      <c r="AY75" s="83" t="s">
        <v>2695</v>
      </c>
      <c r="AZ75" s="78" t="s">
        <v>66</v>
      </c>
      <c r="BA75" s="78" t="str">
        <f>REPLACE(INDEX(GroupVertices[Group],MATCH(Vertices[[#This Row],[Vertex]],GroupVertices[Vertex],0)),1,1,"")</f>
        <v>1</v>
      </c>
      <c r="BB75" s="48"/>
      <c r="BC75" s="48"/>
      <c r="BD75" s="48"/>
      <c r="BE75" s="48"/>
      <c r="BF75" s="48" t="s">
        <v>779</v>
      </c>
      <c r="BG75" s="48" t="s">
        <v>779</v>
      </c>
      <c r="BH75" s="121" t="s">
        <v>3748</v>
      </c>
      <c r="BI75" s="121" t="s">
        <v>3748</v>
      </c>
      <c r="BJ75" s="121" t="s">
        <v>3925</v>
      </c>
      <c r="BK75" s="121" t="s">
        <v>3925</v>
      </c>
      <c r="BL75" s="121">
        <v>0</v>
      </c>
      <c r="BM75" s="124">
        <v>0</v>
      </c>
      <c r="BN75" s="121">
        <v>0</v>
      </c>
      <c r="BO75" s="124">
        <v>0</v>
      </c>
      <c r="BP75" s="121">
        <v>0</v>
      </c>
      <c r="BQ75" s="124">
        <v>0</v>
      </c>
      <c r="BR75" s="121">
        <v>21</v>
      </c>
      <c r="BS75" s="124">
        <v>100</v>
      </c>
      <c r="BT75" s="121">
        <v>21</v>
      </c>
      <c r="BU75" s="2"/>
      <c r="BV75" s="3"/>
      <c r="BW75" s="3"/>
      <c r="BX75" s="3"/>
      <c r="BY75" s="3"/>
    </row>
    <row r="76" spans="1:77" ht="41.45" customHeight="1">
      <c r="A76" s="64" t="s">
        <v>258</v>
      </c>
      <c r="C76" s="65"/>
      <c r="D76" s="65" t="s">
        <v>64</v>
      </c>
      <c r="E76" s="66">
        <v>163.5234716752169</v>
      </c>
      <c r="F76" s="68">
        <v>99.9949365425537</v>
      </c>
      <c r="G76" s="100" t="s">
        <v>945</v>
      </c>
      <c r="H76" s="65"/>
      <c r="I76" s="69" t="s">
        <v>258</v>
      </c>
      <c r="J76" s="70"/>
      <c r="K76" s="70"/>
      <c r="L76" s="69" t="s">
        <v>2936</v>
      </c>
      <c r="M76" s="73">
        <v>2.6874815849359672</v>
      </c>
      <c r="N76" s="74">
        <v>4959.3037109375</v>
      </c>
      <c r="O76" s="74">
        <v>6222.9072265625</v>
      </c>
      <c r="P76" s="75"/>
      <c r="Q76" s="76"/>
      <c r="R76" s="76"/>
      <c r="S76" s="86"/>
      <c r="T76" s="48">
        <v>0</v>
      </c>
      <c r="U76" s="48">
        <v>1</v>
      </c>
      <c r="V76" s="49">
        <v>0</v>
      </c>
      <c r="W76" s="49">
        <v>0.045455</v>
      </c>
      <c r="X76" s="49">
        <v>0</v>
      </c>
      <c r="Y76" s="49">
        <v>0.590358</v>
      </c>
      <c r="Z76" s="49">
        <v>0</v>
      </c>
      <c r="AA76" s="49">
        <v>0</v>
      </c>
      <c r="AB76" s="71">
        <v>76</v>
      </c>
      <c r="AC76" s="71"/>
      <c r="AD76" s="72"/>
      <c r="AE76" s="78" t="s">
        <v>1667</v>
      </c>
      <c r="AF76" s="78">
        <v>1979</v>
      </c>
      <c r="AG76" s="78">
        <v>12009</v>
      </c>
      <c r="AH76" s="78">
        <v>33670</v>
      </c>
      <c r="AI76" s="78">
        <v>28667</v>
      </c>
      <c r="AJ76" s="78"/>
      <c r="AK76" s="83" t="s">
        <v>1897</v>
      </c>
      <c r="AL76" s="78" t="s">
        <v>2093</v>
      </c>
      <c r="AM76" s="83" t="s">
        <v>2215</v>
      </c>
      <c r="AN76" s="78"/>
      <c r="AO76" s="80">
        <v>42920.546435185184</v>
      </c>
      <c r="AP76" s="83" t="s">
        <v>2370</v>
      </c>
      <c r="AQ76" s="78" t="b">
        <v>1</v>
      </c>
      <c r="AR76" s="78" t="b">
        <v>0</v>
      </c>
      <c r="AS76" s="78" t="b">
        <v>1</v>
      </c>
      <c r="AT76" s="78" t="s">
        <v>1508</v>
      </c>
      <c r="AU76" s="78">
        <v>1</v>
      </c>
      <c r="AV76" s="78"/>
      <c r="AW76" s="78" t="b">
        <v>0</v>
      </c>
      <c r="AX76" s="78" t="s">
        <v>2622</v>
      </c>
      <c r="AY76" s="83" t="s">
        <v>2696</v>
      </c>
      <c r="AZ76" s="78" t="s">
        <v>66</v>
      </c>
      <c r="BA76" s="78" t="str">
        <f>REPLACE(INDEX(GroupVertices[Group],MATCH(Vertices[[#This Row],[Vertex]],GroupVertices[Vertex],0)),1,1,"")</f>
        <v>7</v>
      </c>
      <c r="BB76" s="48"/>
      <c r="BC76" s="48"/>
      <c r="BD76" s="48"/>
      <c r="BE76" s="48"/>
      <c r="BF76" s="48" t="s">
        <v>768</v>
      </c>
      <c r="BG76" s="48" t="s">
        <v>768</v>
      </c>
      <c r="BH76" s="121" t="s">
        <v>3725</v>
      </c>
      <c r="BI76" s="121" t="s">
        <v>3725</v>
      </c>
      <c r="BJ76" s="121" t="s">
        <v>3902</v>
      </c>
      <c r="BK76" s="121" t="s">
        <v>3902</v>
      </c>
      <c r="BL76" s="121">
        <v>0</v>
      </c>
      <c r="BM76" s="124">
        <v>0</v>
      </c>
      <c r="BN76" s="121">
        <v>0</v>
      </c>
      <c r="BO76" s="124">
        <v>0</v>
      </c>
      <c r="BP76" s="121">
        <v>0</v>
      </c>
      <c r="BQ76" s="124">
        <v>0</v>
      </c>
      <c r="BR76" s="121">
        <v>39</v>
      </c>
      <c r="BS76" s="124">
        <v>100</v>
      </c>
      <c r="BT76" s="121">
        <v>39</v>
      </c>
      <c r="BU76" s="2"/>
      <c r="BV76" s="3"/>
      <c r="BW76" s="3"/>
      <c r="BX76" s="3"/>
      <c r="BY76" s="3"/>
    </row>
    <row r="77" spans="1:77" ht="41.45" customHeight="1">
      <c r="A77" s="64" t="s">
        <v>259</v>
      </c>
      <c r="C77" s="65"/>
      <c r="D77" s="65" t="s">
        <v>64</v>
      </c>
      <c r="E77" s="66">
        <v>162.07281811487837</v>
      </c>
      <c r="F77" s="68">
        <v>99.99975797946755</v>
      </c>
      <c r="G77" s="100" t="s">
        <v>946</v>
      </c>
      <c r="H77" s="65"/>
      <c r="I77" s="69" t="s">
        <v>259</v>
      </c>
      <c r="J77" s="70"/>
      <c r="K77" s="70"/>
      <c r="L77" s="69" t="s">
        <v>2937</v>
      </c>
      <c r="M77" s="73">
        <v>1.0806573761140184</v>
      </c>
      <c r="N77" s="74">
        <v>2487.838623046875</v>
      </c>
      <c r="O77" s="74">
        <v>4999.5</v>
      </c>
      <c r="P77" s="75"/>
      <c r="Q77" s="76"/>
      <c r="R77" s="76"/>
      <c r="S77" s="86"/>
      <c r="T77" s="48">
        <v>1</v>
      </c>
      <c r="U77" s="48">
        <v>1</v>
      </c>
      <c r="V77" s="49">
        <v>0</v>
      </c>
      <c r="W77" s="49">
        <v>0</v>
      </c>
      <c r="X77" s="49">
        <v>0</v>
      </c>
      <c r="Y77" s="49">
        <v>0.999998</v>
      </c>
      <c r="Z77" s="49">
        <v>0</v>
      </c>
      <c r="AA77" s="49" t="s">
        <v>4473</v>
      </c>
      <c r="AB77" s="71">
        <v>77</v>
      </c>
      <c r="AC77" s="71"/>
      <c r="AD77" s="72"/>
      <c r="AE77" s="78" t="s">
        <v>1668</v>
      </c>
      <c r="AF77" s="78">
        <v>426</v>
      </c>
      <c r="AG77" s="78">
        <v>574</v>
      </c>
      <c r="AH77" s="78">
        <v>8648</v>
      </c>
      <c r="AI77" s="78">
        <v>82075</v>
      </c>
      <c r="AJ77" s="78"/>
      <c r="AK77" s="78" t="s">
        <v>1898</v>
      </c>
      <c r="AL77" s="78" t="s">
        <v>2094</v>
      </c>
      <c r="AM77" s="83" t="s">
        <v>2216</v>
      </c>
      <c r="AN77" s="78"/>
      <c r="AO77" s="80">
        <v>42440.10710648148</v>
      </c>
      <c r="AP77" s="83" t="s">
        <v>2371</v>
      </c>
      <c r="AQ77" s="78" t="b">
        <v>1</v>
      </c>
      <c r="AR77" s="78" t="b">
        <v>0</v>
      </c>
      <c r="AS77" s="78" t="b">
        <v>0</v>
      </c>
      <c r="AT77" s="78" t="s">
        <v>1508</v>
      </c>
      <c r="AU77" s="78">
        <v>0</v>
      </c>
      <c r="AV77" s="78"/>
      <c r="AW77" s="78" t="b">
        <v>0</v>
      </c>
      <c r="AX77" s="78" t="s">
        <v>2622</v>
      </c>
      <c r="AY77" s="83" t="s">
        <v>2697</v>
      </c>
      <c r="AZ77" s="78" t="s">
        <v>66</v>
      </c>
      <c r="BA77" s="78" t="str">
        <f>REPLACE(INDEX(GroupVertices[Group],MATCH(Vertices[[#This Row],[Vertex]],GroupVertices[Vertex],0)),1,1,"")</f>
        <v>1</v>
      </c>
      <c r="BB77" s="48"/>
      <c r="BC77" s="48"/>
      <c r="BD77" s="48"/>
      <c r="BE77" s="48"/>
      <c r="BF77" s="48" t="s">
        <v>756</v>
      </c>
      <c r="BG77" s="48" t="s">
        <v>756</v>
      </c>
      <c r="BH77" s="121" t="s">
        <v>3749</v>
      </c>
      <c r="BI77" s="121" t="s">
        <v>3749</v>
      </c>
      <c r="BJ77" s="121" t="s">
        <v>3926</v>
      </c>
      <c r="BK77" s="121" t="s">
        <v>3926</v>
      </c>
      <c r="BL77" s="121">
        <v>0</v>
      </c>
      <c r="BM77" s="124">
        <v>0</v>
      </c>
      <c r="BN77" s="121">
        <v>0</v>
      </c>
      <c r="BO77" s="124">
        <v>0</v>
      </c>
      <c r="BP77" s="121">
        <v>0</v>
      </c>
      <c r="BQ77" s="124">
        <v>0</v>
      </c>
      <c r="BR77" s="121">
        <v>4</v>
      </c>
      <c r="BS77" s="124">
        <v>100</v>
      </c>
      <c r="BT77" s="121">
        <v>4</v>
      </c>
      <c r="BU77" s="2"/>
      <c r="BV77" s="3"/>
      <c r="BW77" s="3"/>
      <c r="BX77" s="3"/>
      <c r="BY77" s="3"/>
    </row>
    <row r="78" spans="1:77" ht="41.45" customHeight="1">
      <c r="A78" s="64" t="s">
        <v>260</v>
      </c>
      <c r="C78" s="65"/>
      <c r="D78" s="65" t="s">
        <v>64</v>
      </c>
      <c r="E78" s="66">
        <v>162.0941307338672</v>
      </c>
      <c r="F78" s="68">
        <v>99.99968714418976</v>
      </c>
      <c r="G78" s="100" t="s">
        <v>947</v>
      </c>
      <c r="H78" s="65"/>
      <c r="I78" s="69" t="s">
        <v>260</v>
      </c>
      <c r="J78" s="70"/>
      <c r="K78" s="70"/>
      <c r="L78" s="69" t="s">
        <v>2938</v>
      </c>
      <c r="M78" s="73">
        <v>1.1042644130254382</v>
      </c>
      <c r="N78" s="74">
        <v>8933.4794921875</v>
      </c>
      <c r="O78" s="74">
        <v>4664.2392578125</v>
      </c>
      <c r="P78" s="75"/>
      <c r="Q78" s="76"/>
      <c r="R78" s="76"/>
      <c r="S78" s="86"/>
      <c r="T78" s="48">
        <v>1</v>
      </c>
      <c r="U78" s="48">
        <v>2</v>
      </c>
      <c r="V78" s="49">
        <v>0</v>
      </c>
      <c r="W78" s="49">
        <v>1</v>
      </c>
      <c r="X78" s="49">
        <v>0</v>
      </c>
      <c r="Y78" s="49">
        <v>1.298243</v>
      </c>
      <c r="Z78" s="49">
        <v>0</v>
      </c>
      <c r="AA78" s="49">
        <v>0</v>
      </c>
      <c r="AB78" s="71">
        <v>78</v>
      </c>
      <c r="AC78" s="71"/>
      <c r="AD78" s="72"/>
      <c r="AE78" s="78" t="s">
        <v>1669</v>
      </c>
      <c r="AF78" s="78">
        <v>630</v>
      </c>
      <c r="AG78" s="78">
        <v>742</v>
      </c>
      <c r="AH78" s="78">
        <v>36769</v>
      </c>
      <c r="AI78" s="78">
        <v>1</v>
      </c>
      <c r="AJ78" s="78"/>
      <c r="AK78" s="78" t="s">
        <v>1899</v>
      </c>
      <c r="AL78" s="78" t="s">
        <v>2095</v>
      </c>
      <c r="AM78" s="78"/>
      <c r="AN78" s="78"/>
      <c r="AO78" s="80">
        <v>39990.3615162037</v>
      </c>
      <c r="AP78" s="83" t="s">
        <v>2372</v>
      </c>
      <c r="AQ78" s="78" t="b">
        <v>0</v>
      </c>
      <c r="AR78" s="78" t="b">
        <v>0</v>
      </c>
      <c r="AS78" s="78" t="b">
        <v>0</v>
      </c>
      <c r="AT78" s="78" t="s">
        <v>1508</v>
      </c>
      <c r="AU78" s="78">
        <v>19</v>
      </c>
      <c r="AV78" s="83" t="s">
        <v>2515</v>
      </c>
      <c r="AW78" s="78" t="b">
        <v>0</v>
      </c>
      <c r="AX78" s="78" t="s">
        <v>2622</v>
      </c>
      <c r="AY78" s="83" t="s">
        <v>2698</v>
      </c>
      <c r="AZ78" s="78" t="s">
        <v>66</v>
      </c>
      <c r="BA78" s="78" t="str">
        <f>REPLACE(INDEX(GroupVertices[Group],MATCH(Vertices[[#This Row],[Vertex]],GroupVertices[Vertex],0)),1,1,"")</f>
        <v>41</v>
      </c>
      <c r="BB78" s="48"/>
      <c r="BC78" s="48"/>
      <c r="BD78" s="48"/>
      <c r="BE78" s="48"/>
      <c r="BF78" s="48" t="s">
        <v>756</v>
      </c>
      <c r="BG78" s="48" t="s">
        <v>756</v>
      </c>
      <c r="BH78" s="121" t="s">
        <v>3750</v>
      </c>
      <c r="BI78" s="121" t="s">
        <v>3866</v>
      </c>
      <c r="BJ78" s="121" t="s">
        <v>3927</v>
      </c>
      <c r="BK78" s="121" t="s">
        <v>3927</v>
      </c>
      <c r="BL78" s="121">
        <v>6</v>
      </c>
      <c r="BM78" s="124">
        <v>4.285714285714286</v>
      </c>
      <c r="BN78" s="121">
        <v>3</v>
      </c>
      <c r="BO78" s="124">
        <v>2.142857142857143</v>
      </c>
      <c r="BP78" s="121">
        <v>0</v>
      </c>
      <c r="BQ78" s="124">
        <v>0</v>
      </c>
      <c r="BR78" s="121">
        <v>131</v>
      </c>
      <c r="BS78" s="124">
        <v>93.57142857142857</v>
      </c>
      <c r="BT78" s="121">
        <v>140</v>
      </c>
      <c r="BU78" s="2"/>
      <c r="BV78" s="3"/>
      <c r="BW78" s="3"/>
      <c r="BX78" s="3"/>
      <c r="BY78" s="3"/>
    </row>
    <row r="79" spans="1:77" ht="41.45" customHeight="1">
      <c r="A79" s="64" t="s">
        <v>427</v>
      </c>
      <c r="C79" s="65"/>
      <c r="D79" s="65" t="s">
        <v>64</v>
      </c>
      <c r="E79" s="66">
        <v>193.06973893918916</v>
      </c>
      <c r="F79" s="68">
        <v>99.89673565741631</v>
      </c>
      <c r="G79" s="100" t="s">
        <v>2562</v>
      </c>
      <c r="H79" s="65"/>
      <c r="I79" s="69" t="s">
        <v>427</v>
      </c>
      <c r="J79" s="70"/>
      <c r="K79" s="70"/>
      <c r="L79" s="69" t="s">
        <v>2939</v>
      </c>
      <c r="M79" s="73">
        <v>35.41456323839101</v>
      </c>
      <c r="N79" s="74">
        <v>8933.4794921875</v>
      </c>
      <c r="O79" s="74">
        <v>4228.98876953125</v>
      </c>
      <c r="P79" s="75"/>
      <c r="Q79" s="76"/>
      <c r="R79" s="76"/>
      <c r="S79" s="86"/>
      <c r="T79" s="48">
        <v>1</v>
      </c>
      <c r="U79" s="48">
        <v>0</v>
      </c>
      <c r="V79" s="49">
        <v>0</v>
      </c>
      <c r="W79" s="49">
        <v>1</v>
      </c>
      <c r="X79" s="49">
        <v>0</v>
      </c>
      <c r="Y79" s="49">
        <v>0.701753</v>
      </c>
      <c r="Z79" s="49">
        <v>0</v>
      </c>
      <c r="AA79" s="49">
        <v>0</v>
      </c>
      <c r="AB79" s="71">
        <v>79</v>
      </c>
      <c r="AC79" s="71"/>
      <c r="AD79" s="72"/>
      <c r="AE79" s="78" t="s">
        <v>1670</v>
      </c>
      <c r="AF79" s="78">
        <v>1182</v>
      </c>
      <c r="AG79" s="78">
        <v>244912</v>
      </c>
      <c r="AH79" s="78">
        <v>194724</v>
      </c>
      <c r="AI79" s="78">
        <v>5943</v>
      </c>
      <c r="AJ79" s="78"/>
      <c r="AK79" s="78" t="s">
        <v>1900</v>
      </c>
      <c r="AL79" s="78"/>
      <c r="AM79" s="83" t="s">
        <v>2217</v>
      </c>
      <c r="AN79" s="78"/>
      <c r="AO79" s="80">
        <v>40581.34936342593</v>
      </c>
      <c r="AP79" s="83" t="s">
        <v>2373</v>
      </c>
      <c r="AQ79" s="78" t="b">
        <v>0</v>
      </c>
      <c r="AR79" s="78" t="b">
        <v>0</v>
      </c>
      <c r="AS79" s="78" t="b">
        <v>0</v>
      </c>
      <c r="AT79" s="78" t="s">
        <v>1508</v>
      </c>
      <c r="AU79" s="78">
        <v>843</v>
      </c>
      <c r="AV79" s="83" t="s">
        <v>2515</v>
      </c>
      <c r="AW79" s="78" t="b">
        <v>1</v>
      </c>
      <c r="AX79" s="78" t="s">
        <v>2622</v>
      </c>
      <c r="AY79" s="83" t="s">
        <v>2699</v>
      </c>
      <c r="AZ79" s="78" t="s">
        <v>65</v>
      </c>
      <c r="BA79" s="78" t="str">
        <f>REPLACE(INDEX(GroupVertices[Group],MATCH(Vertices[[#This Row],[Vertex]],GroupVertices[Vertex],0)),1,1,"")</f>
        <v>41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261</v>
      </c>
      <c r="C80" s="65"/>
      <c r="D80" s="65" t="s">
        <v>64</v>
      </c>
      <c r="E80" s="66">
        <v>162.01991714988833</v>
      </c>
      <c r="F80" s="68">
        <v>99.99993380274636</v>
      </c>
      <c r="G80" s="100" t="s">
        <v>948</v>
      </c>
      <c r="H80" s="65"/>
      <c r="I80" s="69" t="s">
        <v>261</v>
      </c>
      <c r="J80" s="70"/>
      <c r="K80" s="70"/>
      <c r="L80" s="69" t="s">
        <v>2940</v>
      </c>
      <c r="M80" s="73">
        <v>1.0220613380660293</v>
      </c>
      <c r="N80" s="74">
        <v>5873.35693359375</v>
      </c>
      <c r="O80" s="74">
        <v>4749.6748046875</v>
      </c>
      <c r="P80" s="75"/>
      <c r="Q80" s="76"/>
      <c r="R80" s="76"/>
      <c r="S80" s="86"/>
      <c r="T80" s="48">
        <v>0</v>
      </c>
      <c r="U80" s="48">
        <v>1</v>
      </c>
      <c r="V80" s="49">
        <v>0</v>
      </c>
      <c r="W80" s="49">
        <v>0.142857</v>
      </c>
      <c r="X80" s="49">
        <v>0</v>
      </c>
      <c r="Y80" s="49">
        <v>0.595237</v>
      </c>
      <c r="Z80" s="49">
        <v>0</v>
      </c>
      <c r="AA80" s="49">
        <v>0</v>
      </c>
      <c r="AB80" s="71">
        <v>80</v>
      </c>
      <c r="AC80" s="71"/>
      <c r="AD80" s="72"/>
      <c r="AE80" s="78" t="s">
        <v>1671</v>
      </c>
      <c r="AF80" s="78">
        <v>850</v>
      </c>
      <c r="AG80" s="78">
        <v>157</v>
      </c>
      <c r="AH80" s="78">
        <v>1648</v>
      </c>
      <c r="AI80" s="78">
        <v>11769</v>
      </c>
      <c r="AJ80" s="78"/>
      <c r="AK80" s="78"/>
      <c r="AL80" s="78"/>
      <c r="AM80" s="78"/>
      <c r="AN80" s="78"/>
      <c r="AO80" s="80">
        <v>40741.11682870371</v>
      </c>
      <c r="AP80" s="83" t="s">
        <v>2374</v>
      </c>
      <c r="AQ80" s="78" t="b">
        <v>1</v>
      </c>
      <c r="AR80" s="78" t="b">
        <v>0</v>
      </c>
      <c r="AS80" s="78" t="b">
        <v>0</v>
      </c>
      <c r="AT80" s="78" t="s">
        <v>1508</v>
      </c>
      <c r="AU80" s="78">
        <v>2</v>
      </c>
      <c r="AV80" s="83" t="s">
        <v>2515</v>
      </c>
      <c r="AW80" s="78" t="b">
        <v>0</v>
      </c>
      <c r="AX80" s="78" t="s">
        <v>2622</v>
      </c>
      <c r="AY80" s="83" t="s">
        <v>2700</v>
      </c>
      <c r="AZ80" s="78" t="s">
        <v>66</v>
      </c>
      <c r="BA80" s="78" t="str">
        <f>REPLACE(INDEX(GroupVertices[Group],MATCH(Vertices[[#This Row],[Vertex]],GroupVertices[Vertex],0)),1,1,"")</f>
        <v>11</v>
      </c>
      <c r="BB80" s="48"/>
      <c r="BC80" s="48"/>
      <c r="BD80" s="48"/>
      <c r="BE80" s="48"/>
      <c r="BF80" s="48" t="s">
        <v>771</v>
      </c>
      <c r="BG80" s="48" t="s">
        <v>771</v>
      </c>
      <c r="BH80" s="121" t="s">
        <v>3730</v>
      </c>
      <c r="BI80" s="121" t="s">
        <v>3730</v>
      </c>
      <c r="BJ80" s="121" t="s">
        <v>3906</v>
      </c>
      <c r="BK80" s="121" t="s">
        <v>3906</v>
      </c>
      <c r="BL80" s="121">
        <v>0</v>
      </c>
      <c r="BM80" s="124">
        <v>0</v>
      </c>
      <c r="BN80" s="121">
        <v>0</v>
      </c>
      <c r="BO80" s="124">
        <v>0</v>
      </c>
      <c r="BP80" s="121">
        <v>0</v>
      </c>
      <c r="BQ80" s="124">
        <v>0</v>
      </c>
      <c r="BR80" s="121">
        <v>14</v>
      </c>
      <c r="BS80" s="124">
        <v>100</v>
      </c>
      <c r="BT80" s="121">
        <v>14</v>
      </c>
      <c r="BU80" s="2"/>
      <c r="BV80" s="3"/>
      <c r="BW80" s="3"/>
      <c r="BX80" s="3"/>
      <c r="BY80" s="3"/>
    </row>
    <row r="81" spans="1:77" ht="41.45" customHeight="1">
      <c r="A81" s="64" t="s">
        <v>262</v>
      </c>
      <c r="C81" s="65"/>
      <c r="D81" s="65" t="s">
        <v>64</v>
      </c>
      <c r="E81" s="66">
        <v>162.15959092076133</v>
      </c>
      <c r="F81" s="68">
        <v>99.99946957869369</v>
      </c>
      <c r="G81" s="100" t="s">
        <v>949</v>
      </c>
      <c r="H81" s="65"/>
      <c r="I81" s="69" t="s">
        <v>262</v>
      </c>
      <c r="J81" s="70"/>
      <c r="K81" s="70"/>
      <c r="L81" s="69" t="s">
        <v>2941</v>
      </c>
      <c r="M81" s="73">
        <v>1.1767717406819425</v>
      </c>
      <c r="N81" s="74">
        <v>4606.4267578125</v>
      </c>
      <c r="O81" s="74">
        <v>5225.029296875</v>
      </c>
      <c r="P81" s="75"/>
      <c r="Q81" s="76"/>
      <c r="R81" s="76"/>
      <c r="S81" s="86"/>
      <c r="T81" s="48">
        <v>0</v>
      </c>
      <c r="U81" s="48">
        <v>1</v>
      </c>
      <c r="V81" s="49">
        <v>0</v>
      </c>
      <c r="W81" s="49">
        <v>0.045455</v>
      </c>
      <c r="X81" s="49">
        <v>0</v>
      </c>
      <c r="Y81" s="49">
        <v>0.590358</v>
      </c>
      <c r="Z81" s="49">
        <v>0</v>
      </c>
      <c r="AA81" s="49">
        <v>0</v>
      </c>
      <c r="AB81" s="71">
        <v>81</v>
      </c>
      <c r="AC81" s="71"/>
      <c r="AD81" s="72"/>
      <c r="AE81" s="78" t="s">
        <v>1672</v>
      </c>
      <c r="AF81" s="78">
        <v>3964</v>
      </c>
      <c r="AG81" s="78">
        <v>1258</v>
      </c>
      <c r="AH81" s="78">
        <v>85667</v>
      </c>
      <c r="AI81" s="78">
        <v>83823</v>
      </c>
      <c r="AJ81" s="78"/>
      <c r="AK81" s="78"/>
      <c r="AL81" s="78"/>
      <c r="AM81" s="78"/>
      <c r="AN81" s="78"/>
      <c r="AO81" s="80">
        <v>43291.625023148146</v>
      </c>
      <c r="AP81" s="78"/>
      <c r="AQ81" s="78" t="b">
        <v>1</v>
      </c>
      <c r="AR81" s="78" t="b">
        <v>0</v>
      </c>
      <c r="AS81" s="78" t="b">
        <v>0</v>
      </c>
      <c r="AT81" s="78" t="s">
        <v>1508</v>
      </c>
      <c r="AU81" s="78">
        <v>0</v>
      </c>
      <c r="AV81" s="78"/>
      <c r="AW81" s="78" t="b">
        <v>0</v>
      </c>
      <c r="AX81" s="78" t="s">
        <v>2622</v>
      </c>
      <c r="AY81" s="83" t="s">
        <v>2701</v>
      </c>
      <c r="AZ81" s="78" t="s">
        <v>66</v>
      </c>
      <c r="BA81" s="78" t="str">
        <f>REPLACE(INDEX(GroupVertices[Group],MATCH(Vertices[[#This Row],[Vertex]],GroupVertices[Vertex],0)),1,1,"")</f>
        <v>7</v>
      </c>
      <c r="BB81" s="48"/>
      <c r="BC81" s="48"/>
      <c r="BD81" s="48"/>
      <c r="BE81" s="48"/>
      <c r="BF81" s="48" t="s">
        <v>768</v>
      </c>
      <c r="BG81" s="48" t="s">
        <v>768</v>
      </c>
      <c r="BH81" s="121" t="s">
        <v>3725</v>
      </c>
      <c r="BI81" s="121" t="s">
        <v>3725</v>
      </c>
      <c r="BJ81" s="121" t="s">
        <v>3902</v>
      </c>
      <c r="BK81" s="121" t="s">
        <v>3902</v>
      </c>
      <c r="BL81" s="121">
        <v>0</v>
      </c>
      <c r="BM81" s="124">
        <v>0</v>
      </c>
      <c r="BN81" s="121">
        <v>0</v>
      </c>
      <c r="BO81" s="124">
        <v>0</v>
      </c>
      <c r="BP81" s="121">
        <v>0</v>
      </c>
      <c r="BQ81" s="124">
        <v>0</v>
      </c>
      <c r="BR81" s="121">
        <v>39</v>
      </c>
      <c r="BS81" s="124">
        <v>100</v>
      </c>
      <c r="BT81" s="121">
        <v>39</v>
      </c>
      <c r="BU81" s="2"/>
      <c r="BV81" s="3"/>
      <c r="BW81" s="3"/>
      <c r="BX81" s="3"/>
      <c r="BY81" s="3"/>
    </row>
    <row r="82" spans="1:77" ht="41.45" customHeight="1">
      <c r="A82" s="64" t="s">
        <v>263</v>
      </c>
      <c r="C82" s="65"/>
      <c r="D82" s="65" t="s">
        <v>64</v>
      </c>
      <c r="E82" s="66">
        <v>162.00317152068286</v>
      </c>
      <c r="F82" s="68">
        <v>99.99998945903604</v>
      </c>
      <c r="G82" s="100" t="s">
        <v>2563</v>
      </c>
      <c r="H82" s="65"/>
      <c r="I82" s="69" t="s">
        <v>263</v>
      </c>
      <c r="J82" s="70"/>
      <c r="K82" s="70"/>
      <c r="L82" s="69" t="s">
        <v>2942</v>
      </c>
      <c r="M82" s="73">
        <v>1.0035129519213422</v>
      </c>
      <c r="N82" s="74">
        <v>2070.94287109375</v>
      </c>
      <c r="O82" s="74">
        <v>8378.8408203125</v>
      </c>
      <c r="P82" s="75"/>
      <c r="Q82" s="76"/>
      <c r="R82" s="76"/>
      <c r="S82" s="86"/>
      <c r="T82" s="48">
        <v>1</v>
      </c>
      <c r="U82" s="48">
        <v>1</v>
      </c>
      <c r="V82" s="49">
        <v>0</v>
      </c>
      <c r="W82" s="49">
        <v>0</v>
      </c>
      <c r="X82" s="49">
        <v>0</v>
      </c>
      <c r="Y82" s="49">
        <v>0.999998</v>
      </c>
      <c r="Z82" s="49">
        <v>0</v>
      </c>
      <c r="AA82" s="49" t="s">
        <v>4473</v>
      </c>
      <c r="AB82" s="71">
        <v>82</v>
      </c>
      <c r="AC82" s="71"/>
      <c r="AD82" s="72"/>
      <c r="AE82" s="78" t="s">
        <v>1673</v>
      </c>
      <c r="AF82" s="78">
        <v>26</v>
      </c>
      <c r="AG82" s="78">
        <v>25</v>
      </c>
      <c r="AH82" s="78">
        <v>1767</v>
      </c>
      <c r="AI82" s="78">
        <v>7461</v>
      </c>
      <c r="AJ82" s="78"/>
      <c r="AK82" s="78" t="s">
        <v>1901</v>
      </c>
      <c r="AL82" s="78" t="s">
        <v>1566</v>
      </c>
      <c r="AM82" s="78"/>
      <c r="AN82" s="78"/>
      <c r="AO82" s="80">
        <v>40895.852743055555</v>
      </c>
      <c r="AP82" s="83" t="s">
        <v>2375</v>
      </c>
      <c r="AQ82" s="78" t="b">
        <v>0</v>
      </c>
      <c r="AR82" s="78" t="b">
        <v>0</v>
      </c>
      <c r="AS82" s="78" t="b">
        <v>1</v>
      </c>
      <c r="AT82" s="78" t="s">
        <v>1508</v>
      </c>
      <c r="AU82" s="78">
        <v>9</v>
      </c>
      <c r="AV82" s="83" t="s">
        <v>2525</v>
      </c>
      <c r="AW82" s="78" t="b">
        <v>0</v>
      </c>
      <c r="AX82" s="78" t="s">
        <v>2622</v>
      </c>
      <c r="AY82" s="83" t="s">
        <v>2702</v>
      </c>
      <c r="AZ82" s="78" t="s">
        <v>66</v>
      </c>
      <c r="BA82" s="78" t="str">
        <f>REPLACE(INDEX(GroupVertices[Group],MATCH(Vertices[[#This Row],[Vertex]],GroupVertices[Vertex],0)),1,1,"")</f>
        <v>1</v>
      </c>
      <c r="BB82" s="48"/>
      <c r="BC82" s="48"/>
      <c r="BD82" s="48"/>
      <c r="BE82" s="48"/>
      <c r="BF82" s="48" t="s">
        <v>780</v>
      </c>
      <c r="BG82" s="48" t="s">
        <v>780</v>
      </c>
      <c r="BH82" s="121" t="s">
        <v>3751</v>
      </c>
      <c r="BI82" s="121" t="s">
        <v>3751</v>
      </c>
      <c r="BJ82" s="121" t="s">
        <v>3928</v>
      </c>
      <c r="BK82" s="121" t="s">
        <v>3928</v>
      </c>
      <c r="BL82" s="121">
        <v>1</v>
      </c>
      <c r="BM82" s="124">
        <v>8.333333333333334</v>
      </c>
      <c r="BN82" s="121">
        <v>0</v>
      </c>
      <c r="BO82" s="124">
        <v>0</v>
      </c>
      <c r="BP82" s="121">
        <v>0</v>
      </c>
      <c r="BQ82" s="124">
        <v>0</v>
      </c>
      <c r="BR82" s="121">
        <v>11</v>
      </c>
      <c r="BS82" s="124">
        <v>91.66666666666667</v>
      </c>
      <c r="BT82" s="121">
        <v>12</v>
      </c>
      <c r="BU82" s="2"/>
      <c r="BV82" s="3"/>
      <c r="BW82" s="3"/>
      <c r="BX82" s="3"/>
      <c r="BY82" s="3"/>
    </row>
    <row r="83" spans="1:77" ht="41.45" customHeight="1">
      <c r="A83" s="64" t="s">
        <v>264</v>
      </c>
      <c r="C83" s="65"/>
      <c r="D83" s="65" t="s">
        <v>64</v>
      </c>
      <c r="E83" s="66">
        <v>162.2324090356397</v>
      </c>
      <c r="F83" s="68">
        <v>99.99922755816124</v>
      </c>
      <c r="G83" s="100" t="s">
        <v>950</v>
      </c>
      <c r="H83" s="65"/>
      <c r="I83" s="69" t="s">
        <v>264</v>
      </c>
      <c r="J83" s="70"/>
      <c r="K83" s="70"/>
      <c r="L83" s="69" t="s">
        <v>2943</v>
      </c>
      <c r="M83" s="73">
        <v>1.2574291167959606</v>
      </c>
      <c r="N83" s="74">
        <v>2913.0537109375</v>
      </c>
      <c r="O83" s="74">
        <v>4865.59326171875</v>
      </c>
      <c r="P83" s="75"/>
      <c r="Q83" s="76"/>
      <c r="R83" s="76"/>
      <c r="S83" s="86"/>
      <c r="T83" s="48">
        <v>0</v>
      </c>
      <c r="U83" s="48">
        <v>1</v>
      </c>
      <c r="V83" s="49">
        <v>0</v>
      </c>
      <c r="W83" s="49">
        <v>0.012195</v>
      </c>
      <c r="X83" s="49">
        <v>0.001504</v>
      </c>
      <c r="Y83" s="49">
        <v>0.445723</v>
      </c>
      <c r="Z83" s="49">
        <v>0</v>
      </c>
      <c r="AA83" s="49">
        <v>0</v>
      </c>
      <c r="AB83" s="71">
        <v>83</v>
      </c>
      <c r="AC83" s="71"/>
      <c r="AD83" s="72"/>
      <c r="AE83" s="78" t="s">
        <v>1674</v>
      </c>
      <c r="AF83" s="78">
        <v>2061</v>
      </c>
      <c r="AG83" s="78">
        <v>1832</v>
      </c>
      <c r="AH83" s="78">
        <v>2884</v>
      </c>
      <c r="AI83" s="78">
        <v>254</v>
      </c>
      <c r="AJ83" s="78"/>
      <c r="AK83" s="78" t="s">
        <v>1902</v>
      </c>
      <c r="AL83" s="78" t="s">
        <v>2096</v>
      </c>
      <c r="AM83" s="83" t="s">
        <v>2218</v>
      </c>
      <c r="AN83" s="78"/>
      <c r="AO83" s="80">
        <v>40604.48295138889</v>
      </c>
      <c r="AP83" s="83" t="s">
        <v>2376</v>
      </c>
      <c r="AQ83" s="78" t="b">
        <v>0</v>
      </c>
      <c r="AR83" s="78" t="b">
        <v>0</v>
      </c>
      <c r="AS83" s="78" t="b">
        <v>1</v>
      </c>
      <c r="AT83" s="78" t="s">
        <v>1508</v>
      </c>
      <c r="AU83" s="78">
        <v>45</v>
      </c>
      <c r="AV83" s="83" t="s">
        <v>2515</v>
      </c>
      <c r="AW83" s="78" t="b">
        <v>0</v>
      </c>
      <c r="AX83" s="78" t="s">
        <v>2622</v>
      </c>
      <c r="AY83" s="83" t="s">
        <v>2703</v>
      </c>
      <c r="AZ83" s="78" t="s">
        <v>66</v>
      </c>
      <c r="BA83" s="78" t="str">
        <f>REPLACE(INDEX(GroupVertices[Group],MATCH(Vertices[[#This Row],[Vertex]],GroupVertices[Vertex],0)),1,1,"")</f>
        <v>3</v>
      </c>
      <c r="BB83" s="48" t="s">
        <v>657</v>
      </c>
      <c r="BC83" s="48" t="s">
        <v>657</v>
      </c>
      <c r="BD83" s="48" t="s">
        <v>718</v>
      </c>
      <c r="BE83" s="48" t="s">
        <v>718</v>
      </c>
      <c r="BF83" s="48" t="s">
        <v>3686</v>
      </c>
      <c r="BG83" s="48" t="s">
        <v>3686</v>
      </c>
      <c r="BH83" s="121" t="s">
        <v>3752</v>
      </c>
      <c r="BI83" s="121" t="s">
        <v>3752</v>
      </c>
      <c r="BJ83" s="121" t="s">
        <v>3929</v>
      </c>
      <c r="BK83" s="121" t="s">
        <v>3929</v>
      </c>
      <c r="BL83" s="121">
        <v>1</v>
      </c>
      <c r="BM83" s="124">
        <v>4.166666666666667</v>
      </c>
      <c r="BN83" s="121">
        <v>0</v>
      </c>
      <c r="BO83" s="124">
        <v>0</v>
      </c>
      <c r="BP83" s="121">
        <v>0</v>
      </c>
      <c r="BQ83" s="124">
        <v>0</v>
      </c>
      <c r="BR83" s="121">
        <v>23</v>
      </c>
      <c r="BS83" s="124">
        <v>95.83333333333333</v>
      </c>
      <c r="BT83" s="121">
        <v>24</v>
      </c>
      <c r="BU83" s="2"/>
      <c r="BV83" s="3"/>
      <c r="BW83" s="3"/>
      <c r="BX83" s="3"/>
      <c r="BY83" s="3"/>
    </row>
    <row r="84" spans="1:77" ht="41.45" customHeight="1">
      <c r="A84" s="64" t="s">
        <v>265</v>
      </c>
      <c r="C84" s="65"/>
      <c r="D84" s="65" t="s">
        <v>64</v>
      </c>
      <c r="E84" s="66">
        <v>162.02879740780034</v>
      </c>
      <c r="F84" s="68">
        <v>99.99990428804728</v>
      </c>
      <c r="G84" s="100" t="s">
        <v>2564</v>
      </c>
      <c r="H84" s="65"/>
      <c r="I84" s="69" t="s">
        <v>265</v>
      </c>
      <c r="J84" s="70"/>
      <c r="K84" s="70"/>
      <c r="L84" s="69" t="s">
        <v>2944</v>
      </c>
      <c r="M84" s="73">
        <v>1.0318976034457876</v>
      </c>
      <c r="N84" s="74">
        <v>4307.90234375</v>
      </c>
      <c r="O84" s="74">
        <v>5364.94189453125</v>
      </c>
      <c r="P84" s="75"/>
      <c r="Q84" s="76"/>
      <c r="R84" s="76"/>
      <c r="S84" s="86"/>
      <c r="T84" s="48">
        <v>0</v>
      </c>
      <c r="U84" s="48">
        <v>1</v>
      </c>
      <c r="V84" s="49">
        <v>0</v>
      </c>
      <c r="W84" s="49">
        <v>0.012195</v>
      </c>
      <c r="X84" s="49">
        <v>0.001504</v>
      </c>
      <c r="Y84" s="49">
        <v>0.445723</v>
      </c>
      <c r="Z84" s="49">
        <v>0</v>
      </c>
      <c r="AA84" s="49">
        <v>0</v>
      </c>
      <c r="AB84" s="71">
        <v>84</v>
      </c>
      <c r="AC84" s="71"/>
      <c r="AD84" s="72"/>
      <c r="AE84" s="78" t="s">
        <v>1675</v>
      </c>
      <c r="AF84" s="78">
        <v>283</v>
      </c>
      <c r="AG84" s="78">
        <v>227</v>
      </c>
      <c r="AH84" s="78">
        <v>415</v>
      </c>
      <c r="AI84" s="78">
        <v>960</v>
      </c>
      <c r="AJ84" s="78"/>
      <c r="AK84" s="78" t="s">
        <v>1903</v>
      </c>
      <c r="AL84" s="78" t="s">
        <v>2097</v>
      </c>
      <c r="AM84" s="83" t="s">
        <v>2219</v>
      </c>
      <c r="AN84" s="78"/>
      <c r="AO84" s="80">
        <v>41801.04127314815</v>
      </c>
      <c r="AP84" s="83" t="s">
        <v>2377</v>
      </c>
      <c r="AQ84" s="78" t="b">
        <v>1</v>
      </c>
      <c r="AR84" s="78" t="b">
        <v>0</v>
      </c>
      <c r="AS84" s="78" t="b">
        <v>1</v>
      </c>
      <c r="AT84" s="78" t="s">
        <v>1508</v>
      </c>
      <c r="AU84" s="78">
        <v>7</v>
      </c>
      <c r="AV84" s="83" t="s">
        <v>2515</v>
      </c>
      <c r="AW84" s="78" t="b">
        <v>0</v>
      </c>
      <c r="AX84" s="78" t="s">
        <v>2622</v>
      </c>
      <c r="AY84" s="83" t="s">
        <v>2704</v>
      </c>
      <c r="AZ84" s="78" t="s">
        <v>66</v>
      </c>
      <c r="BA84" s="78" t="str">
        <f>REPLACE(INDEX(GroupVertices[Group],MATCH(Vertices[[#This Row],[Vertex]],GroupVertices[Vertex],0)),1,1,"")</f>
        <v>3</v>
      </c>
      <c r="BB84" s="48"/>
      <c r="BC84" s="48"/>
      <c r="BD84" s="48"/>
      <c r="BE84" s="48"/>
      <c r="BF84" s="48" t="s">
        <v>782</v>
      </c>
      <c r="BG84" s="48" t="s">
        <v>782</v>
      </c>
      <c r="BH84" s="121" t="s">
        <v>3753</v>
      </c>
      <c r="BI84" s="121" t="s">
        <v>3753</v>
      </c>
      <c r="BJ84" s="121" t="s">
        <v>3930</v>
      </c>
      <c r="BK84" s="121" t="s">
        <v>3930</v>
      </c>
      <c r="BL84" s="121">
        <v>1</v>
      </c>
      <c r="BM84" s="124">
        <v>6.25</v>
      </c>
      <c r="BN84" s="121">
        <v>0</v>
      </c>
      <c r="BO84" s="124">
        <v>0</v>
      </c>
      <c r="BP84" s="121">
        <v>0</v>
      </c>
      <c r="BQ84" s="124">
        <v>0</v>
      </c>
      <c r="BR84" s="121">
        <v>15</v>
      </c>
      <c r="BS84" s="124">
        <v>93.75</v>
      </c>
      <c r="BT84" s="121">
        <v>16</v>
      </c>
      <c r="BU84" s="2"/>
      <c r="BV84" s="3"/>
      <c r="BW84" s="3"/>
      <c r="BX84" s="3"/>
      <c r="BY84" s="3"/>
    </row>
    <row r="85" spans="1:77" ht="41.45" customHeight="1">
      <c r="A85" s="64" t="s">
        <v>266</v>
      </c>
      <c r="C85" s="65"/>
      <c r="D85" s="65" t="s">
        <v>64</v>
      </c>
      <c r="E85" s="66">
        <v>162.19447764827277</v>
      </c>
      <c r="F85" s="68">
        <v>99.99935362809016</v>
      </c>
      <c r="G85" s="100" t="s">
        <v>951</v>
      </c>
      <c r="H85" s="65"/>
      <c r="I85" s="69" t="s">
        <v>266</v>
      </c>
      <c r="J85" s="70"/>
      <c r="K85" s="70"/>
      <c r="L85" s="69" t="s">
        <v>2945</v>
      </c>
      <c r="M85" s="73">
        <v>1.2154142118167073</v>
      </c>
      <c r="N85" s="74">
        <v>8287.0205078125</v>
      </c>
      <c r="O85" s="74">
        <v>4228.98876953125</v>
      </c>
      <c r="P85" s="75"/>
      <c r="Q85" s="76"/>
      <c r="R85" s="76"/>
      <c r="S85" s="86"/>
      <c r="T85" s="48">
        <v>2</v>
      </c>
      <c r="U85" s="48">
        <v>1</v>
      </c>
      <c r="V85" s="49">
        <v>0</v>
      </c>
      <c r="W85" s="49">
        <v>1</v>
      </c>
      <c r="X85" s="49">
        <v>0</v>
      </c>
      <c r="Y85" s="49">
        <v>1.298243</v>
      </c>
      <c r="Z85" s="49">
        <v>0</v>
      </c>
      <c r="AA85" s="49">
        <v>0</v>
      </c>
      <c r="AB85" s="71">
        <v>85</v>
      </c>
      <c r="AC85" s="71"/>
      <c r="AD85" s="72"/>
      <c r="AE85" s="78" t="s">
        <v>1676</v>
      </c>
      <c r="AF85" s="78">
        <v>1</v>
      </c>
      <c r="AG85" s="78">
        <v>1533</v>
      </c>
      <c r="AH85" s="78">
        <v>1359</v>
      </c>
      <c r="AI85" s="78">
        <v>486</v>
      </c>
      <c r="AJ85" s="78"/>
      <c r="AK85" s="78" t="s">
        <v>1904</v>
      </c>
      <c r="AL85" s="78"/>
      <c r="AM85" s="83" t="s">
        <v>2220</v>
      </c>
      <c r="AN85" s="78"/>
      <c r="AO85" s="80">
        <v>41598.86788194445</v>
      </c>
      <c r="AP85" s="83" t="s">
        <v>2378</v>
      </c>
      <c r="AQ85" s="78" t="b">
        <v>0</v>
      </c>
      <c r="AR85" s="78" t="b">
        <v>0</v>
      </c>
      <c r="AS85" s="78" t="b">
        <v>0</v>
      </c>
      <c r="AT85" s="78" t="s">
        <v>1514</v>
      </c>
      <c r="AU85" s="78">
        <v>7</v>
      </c>
      <c r="AV85" s="83" t="s">
        <v>2515</v>
      </c>
      <c r="AW85" s="78" t="b">
        <v>0</v>
      </c>
      <c r="AX85" s="78" t="s">
        <v>2622</v>
      </c>
      <c r="AY85" s="83" t="s">
        <v>2705</v>
      </c>
      <c r="AZ85" s="78" t="s">
        <v>66</v>
      </c>
      <c r="BA85" s="78" t="str">
        <f>REPLACE(INDEX(GroupVertices[Group],MATCH(Vertices[[#This Row],[Vertex]],GroupVertices[Vertex],0)),1,1,"")</f>
        <v>40</v>
      </c>
      <c r="BB85" s="48" t="s">
        <v>658</v>
      </c>
      <c r="BC85" s="48" t="s">
        <v>658</v>
      </c>
      <c r="BD85" s="48" t="s">
        <v>722</v>
      </c>
      <c r="BE85" s="48" t="s">
        <v>722</v>
      </c>
      <c r="BF85" s="48" t="s">
        <v>756</v>
      </c>
      <c r="BG85" s="48" t="s">
        <v>756</v>
      </c>
      <c r="BH85" s="121" t="s">
        <v>3754</v>
      </c>
      <c r="BI85" s="121" t="s">
        <v>3754</v>
      </c>
      <c r="BJ85" s="121" t="s">
        <v>3931</v>
      </c>
      <c r="BK85" s="121" t="s">
        <v>3931</v>
      </c>
      <c r="BL85" s="121">
        <v>0</v>
      </c>
      <c r="BM85" s="124">
        <v>0</v>
      </c>
      <c r="BN85" s="121">
        <v>0</v>
      </c>
      <c r="BO85" s="124">
        <v>0</v>
      </c>
      <c r="BP85" s="121">
        <v>0</v>
      </c>
      <c r="BQ85" s="124">
        <v>0</v>
      </c>
      <c r="BR85" s="121">
        <v>38</v>
      </c>
      <c r="BS85" s="124">
        <v>100</v>
      </c>
      <c r="BT85" s="121">
        <v>38</v>
      </c>
      <c r="BU85" s="2"/>
      <c r="BV85" s="3"/>
      <c r="BW85" s="3"/>
      <c r="BX85" s="3"/>
      <c r="BY85" s="3"/>
    </row>
    <row r="86" spans="1:77" ht="41.45" customHeight="1">
      <c r="A86" s="64" t="s">
        <v>267</v>
      </c>
      <c r="C86" s="65"/>
      <c r="D86" s="65" t="s">
        <v>64</v>
      </c>
      <c r="E86" s="66">
        <v>162.00063430413658</v>
      </c>
      <c r="F86" s="68">
        <v>99.99999789180721</v>
      </c>
      <c r="G86" s="100" t="s">
        <v>952</v>
      </c>
      <c r="H86" s="65"/>
      <c r="I86" s="69" t="s">
        <v>267</v>
      </c>
      <c r="J86" s="70"/>
      <c r="K86" s="70"/>
      <c r="L86" s="69" t="s">
        <v>2946</v>
      </c>
      <c r="M86" s="73">
        <v>1.0007025903842683</v>
      </c>
      <c r="N86" s="74">
        <v>8287.0205078125</v>
      </c>
      <c r="O86" s="74">
        <v>4664.2392578125</v>
      </c>
      <c r="P86" s="75"/>
      <c r="Q86" s="76"/>
      <c r="R86" s="76"/>
      <c r="S86" s="86"/>
      <c r="T86" s="48">
        <v>0</v>
      </c>
      <c r="U86" s="48">
        <v>1</v>
      </c>
      <c r="V86" s="49">
        <v>0</v>
      </c>
      <c r="W86" s="49">
        <v>1</v>
      </c>
      <c r="X86" s="49">
        <v>0</v>
      </c>
      <c r="Y86" s="49">
        <v>0.701753</v>
      </c>
      <c r="Z86" s="49">
        <v>0</v>
      </c>
      <c r="AA86" s="49">
        <v>0</v>
      </c>
      <c r="AB86" s="71">
        <v>86</v>
      </c>
      <c r="AC86" s="71"/>
      <c r="AD86" s="72"/>
      <c r="AE86" s="78" t="s">
        <v>1677</v>
      </c>
      <c r="AF86" s="78">
        <v>14</v>
      </c>
      <c r="AG86" s="78">
        <v>5</v>
      </c>
      <c r="AH86" s="78">
        <v>63</v>
      </c>
      <c r="AI86" s="78">
        <v>83</v>
      </c>
      <c r="AJ86" s="78"/>
      <c r="AK86" s="78" t="s">
        <v>1905</v>
      </c>
      <c r="AL86" s="78" t="s">
        <v>2098</v>
      </c>
      <c r="AM86" s="78"/>
      <c r="AN86" s="78"/>
      <c r="AO86" s="80">
        <v>42565.97079861111</v>
      </c>
      <c r="AP86" s="83" t="s">
        <v>2379</v>
      </c>
      <c r="AQ86" s="78" t="b">
        <v>1</v>
      </c>
      <c r="AR86" s="78" t="b">
        <v>0</v>
      </c>
      <c r="AS86" s="78" t="b">
        <v>0</v>
      </c>
      <c r="AT86" s="78" t="s">
        <v>1514</v>
      </c>
      <c r="AU86" s="78">
        <v>0</v>
      </c>
      <c r="AV86" s="78"/>
      <c r="AW86" s="78" t="b">
        <v>0</v>
      </c>
      <c r="AX86" s="78" t="s">
        <v>2622</v>
      </c>
      <c r="AY86" s="83" t="s">
        <v>2706</v>
      </c>
      <c r="AZ86" s="78" t="s">
        <v>66</v>
      </c>
      <c r="BA86" s="78" t="str">
        <f>REPLACE(INDEX(GroupVertices[Group],MATCH(Vertices[[#This Row],[Vertex]],GroupVertices[Vertex],0)),1,1,"")</f>
        <v>40</v>
      </c>
      <c r="BB86" s="48" t="s">
        <v>658</v>
      </c>
      <c r="BC86" s="48" t="s">
        <v>658</v>
      </c>
      <c r="BD86" s="48" t="s">
        <v>722</v>
      </c>
      <c r="BE86" s="48" t="s">
        <v>722</v>
      </c>
      <c r="BF86" s="48" t="s">
        <v>756</v>
      </c>
      <c r="BG86" s="48" t="s">
        <v>756</v>
      </c>
      <c r="BH86" s="121" t="s">
        <v>3755</v>
      </c>
      <c r="BI86" s="121" t="s">
        <v>3755</v>
      </c>
      <c r="BJ86" s="121" t="s">
        <v>3932</v>
      </c>
      <c r="BK86" s="121" t="s">
        <v>3932</v>
      </c>
      <c r="BL86" s="121">
        <v>0</v>
      </c>
      <c r="BM86" s="124">
        <v>0</v>
      </c>
      <c r="BN86" s="121">
        <v>0</v>
      </c>
      <c r="BO86" s="124">
        <v>0</v>
      </c>
      <c r="BP86" s="121">
        <v>0</v>
      </c>
      <c r="BQ86" s="124">
        <v>0</v>
      </c>
      <c r="BR86" s="121">
        <v>16</v>
      </c>
      <c r="BS86" s="124">
        <v>100</v>
      </c>
      <c r="BT86" s="121">
        <v>16</v>
      </c>
      <c r="BU86" s="2"/>
      <c r="BV86" s="3"/>
      <c r="BW86" s="3"/>
      <c r="BX86" s="3"/>
      <c r="BY86" s="3"/>
    </row>
    <row r="87" spans="1:77" ht="41.45" customHeight="1">
      <c r="A87" s="64" t="s">
        <v>269</v>
      </c>
      <c r="C87" s="65"/>
      <c r="D87" s="65" t="s">
        <v>64</v>
      </c>
      <c r="E87" s="66">
        <v>162.23012554074805</v>
      </c>
      <c r="F87" s="68">
        <v>99.9992351476553</v>
      </c>
      <c r="G87" s="100" t="s">
        <v>953</v>
      </c>
      <c r="H87" s="65"/>
      <c r="I87" s="69" t="s">
        <v>269</v>
      </c>
      <c r="J87" s="70"/>
      <c r="K87" s="70"/>
      <c r="L87" s="69" t="s">
        <v>2947</v>
      </c>
      <c r="M87" s="73">
        <v>1.2548997914125943</v>
      </c>
      <c r="N87" s="74">
        <v>6048.77783203125</v>
      </c>
      <c r="O87" s="74">
        <v>1076.3629150390625</v>
      </c>
      <c r="P87" s="75"/>
      <c r="Q87" s="76"/>
      <c r="R87" s="76"/>
      <c r="S87" s="86"/>
      <c r="T87" s="48">
        <v>0</v>
      </c>
      <c r="U87" s="48">
        <v>1</v>
      </c>
      <c r="V87" s="49">
        <v>0</v>
      </c>
      <c r="W87" s="49">
        <v>0.333333</v>
      </c>
      <c r="X87" s="49">
        <v>0</v>
      </c>
      <c r="Y87" s="49">
        <v>0.638297</v>
      </c>
      <c r="Z87" s="49">
        <v>0</v>
      </c>
      <c r="AA87" s="49">
        <v>0</v>
      </c>
      <c r="AB87" s="71">
        <v>87</v>
      </c>
      <c r="AC87" s="71"/>
      <c r="AD87" s="72"/>
      <c r="AE87" s="78" t="s">
        <v>1678</v>
      </c>
      <c r="AF87" s="78">
        <v>805</v>
      </c>
      <c r="AG87" s="78">
        <v>1814</v>
      </c>
      <c r="AH87" s="78">
        <v>4204</v>
      </c>
      <c r="AI87" s="78">
        <v>8</v>
      </c>
      <c r="AJ87" s="78"/>
      <c r="AK87" s="78" t="s">
        <v>1906</v>
      </c>
      <c r="AL87" s="78" t="s">
        <v>2083</v>
      </c>
      <c r="AM87" s="83" t="s">
        <v>2221</v>
      </c>
      <c r="AN87" s="78"/>
      <c r="AO87" s="80">
        <v>40528.321018518516</v>
      </c>
      <c r="AP87" s="83" t="s">
        <v>2380</v>
      </c>
      <c r="AQ87" s="78" t="b">
        <v>1</v>
      </c>
      <c r="AR87" s="78" t="b">
        <v>0</v>
      </c>
      <c r="AS87" s="78" t="b">
        <v>1</v>
      </c>
      <c r="AT87" s="78" t="s">
        <v>1514</v>
      </c>
      <c r="AU87" s="78">
        <v>102</v>
      </c>
      <c r="AV87" s="83" t="s">
        <v>2515</v>
      </c>
      <c r="AW87" s="78" t="b">
        <v>1</v>
      </c>
      <c r="AX87" s="78" t="s">
        <v>2622</v>
      </c>
      <c r="AY87" s="83" t="s">
        <v>2707</v>
      </c>
      <c r="AZ87" s="78" t="s">
        <v>66</v>
      </c>
      <c r="BA87" s="78" t="str">
        <f>REPLACE(INDEX(GroupVertices[Group],MATCH(Vertices[[#This Row],[Vertex]],GroupVertices[Vertex],0)),1,1,"")</f>
        <v>17</v>
      </c>
      <c r="BB87" s="48"/>
      <c r="BC87" s="48"/>
      <c r="BD87" s="48"/>
      <c r="BE87" s="48"/>
      <c r="BF87" s="48" t="s">
        <v>756</v>
      </c>
      <c r="BG87" s="48" t="s">
        <v>756</v>
      </c>
      <c r="BH87" s="121" t="s">
        <v>3741</v>
      </c>
      <c r="BI87" s="121" t="s">
        <v>3741</v>
      </c>
      <c r="BJ87" s="121" t="s">
        <v>3918</v>
      </c>
      <c r="BK87" s="121" t="s">
        <v>3918</v>
      </c>
      <c r="BL87" s="121">
        <v>0</v>
      </c>
      <c r="BM87" s="124">
        <v>0</v>
      </c>
      <c r="BN87" s="121">
        <v>0</v>
      </c>
      <c r="BO87" s="124">
        <v>0</v>
      </c>
      <c r="BP87" s="121">
        <v>0</v>
      </c>
      <c r="BQ87" s="124">
        <v>0</v>
      </c>
      <c r="BR87" s="121">
        <v>20</v>
      </c>
      <c r="BS87" s="124">
        <v>100</v>
      </c>
      <c r="BT87" s="121">
        <v>20</v>
      </c>
      <c r="BU87" s="2"/>
      <c r="BV87" s="3"/>
      <c r="BW87" s="3"/>
      <c r="BX87" s="3"/>
      <c r="BY87" s="3"/>
    </row>
    <row r="88" spans="1:77" ht="41.45" customHeight="1">
      <c r="A88" s="64" t="s">
        <v>270</v>
      </c>
      <c r="C88" s="65"/>
      <c r="D88" s="65" t="s">
        <v>64</v>
      </c>
      <c r="E88" s="66">
        <v>162.08867571829268</v>
      </c>
      <c r="F88" s="68">
        <v>99.99970527464777</v>
      </c>
      <c r="G88" s="100" t="s">
        <v>954</v>
      </c>
      <c r="H88" s="65"/>
      <c r="I88" s="69" t="s">
        <v>270</v>
      </c>
      <c r="J88" s="70"/>
      <c r="K88" s="70"/>
      <c r="L88" s="69" t="s">
        <v>2948</v>
      </c>
      <c r="M88" s="73">
        <v>1.0982221357207296</v>
      </c>
      <c r="N88" s="74">
        <v>1237.151611328125</v>
      </c>
      <c r="O88" s="74">
        <v>4154.66455078125</v>
      </c>
      <c r="P88" s="75"/>
      <c r="Q88" s="76"/>
      <c r="R88" s="76"/>
      <c r="S88" s="86"/>
      <c r="T88" s="48">
        <v>1</v>
      </c>
      <c r="U88" s="48">
        <v>1</v>
      </c>
      <c r="V88" s="49">
        <v>0</v>
      </c>
      <c r="W88" s="49">
        <v>0</v>
      </c>
      <c r="X88" s="49">
        <v>0</v>
      </c>
      <c r="Y88" s="49">
        <v>0.999998</v>
      </c>
      <c r="Z88" s="49">
        <v>0</v>
      </c>
      <c r="AA88" s="49" t="s">
        <v>4473</v>
      </c>
      <c r="AB88" s="71">
        <v>88</v>
      </c>
      <c r="AC88" s="71"/>
      <c r="AD88" s="72"/>
      <c r="AE88" s="78" t="s">
        <v>1679</v>
      </c>
      <c r="AF88" s="78">
        <v>830</v>
      </c>
      <c r="AG88" s="78">
        <v>699</v>
      </c>
      <c r="AH88" s="78">
        <v>6186</v>
      </c>
      <c r="AI88" s="78">
        <v>192</v>
      </c>
      <c r="AJ88" s="78"/>
      <c r="AK88" s="78" t="s">
        <v>1907</v>
      </c>
      <c r="AL88" s="78" t="s">
        <v>2099</v>
      </c>
      <c r="AM88" s="78"/>
      <c r="AN88" s="78"/>
      <c r="AO88" s="80">
        <v>39990.13166666667</v>
      </c>
      <c r="AP88" s="83" t="s">
        <v>2381</v>
      </c>
      <c r="AQ88" s="78" t="b">
        <v>0</v>
      </c>
      <c r="AR88" s="78" t="b">
        <v>0</v>
      </c>
      <c r="AS88" s="78" t="b">
        <v>0</v>
      </c>
      <c r="AT88" s="78" t="s">
        <v>1507</v>
      </c>
      <c r="AU88" s="78">
        <v>3</v>
      </c>
      <c r="AV88" s="83" t="s">
        <v>2521</v>
      </c>
      <c r="AW88" s="78" t="b">
        <v>0</v>
      </c>
      <c r="AX88" s="78" t="s">
        <v>2622</v>
      </c>
      <c r="AY88" s="83" t="s">
        <v>2708</v>
      </c>
      <c r="AZ88" s="78" t="s">
        <v>66</v>
      </c>
      <c r="BA88" s="78" t="str">
        <f>REPLACE(INDEX(GroupVertices[Group],MATCH(Vertices[[#This Row],[Vertex]],GroupVertices[Vertex],0)),1,1,"")</f>
        <v>1</v>
      </c>
      <c r="BB88" s="48"/>
      <c r="BC88" s="48"/>
      <c r="BD88" s="48"/>
      <c r="BE88" s="48"/>
      <c r="BF88" s="48" t="s">
        <v>756</v>
      </c>
      <c r="BG88" s="48" t="s">
        <v>756</v>
      </c>
      <c r="BH88" s="121" t="s">
        <v>3756</v>
      </c>
      <c r="BI88" s="121" t="s">
        <v>3756</v>
      </c>
      <c r="BJ88" s="121" t="s">
        <v>3933</v>
      </c>
      <c r="BK88" s="121" t="s">
        <v>3933</v>
      </c>
      <c r="BL88" s="121">
        <v>1</v>
      </c>
      <c r="BM88" s="124">
        <v>4.761904761904762</v>
      </c>
      <c r="BN88" s="121">
        <v>0</v>
      </c>
      <c r="BO88" s="124">
        <v>0</v>
      </c>
      <c r="BP88" s="121">
        <v>0</v>
      </c>
      <c r="BQ88" s="124">
        <v>0</v>
      </c>
      <c r="BR88" s="121">
        <v>20</v>
      </c>
      <c r="BS88" s="124">
        <v>95.23809523809524</v>
      </c>
      <c r="BT88" s="121">
        <v>21</v>
      </c>
      <c r="BU88" s="2"/>
      <c r="BV88" s="3"/>
      <c r="BW88" s="3"/>
      <c r="BX88" s="3"/>
      <c r="BY88" s="3"/>
    </row>
    <row r="89" spans="1:77" ht="41.45" customHeight="1">
      <c r="A89" s="64" t="s">
        <v>271</v>
      </c>
      <c r="C89" s="65"/>
      <c r="D89" s="65" t="s">
        <v>64</v>
      </c>
      <c r="E89" s="66">
        <v>162.00190291240972</v>
      </c>
      <c r="F89" s="68">
        <v>99.99999367542162</v>
      </c>
      <c r="G89" s="100" t="s">
        <v>2565</v>
      </c>
      <c r="H89" s="65"/>
      <c r="I89" s="69" t="s">
        <v>271</v>
      </c>
      <c r="J89" s="70"/>
      <c r="K89" s="70"/>
      <c r="L89" s="69" t="s">
        <v>2949</v>
      </c>
      <c r="M89" s="73">
        <v>1.0021077711528052</v>
      </c>
      <c r="N89" s="74">
        <v>403.3601379394531</v>
      </c>
      <c r="O89" s="74">
        <v>8378.8408203125</v>
      </c>
      <c r="P89" s="75"/>
      <c r="Q89" s="76"/>
      <c r="R89" s="76"/>
      <c r="S89" s="86"/>
      <c r="T89" s="48">
        <v>1</v>
      </c>
      <c r="U89" s="48">
        <v>1</v>
      </c>
      <c r="V89" s="49">
        <v>0</v>
      </c>
      <c r="W89" s="49">
        <v>0</v>
      </c>
      <c r="X89" s="49">
        <v>0</v>
      </c>
      <c r="Y89" s="49">
        <v>0.999998</v>
      </c>
      <c r="Z89" s="49">
        <v>0</v>
      </c>
      <c r="AA89" s="49" t="s">
        <v>4473</v>
      </c>
      <c r="AB89" s="71">
        <v>89</v>
      </c>
      <c r="AC89" s="71"/>
      <c r="AD89" s="72"/>
      <c r="AE89" s="78" t="s">
        <v>1680</v>
      </c>
      <c r="AF89" s="78">
        <v>85</v>
      </c>
      <c r="AG89" s="78">
        <v>15</v>
      </c>
      <c r="AH89" s="78">
        <v>435</v>
      </c>
      <c r="AI89" s="78">
        <v>46</v>
      </c>
      <c r="AJ89" s="78"/>
      <c r="AK89" s="78" t="s">
        <v>1908</v>
      </c>
      <c r="AL89" s="78" t="s">
        <v>2100</v>
      </c>
      <c r="AM89" s="83" t="s">
        <v>2222</v>
      </c>
      <c r="AN89" s="78"/>
      <c r="AO89" s="80">
        <v>42855.35135416667</v>
      </c>
      <c r="AP89" s="83" t="s">
        <v>2382</v>
      </c>
      <c r="AQ89" s="78" t="b">
        <v>1</v>
      </c>
      <c r="AR89" s="78" t="b">
        <v>0</v>
      </c>
      <c r="AS89" s="78" t="b">
        <v>0</v>
      </c>
      <c r="AT89" s="78" t="s">
        <v>1508</v>
      </c>
      <c r="AU89" s="78">
        <v>0</v>
      </c>
      <c r="AV89" s="78"/>
      <c r="AW89" s="78" t="b">
        <v>0</v>
      </c>
      <c r="AX89" s="78" t="s">
        <v>2622</v>
      </c>
      <c r="AY89" s="83" t="s">
        <v>2709</v>
      </c>
      <c r="AZ89" s="78" t="s">
        <v>66</v>
      </c>
      <c r="BA89" s="78" t="str">
        <f>REPLACE(INDEX(GroupVertices[Group],MATCH(Vertices[[#This Row],[Vertex]],GroupVertices[Vertex],0)),1,1,"")</f>
        <v>1</v>
      </c>
      <c r="BB89" s="48"/>
      <c r="BC89" s="48"/>
      <c r="BD89" s="48"/>
      <c r="BE89" s="48"/>
      <c r="BF89" s="48" t="s">
        <v>756</v>
      </c>
      <c r="BG89" s="48" t="s">
        <v>756</v>
      </c>
      <c r="BH89" s="121" t="s">
        <v>3757</v>
      </c>
      <c r="BI89" s="121" t="s">
        <v>3757</v>
      </c>
      <c r="BJ89" s="121" t="s">
        <v>3934</v>
      </c>
      <c r="BK89" s="121" t="s">
        <v>3934</v>
      </c>
      <c r="BL89" s="121">
        <v>2</v>
      </c>
      <c r="BM89" s="124">
        <v>5.2631578947368425</v>
      </c>
      <c r="BN89" s="121">
        <v>0</v>
      </c>
      <c r="BO89" s="124">
        <v>0</v>
      </c>
      <c r="BP89" s="121">
        <v>0</v>
      </c>
      <c r="BQ89" s="124">
        <v>0</v>
      </c>
      <c r="BR89" s="121">
        <v>36</v>
      </c>
      <c r="BS89" s="124">
        <v>94.73684210526316</v>
      </c>
      <c r="BT89" s="121">
        <v>38</v>
      </c>
      <c r="BU89" s="2"/>
      <c r="BV89" s="3"/>
      <c r="BW89" s="3"/>
      <c r="BX89" s="3"/>
      <c r="BY89" s="3"/>
    </row>
    <row r="90" spans="1:77" ht="41.45" customHeight="1">
      <c r="A90" s="64" t="s">
        <v>272</v>
      </c>
      <c r="C90" s="65"/>
      <c r="D90" s="65" t="s">
        <v>64</v>
      </c>
      <c r="E90" s="66">
        <v>162.0072310671569</v>
      </c>
      <c r="F90" s="68">
        <v>99.99997596660218</v>
      </c>
      <c r="G90" s="100" t="s">
        <v>955</v>
      </c>
      <c r="H90" s="65"/>
      <c r="I90" s="69" t="s">
        <v>272</v>
      </c>
      <c r="J90" s="70"/>
      <c r="K90" s="70"/>
      <c r="L90" s="69" t="s">
        <v>2950</v>
      </c>
      <c r="M90" s="73">
        <v>1.0080095303806604</v>
      </c>
      <c r="N90" s="74">
        <v>3508.4755859375</v>
      </c>
      <c r="O90" s="74">
        <v>5740.6025390625</v>
      </c>
      <c r="P90" s="75"/>
      <c r="Q90" s="76"/>
      <c r="R90" s="76"/>
      <c r="S90" s="86"/>
      <c r="T90" s="48">
        <v>0</v>
      </c>
      <c r="U90" s="48">
        <v>1</v>
      </c>
      <c r="V90" s="49">
        <v>0</v>
      </c>
      <c r="W90" s="49">
        <v>0.012195</v>
      </c>
      <c r="X90" s="49">
        <v>0.001504</v>
      </c>
      <c r="Y90" s="49">
        <v>0.445723</v>
      </c>
      <c r="Z90" s="49">
        <v>0</v>
      </c>
      <c r="AA90" s="49">
        <v>0</v>
      </c>
      <c r="AB90" s="71">
        <v>90</v>
      </c>
      <c r="AC90" s="71"/>
      <c r="AD90" s="72"/>
      <c r="AE90" s="78" t="s">
        <v>1681</v>
      </c>
      <c r="AF90" s="78">
        <v>81</v>
      </c>
      <c r="AG90" s="78">
        <v>57</v>
      </c>
      <c r="AH90" s="78">
        <v>2834</v>
      </c>
      <c r="AI90" s="78">
        <v>86</v>
      </c>
      <c r="AJ90" s="78"/>
      <c r="AK90" s="78" t="s">
        <v>1909</v>
      </c>
      <c r="AL90" s="78"/>
      <c r="AM90" s="78"/>
      <c r="AN90" s="78"/>
      <c r="AO90" s="80">
        <v>39852.845729166664</v>
      </c>
      <c r="AP90" s="83" t="s">
        <v>2383</v>
      </c>
      <c r="AQ90" s="78" t="b">
        <v>0</v>
      </c>
      <c r="AR90" s="78" t="b">
        <v>0</v>
      </c>
      <c r="AS90" s="78" t="b">
        <v>1</v>
      </c>
      <c r="AT90" s="78" t="s">
        <v>1508</v>
      </c>
      <c r="AU90" s="78">
        <v>5</v>
      </c>
      <c r="AV90" s="83" t="s">
        <v>2520</v>
      </c>
      <c r="AW90" s="78" t="b">
        <v>0</v>
      </c>
      <c r="AX90" s="78" t="s">
        <v>2622</v>
      </c>
      <c r="AY90" s="83" t="s">
        <v>2710</v>
      </c>
      <c r="AZ90" s="78" t="s">
        <v>66</v>
      </c>
      <c r="BA90" s="78" t="str">
        <f>REPLACE(INDEX(GroupVertices[Group],MATCH(Vertices[[#This Row],[Vertex]],GroupVertices[Vertex],0)),1,1,"")</f>
        <v>3</v>
      </c>
      <c r="BB90" s="48"/>
      <c r="BC90" s="48"/>
      <c r="BD90" s="48"/>
      <c r="BE90" s="48"/>
      <c r="BF90" s="48" t="s">
        <v>756</v>
      </c>
      <c r="BG90" s="48" t="s">
        <v>756</v>
      </c>
      <c r="BH90" s="121" t="s">
        <v>3758</v>
      </c>
      <c r="BI90" s="121" t="s">
        <v>3758</v>
      </c>
      <c r="BJ90" s="121" t="s">
        <v>3935</v>
      </c>
      <c r="BK90" s="121" t="s">
        <v>3935</v>
      </c>
      <c r="BL90" s="121">
        <v>2</v>
      </c>
      <c r="BM90" s="124">
        <v>20</v>
      </c>
      <c r="BN90" s="121">
        <v>0</v>
      </c>
      <c r="BO90" s="124">
        <v>0</v>
      </c>
      <c r="BP90" s="121">
        <v>0</v>
      </c>
      <c r="BQ90" s="124">
        <v>0</v>
      </c>
      <c r="BR90" s="121">
        <v>8</v>
      </c>
      <c r="BS90" s="124">
        <v>80</v>
      </c>
      <c r="BT90" s="121">
        <v>10</v>
      </c>
      <c r="BU90" s="2"/>
      <c r="BV90" s="3"/>
      <c r="BW90" s="3"/>
      <c r="BX90" s="3"/>
      <c r="BY90" s="3"/>
    </row>
    <row r="91" spans="1:77" ht="41.45" customHeight="1">
      <c r="A91" s="64" t="s">
        <v>273</v>
      </c>
      <c r="C91" s="65"/>
      <c r="D91" s="65" t="s">
        <v>64</v>
      </c>
      <c r="E91" s="66">
        <v>162.0096414228759</v>
      </c>
      <c r="F91" s="68">
        <v>99.99996795546957</v>
      </c>
      <c r="G91" s="100" t="s">
        <v>956</v>
      </c>
      <c r="H91" s="65"/>
      <c r="I91" s="69" t="s">
        <v>273</v>
      </c>
      <c r="J91" s="70"/>
      <c r="K91" s="70"/>
      <c r="L91" s="69" t="s">
        <v>2951</v>
      </c>
      <c r="M91" s="73">
        <v>1.0106793738408804</v>
      </c>
      <c r="N91" s="74">
        <v>1654.0472412109375</v>
      </c>
      <c r="O91" s="74">
        <v>7534.005859375</v>
      </c>
      <c r="P91" s="75"/>
      <c r="Q91" s="76"/>
      <c r="R91" s="76"/>
      <c r="S91" s="86"/>
      <c r="T91" s="48">
        <v>1</v>
      </c>
      <c r="U91" s="48">
        <v>1</v>
      </c>
      <c r="V91" s="49">
        <v>0</v>
      </c>
      <c r="W91" s="49">
        <v>0</v>
      </c>
      <c r="X91" s="49">
        <v>0</v>
      </c>
      <c r="Y91" s="49">
        <v>0.999998</v>
      </c>
      <c r="Z91" s="49">
        <v>0</v>
      </c>
      <c r="AA91" s="49" t="s">
        <v>4473</v>
      </c>
      <c r="AB91" s="71">
        <v>91</v>
      </c>
      <c r="AC91" s="71"/>
      <c r="AD91" s="72"/>
      <c r="AE91" s="78" t="s">
        <v>1682</v>
      </c>
      <c r="AF91" s="78">
        <v>175</v>
      </c>
      <c r="AG91" s="78">
        <v>76</v>
      </c>
      <c r="AH91" s="78">
        <v>920</v>
      </c>
      <c r="AI91" s="78">
        <v>2949</v>
      </c>
      <c r="AJ91" s="78"/>
      <c r="AK91" s="78" t="s">
        <v>1910</v>
      </c>
      <c r="AL91" s="78"/>
      <c r="AM91" s="78"/>
      <c r="AN91" s="78"/>
      <c r="AO91" s="80">
        <v>41398.00084490741</v>
      </c>
      <c r="AP91" s="83" t="s">
        <v>2384</v>
      </c>
      <c r="AQ91" s="78" t="b">
        <v>0</v>
      </c>
      <c r="AR91" s="78" t="b">
        <v>0</v>
      </c>
      <c r="AS91" s="78" t="b">
        <v>0</v>
      </c>
      <c r="AT91" s="78" t="s">
        <v>1508</v>
      </c>
      <c r="AU91" s="78">
        <v>0</v>
      </c>
      <c r="AV91" s="83" t="s">
        <v>2515</v>
      </c>
      <c r="AW91" s="78" t="b">
        <v>0</v>
      </c>
      <c r="AX91" s="78" t="s">
        <v>2622</v>
      </c>
      <c r="AY91" s="83" t="s">
        <v>2711</v>
      </c>
      <c r="AZ91" s="78" t="s">
        <v>66</v>
      </c>
      <c r="BA91" s="78" t="str">
        <f>REPLACE(INDEX(GroupVertices[Group],MATCH(Vertices[[#This Row],[Vertex]],GroupVertices[Vertex],0)),1,1,"")</f>
        <v>1</v>
      </c>
      <c r="BB91" s="48"/>
      <c r="BC91" s="48"/>
      <c r="BD91" s="48"/>
      <c r="BE91" s="48"/>
      <c r="BF91" s="48" t="s">
        <v>784</v>
      </c>
      <c r="BG91" s="48" t="s">
        <v>784</v>
      </c>
      <c r="BH91" s="121" t="s">
        <v>3759</v>
      </c>
      <c r="BI91" s="121" t="s">
        <v>3759</v>
      </c>
      <c r="BJ91" s="121" t="s">
        <v>3936</v>
      </c>
      <c r="BK91" s="121" t="s">
        <v>3936</v>
      </c>
      <c r="BL91" s="121">
        <v>0</v>
      </c>
      <c r="BM91" s="124">
        <v>0</v>
      </c>
      <c r="BN91" s="121">
        <v>0</v>
      </c>
      <c r="BO91" s="124">
        <v>0</v>
      </c>
      <c r="BP91" s="121">
        <v>0</v>
      </c>
      <c r="BQ91" s="124">
        <v>0</v>
      </c>
      <c r="BR91" s="121">
        <v>25</v>
      </c>
      <c r="BS91" s="124">
        <v>100</v>
      </c>
      <c r="BT91" s="121">
        <v>25</v>
      </c>
      <c r="BU91" s="2"/>
      <c r="BV91" s="3"/>
      <c r="BW91" s="3"/>
      <c r="BX91" s="3"/>
      <c r="BY91" s="3"/>
    </row>
    <row r="92" spans="1:77" ht="41.45" customHeight="1">
      <c r="A92" s="64" t="s">
        <v>274</v>
      </c>
      <c r="C92" s="65"/>
      <c r="D92" s="65" t="s">
        <v>64</v>
      </c>
      <c r="E92" s="66">
        <v>162.05480387739976</v>
      </c>
      <c r="F92" s="68">
        <v>99.99981785214283</v>
      </c>
      <c r="G92" s="100" t="s">
        <v>2566</v>
      </c>
      <c r="H92" s="65"/>
      <c r="I92" s="69" t="s">
        <v>274</v>
      </c>
      <c r="J92" s="70"/>
      <c r="K92" s="70"/>
      <c r="L92" s="69" t="s">
        <v>2952</v>
      </c>
      <c r="M92" s="73">
        <v>1.0607038092007943</v>
      </c>
      <c r="N92" s="74">
        <v>403.3601379394531</v>
      </c>
      <c r="O92" s="74">
        <v>4999.5</v>
      </c>
      <c r="P92" s="75"/>
      <c r="Q92" s="76"/>
      <c r="R92" s="76"/>
      <c r="S92" s="86"/>
      <c r="T92" s="48">
        <v>1</v>
      </c>
      <c r="U92" s="48">
        <v>1</v>
      </c>
      <c r="V92" s="49">
        <v>0</v>
      </c>
      <c r="W92" s="49">
        <v>0</v>
      </c>
      <c r="X92" s="49">
        <v>0</v>
      </c>
      <c r="Y92" s="49">
        <v>0.999998</v>
      </c>
      <c r="Z92" s="49">
        <v>0</v>
      </c>
      <c r="AA92" s="49" t="s">
        <v>4473</v>
      </c>
      <c r="AB92" s="71">
        <v>92</v>
      </c>
      <c r="AC92" s="71"/>
      <c r="AD92" s="72"/>
      <c r="AE92" s="78" t="s">
        <v>1683</v>
      </c>
      <c r="AF92" s="78">
        <v>73</v>
      </c>
      <c r="AG92" s="78">
        <v>432</v>
      </c>
      <c r="AH92" s="78">
        <v>103</v>
      </c>
      <c r="AI92" s="78">
        <v>40</v>
      </c>
      <c r="AJ92" s="78"/>
      <c r="AK92" s="78"/>
      <c r="AL92" s="78"/>
      <c r="AM92" s="78"/>
      <c r="AN92" s="78"/>
      <c r="AO92" s="80">
        <v>40654.92762731481</v>
      </c>
      <c r="AP92" s="83" t="s">
        <v>2385</v>
      </c>
      <c r="AQ92" s="78" t="b">
        <v>0</v>
      </c>
      <c r="AR92" s="78" t="b">
        <v>0</v>
      </c>
      <c r="AS92" s="78" t="b">
        <v>1</v>
      </c>
      <c r="AT92" s="78" t="s">
        <v>1514</v>
      </c>
      <c r="AU92" s="78">
        <v>17</v>
      </c>
      <c r="AV92" s="83" t="s">
        <v>2525</v>
      </c>
      <c r="AW92" s="78" t="b">
        <v>0</v>
      </c>
      <c r="AX92" s="78" t="s">
        <v>2622</v>
      </c>
      <c r="AY92" s="83" t="s">
        <v>2712</v>
      </c>
      <c r="AZ92" s="78" t="s">
        <v>66</v>
      </c>
      <c r="BA92" s="78" t="str">
        <f>REPLACE(INDEX(GroupVertices[Group],MATCH(Vertices[[#This Row],[Vertex]],GroupVertices[Vertex],0)),1,1,"")</f>
        <v>1</v>
      </c>
      <c r="BB92" s="48"/>
      <c r="BC92" s="48"/>
      <c r="BD92" s="48"/>
      <c r="BE92" s="48"/>
      <c r="BF92" s="48" t="s">
        <v>785</v>
      </c>
      <c r="BG92" s="48" t="s">
        <v>785</v>
      </c>
      <c r="BH92" s="121" t="s">
        <v>3760</v>
      </c>
      <c r="BI92" s="121" t="s">
        <v>3760</v>
      </c>
      <c r="BJ92" s="121" t="s">
        <v>3937</v>
      </c>
      <c r="BK92" s="121" t="s">
        <v>3937</v>
      </c>
      <c r="BL92" s="121">
        <v>0</v>
      </c>
      <c r="BM92" s="124">
        <v>0</v>
      </c>
      <c r="BN92" s="121">
        <v>0</v>
      </c>
      <c r="BO92" s="124">
        <v>0</v>
      </c>
      <c r="BP92" s="121">
        <v>0</v>
      </c>
      <c r="BQ92" s="124">
        <v>0</v>
      </c>
      <c r="BR92" s="121">
        <v>12</v>
      </c>
      <c r="BS92" s="124">
        <v>100</v>
      </c>
      <c r="BT92" s="121">
        <v>12</v>
      </c>
      <c r="BU92" s="2"/>
      <c r="BV92" s="3"/>
      <c r="BW92" s="3"/>
      <c r="BX92" s="3"/>
      <c r="BY92" s="3"/>
    </row>
    <row r="93" spans="1:77" ht="41.45" customHeight="1">
      <c r="A93" s="64" t="s">
        <v>275</v>
      </c>
      <c r="C93" s="65"/>
      <c r="D93" s="65" t="s">
        <v>64</v>
      </c>
      <c r="E93" s="66">
        <v>162.03843883067623</v>
      </c>
      <c r="F93" s="68">
        <v>99.99987224351685</v>
      </c>
      <c r="G93" s="100" t="s">
        <v>957</v>
      </c>
      <c r="H93" s="65"/>
      <c r="I93" s="69" t="s">
        <v>275</v>
      </c>
      <c r="J93" s="70"/>
      <c r="K93" s="70"/>
      <c r="L93" s="69" t="s">
        <v>2953</v>
      </c>
      <c r="M93" s="73">
        <v>1.0425769772866682</v>
      </c>
      <c r="N93" s="74">
        <v>4606.4267578125</v>
      </c>
      <c r="O93" s="74">
        <v>1378.812255859375</v>
      </c>
      <c r="P93" s="75"/>
      <c r="Q93" s="76"/>
      <c r="R93" s="76"/>
      <c r="S93" s="86"/>
      <c r="T93" s="48">
        <v>0</v>
      </c>
      <c r="U93" s="48">
        <v>2</v>
      </c>
      <c r="V93" s="49">
        <v>0</v>
      </c>
      <c r="W93" s="49">
        <v>0.052632</v>
      </c>
      <c r="X93" s="49">
        <v>0.039578</v>
      </c>
      <c r="Y93" s="49">
        <v>0.629405</v>
      </c>
      <c r="Z93" s="49">
        <v>0.5</v>
      </c>
      <c r="AA93" s="49">
        <v>0</v>
      </c>
      <c r="AB93" s="71">
        <v>93</v>
      </c>
      <c r="AC93" s="71"/>
      <c r="AD93" s="72"/>
      <c r="AE93" s="78" t="s">
        <v>1684</v>
      </c>
      <c r="AF93" s="78">
        <v>654</v>
      </c>
      <c r="AG93" s="78">
        <v>303</v>
      </c>
      <c r="AH93" s="78">
        <v>2368</v>
      </c>
      <c r="AI93" s="78">
        <v>3059</v>
      </c>
      <c r="AJ93" s="78"/>
      <c r="AK93" s="78" t="s">
        <v>1911</v>
      </c>
      <c r="AL93" s="78" t="s">
        <v>2101</v>
      </c>
      <c r="AM93" s="83" t="s">
        <v>2223</v>
      </c>
      <c r="AN93" s="78"/>
      <c r="AO93" s="80">
        <v>41408.52984953704</v>
      </c>
      <c r="AP93" s="83" t="s">
        <v>2386</v>
      </c>
      <c r="AQ93" s="78" t="b">
        <v>1</v>
      </c>
      <c r="AR93" s="78" t="b">
        <v>0</v>
      </c>
      <c r="AS93" s="78" t="b">
        <v>1</v>
      </c>
      <c r="AT93" s="78" t="s">
        <v>1508</v>
      </c>
      <c r="AU93" s="78">
        <v>2</v>
      </c>
      <c r="AV93" s="83" t="s">
        <v>2515</v>
      </c>
      <c r="AW93" s="78" t="b">
        <v>0</v>
      </c>
      <c r="AX93" s="78" t="s">
        <v>2622</v>
      </c>
      <c r="AY93" s="83" t="s">
        <v>2713</v>
      </c>
      <c r="AZ93" s="78" t="s">
        <v>66</v>
      </c>
      <c r="BA93" s="78" t="str">
        <f>REPLACE(INDEX(GroupVertices[Group],MATCH(Vertices[[#This Row],[Vertex]],GroupVertices[Vertex],0)),1,1,"")</f>
        <v>6</v>
      </c>
      <c r="BB93" s="48"/>
      <c r="BC93" s="48"/>
      <c r="BD93" s="48"/>
      <c r="BE93" s="48"/>
      <c r="BF93" s="48" t="s">
        <v>786</v>
      </c>
      <c r="BG93" s="48" t="s">
        <v>786</v>
      </c>
      <c r="BH93" s="121" t="s">
        <v>3761</v>
      </c>
      <c r="BI93" s="121" t="s">
        <v>3761</v>
      </c>
      <c r="BJ93" s="121" t="s">
        <v>3938</v>
      </c>
      <c r="BK93" s="121" t="s">
        <v>3938</v>
      </c>
      <c r="BL93" s="121">
        <v>0</v>
      </c>
      <c r="BM93" s="124">
        <v>0</v>
      </c>
      <c r="BN93" s="121">
        <v>1</v>
      </c>
      <c r="BO93" s="124">
        <v>7.6923076923076925</v>
      </c>
      <c r="BP93" s="121">
        <v>0</v>
      </c>
      <c r="BQ93" s="124">
        <v>0</v>
      </c>
      <c r="BR93" s="121">
        <v>12</v>
      </c>
      <c r="BS93" s="124">
        <v>92.3076923076923</v>
      </c>
      <c r="BT93" s="121">
        <v>13</v>
      </c>
      <c r="BU93" s="2"/>
      <c r="BV93" s="3"/>
      <c r="BW93" s="3"/>
      <c r="BX93" s="3"/>
      <c r="BY93" s="3"/>
    </row>
    <row r="94" spans="1:77" ht="41.45" customHeight="1">
      <c r="A94" s="64" t="s">
        <v>428</v>
      </c>
      <c r="C94" s="65"/>
      <c r="D94" s="65" t="s">
        <v>64</v>
      </c>
      <c r="E94" s="66">
        <v>1000</v>
      </c>
      <c r="F94" s="68">
        <v>95.42456936789128</v>
      </c>
      <c r="G94" s="100" t="s">
        <v>2567</v>
      </c>
      <c r="H94" s="65"/>
      <c r="I94" s="69" t="s">
        <v>428</v>
      </c>
      <c r="J94" s="70"/>
      <c r="K94" s="70"/>
      <c r="L94" s="69" t="s">
        <v>2954</v>
      </c>
      <c r="M94" s="73">
        <v>1525.838515327433</v>
      </c>
      <c r="N94" s="74">
        <v>5032.96875</v>
      </c>
      <c r="O94" s="74">
        <v>1417.6043701171875</v>
      </c>
      <c r="P94" s="75"/>
      <c r="Q94" s="76"/>
      <c r="R94" s="76"/>
      <c r="S94" s="86"/>
      <c r="T94" s="48">
        <v>6</v>
      </c>
      <c r="U94" s="48">
        <v>0</v>
      </c>
      <c r="V94" s="49">
        <v>37.4</v>
      </c>
      <c r="W94" s="49">
        <v>0.083333</v>
      </c>
      <c r="X94" s="49">
        <v>0.124943</v>
      </c>
      <c r="Y94" s="49">
        <v>1.569387</v>
      </c>
      <c r="Z94" s="49">
        <v>0.13333333333333333</v>
      </c>
      <c r="AA94" s="49">
        <v>0</v>
      </c>
      <c r="AB94" s="71">
        <v>94</v>
      </c>
      <c r="AC94" s="71"/>
      <c r="AD94" s="72"/>
      <c r="AE94" s="78" t="s">
        <v>1685</v>
      </c>
      <c r="AF94" s="78">
        <v>360</v>
      </c>
      <c r="AG94" s="78">
        <v>10851547</v>
      </c>
      <c r="AH94" s="78">
        <v>14403</v>
      </c>
      <c r="AI94" s="78">
        <v>458</v>
      </c>
      <c r="AJ94" s="78"/>
      <c r="AK94" s="78" t="s">
        <v>1912</v>
      </c>
      <c r="AL94" s="78" t="s">
        <v>2102</v>
      </c>
      <c r="AM94" s="83" t="s">
        <v>2224</v>
      </c>
      <c r="AN94" s="78"/>
      <c r="AO94" s="80">
        <v>39897.87538194445</v>
      </c>
      <c r="AP94" s="83" t="s">
        <v>2387</v>
      </c>
      <c r="AQ94" s="78" t="b">
        <v>0</v>
      </c>
      <c r="AR94" s="78" t="b">
        <v>0</v>
      </c>
      <c r="AS94" s="78" t="b">
        <v>1</v>
      </c>
      <c r="AT94" s="78" t="s">
        <v>1508</v>
      </c>
      <c r="AU94" s="78">
        <v>23194</v>
      </c>
      <c r="AV94" s="83" t="s">
        <v>2526</v>
      </c>
      <c r="AW94" s="78" t="b">
        <v>1</v>
      </c>
      <c r="AX94" s="78" t="s">
        <v>2622</v>
      </c>
      <c r="AY94" s="83" t="s">
        <v>2714</v>
      </c>
      <c r="AZ94" s="78" t="s">
        <v>65</v>
      </c>
      <c r="BA94" s="78" t="str">
        <f>REPLACE(INDEX(GroupVertices[Group],MATCH(Vertices[[#This Row],[Vertex]],GroupVertices[Vertex],0)),1,1,"")</f>
        <v>6</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277</v>
      </c>
      <c r="C95" s="65"/>
      <c r="D95" s="65" t="s">
        <v>64</v>
      </c>
      <c r="E95" s="66">
        <v>162.00241035571898</v>
      </c>
      <c r="F95" s="68">
        <v>99.9999919888674</v>
      </c>
      <c r="G95" s="100" t="s">
        <v>958</v>
      </c>
      <c r="H95" s="65"/>
      <c r="I95" s="69" t="s">
        <v>277</v>
      </c>
      <c r="J95" s="70"/>
      <c r="K95" s="70"/>
      <c r="L95" s="69" t="s">
        <v>2955</v>
      </c>
      <c r="M95" s="73">
        <v>1.0026698434602201</v>
      </c>
      <c r="N95" s="74">
        <v>4796.208984375</v>
      </c>
      <c r="O95" s="74">
        <v>707.8271484375</v>
      </c>
      <c r="P95" s="75"/>
      <c r="Q95" s="76"/>
      <c r="R95" s="76"/>
      <c r="S95" s="86"/>
      <c r="T95" s="48">
        <v>2</v>
      </c>
      <c r="U95" s="48">
        <v>1</v>
      </c>
      <c r="V95" s="49">
        <v>1</v>
      </c>
      <c r="W95" s="49">
        <v>0.055556</v>
      </c>
      <c r="X95" s="49">
        <v>0.046984</v>
      </c>
      <c r="Y95" s="49">
        <v>0.907324</v>
      </c>
      <c r="Z95" s="49">
        <v>0.3333333333333333</v>
      </c>
      <c r="AA95" s="49">
        <v>0</v>
      </c>
      <c r="AB95" s="71">
        <v>95</v>
      </c>
      <c r="AC95" s="71"/>
      <c r="AD95" s="72"/>
      <c r="AE95" s="78" t="s">
        <v>1686</v>
      </c>
      <c r="AF95" s="78">
        <v>139</v>
      </c>
      <c r="AG95" s="78">
        <v>19</v>
      </c>
      <c r="AH95" s="78">
        <v>173</v>
      </c>
      <c r="AI95" s="78">
        <v>108</v>
      </c>
      <c r="AJ95" s="78"/>
      <c r="AK95" s="78" t="s">
        <v>1913</v>
      </c>
      <c r="AL95" s="78" t="s">
        <v>2103</v>
      </c>
      <c r="AM95" s="83" t="s">
        <v>2225</v>
      </c>
      <c r="AN95" s="78"/>
      <c r="AO95" s="80">
        <v>43423.82129629629</v>
      </c>
      <c r="AP95" s="83" t="s">
        <v>2388</v>
      </c>
      <c r="AQ95" s="78" t="b">
        <v>1</v>
      </c>
      <c r="AR95" s="78" t="b">
        <v>0</v>
      </c>
      <c r="AS95" s="78" t="b">
        <v>0</v>
      </c>
      <c r="AT95" s="78" t="s">
        <v>1508</v>
      </c>
      <c r="AU95" s="78">
        <v>1</v>
      </c>
      <c r="AV95" s="78"/>
      <c r="AW95" s="78" t="b">
        <v>0</v>
      </c>
      <c r="AX95" s="78" t="s">
        <v>2622</v>
      </c>
      <c r="AY95" s="83" t="s">
        <v>2715</v>
      </c>
      <c r="AZ95" s="78" t="s">
        <v>66</v>
      </c>
      <c r="BA95" s="78" t="str">
        <f>REPLACE(INDEX(GroupVertices[Group],MATCH(Vertices[[#This Row],[Vertex]],GroupVertices[Vertex],0)),1,1,"")</f>
        <v>6</v>
      </c>
      <c r="BB95" s="48" t="s">
        <v>660</v>
      </c>
      <c r="BC95" s="48" t="s">
        <v>660</v>
      </c>
      <c r="BD95" s="48" t="s">
        <v>724</v>
      </c>
      <c r="BE95" s="48" t="s">
        <v>724</v>
      </c>
      <c r="BF95" s="48" t="s">
        <v>786</v>
      </c>
      <c r="BG95" s="48" t="s">
        <v>786</v>
      </c>
      <c r="BH95" s="121" t="s">
        <v>3762</v>
      </c>
      <c r="BI95" s="121" t="s">
        <v>3762</v>
      </c>
      <c r="BJ95" s="121" t="s">
        <v>3939</v>
      </c>
      <c r="BK95" s="121" t="s">
        <v>3939</v>
      </c>
      <c r="BL95" s="121">
        <v>0</v>
      </c>
      <c r="BM95" s="124">
        <v>0</v>
      </c>
      <c r="BN95" s="121">
        <v>1</v>
      </c>
      <c r="BO95" s="124">
        <v>9.090909090909092</v>
      </c>
      <c r="BP95" s="121">
        <v>0</v>
      </c>
      <c r="BQ95" s="124">
        <v>0</v>
      </c>
      <c r="BR95" s="121">
        <v>10</v>
      </c>
      <c r="BS95" s="124">
        <v>90.9090909090909</v>
      </c>
      <c r="BT95" s="121">
        <v>11</v>
      </c>
      <c r="BU95" s="2"/>
      <c r="BV95" s="3"/>
      <c r="BW95" s="3"/>
      <c r="BX95" s="3"/>
      <c r="BY95" s="3"/>
    </row>
    <row r="96" spans="1:77" ht="41.45" customHeight="1">
      <c r="A96" s="64" t="s">
        <v>276</v>
      </c>
      <c r="C96" s="65"/>
      <c r="D96" s="65" t="s">
        <v>64</v>
      </c>
      <c r="E96" s="66">
        <v>162.00101488661852</v>
      </c>
      <c r="F96" s="68">
        <v>99.99999662689153</v>
      </c>
      <c r="G96" s="100" t="s">
        <v>918</v>
      </c>
      <c r="H96" s="65"/>
      <c r="I96" s="69" t="s">
        <v>276</v>
      </c>
      <c r="J96" s="70"/>
      <c r="K96" s="70"/>
      <c r="L96" s="69" t="s">
        <v>2956</v>
      </c>
      <c r="M96" s="73">
        <v>1.0011241446148296</v>
      </c>
      <c r="N96" s="74">
        <v>8812.755859375</v>
      </c>
      <c r="O96" s="74">
        <v>9482.6220703125</v>
      </c>
      <c r="P96" s="75"/>
      <c r="Q96" s="76"/>
      <c r="R96" s="76"/>
      <c r="S96" s="86"/>
      <c r="T96" s="48">
        <v>0</v>
      </c>
      <c r="U96" s="48">
        <v>1</v>
      </c>
      <c r="V96" s="49">
        <v>0</v>
      </c>
      <c r="W96" s="49">
        <v>0.111111</v>
      </c>
      <c r="X96" s="49">
        <v>0</v>
      </c>
      <c r="Y96" s="49">
        <v>0.585365</v>
      </c>
      <c r="Z96" s="49">
        <v>0</v>
      </c>
      <c r="AA96" s="49">
        <v>0</v>
      </c>
      <c r="AB96" s="71">
        <v>96</v>
      </c>
      <c r="AC96" s="71"/>
      <c r="AD96" s="72"/>
      <c r="AE96" s="78" t="s">
        <v>1687</v>
      </c>
      <c r="AF96" s="78">
        <v>114</v>
      </c>
      <c r="AG96" s="78">
        <v>8</v>
      </c>
      <c r="AH96" s="78">
        <v>31</v>
      </c>
      <c r="AI96" s="78">
        <v>1810</v>
      </c>
      <c r="AJ96" s="78"/>
      <c r="AK96" s="78"/>
      <c r="AL96" s="78"/>
      <c r="AM96" s="78"/>
      <c r="AN96" s="78"/>
      <c r="AO96" s="80">
        <v>43341.452060185184</v>
      </c>
      <c r="AP96" s="78"/>
      <c r="AQ96" s="78" t="b">
        <v>1</v>
      </c>
      <c r="AR96" s="78" t="b">
        <v>1</v>
      </c>
      <c r="AS96" s="78" t="b">
        <v>0</v>
      </c>
      <c r="AT96" s="78" t="s">
        <v>1508</v>
      </c>
      <c r="AU96" s="78">
        <v>0</v>
      </c>
      <c r="AV96" s="78"/>
      <c r="AW96" s="78" t="b">
        <v>0</v>
      </c>
      <c r="AX96" s="78" t="s">
        <v>2622</v>
      </c>
      <c r="AY96" s="83" t="s">
        <v>2716</v>
      </c>
      <c r="AZ96" s="78" t="s">
        <v>66</v>
      </c>
      <c r="BA96" s="78" t="str">
        <f>REPLACE(INDEX(GroupVertices[Group],MATCH(Vertices[[#This Row],[Vertex]],GroupVertices[Vertex],0)),1,1,"")</f>
        <v>8</v>
      </c>
      <c r="BB96" s="48"/>
      <c r="BC96" s="48"/>
      <c r="BD96" s="48"/>
      <c r="BE96" s="48"/>
      <c r="BF96" s="48" t="s">
        <v>756</v>
      </c>
      <c r="BG96" s="48" t="s">
        <v>756</v>
      </c>
      <c r="BH96" s="121" t="s">
        <v>3763</v>
      </c>
      <c r="BI96" s="121" t="s">
        <v>3763</v>
      </c>
      <c r="BJ96" s="121" t="s">
        <v>3940</v>
      </c>
      <c r="BK96" s="121" t="s">
        <v>3940</v>
      </c>
      <c r="BL96" s="121">
        <v>1</v>
      </c>
      <c r="BM96" s="124">
        <v>7.142857142857143</v>
      </c>
      <c r="BN96" s="121">
        <v>0</v>
      </c>
      <c r="BO96" s="124">
        <v>0</v>
      </c>
      <c r="BP96" s="121">
        <v>0</v>
      </c>
      <c r="BQ96" s="124">
        <v>0</v>
      </c>
      <c r="BR96" s="121">
        <v>13</v>
      </c>
      <c r="BS96" s="124">
        <v>92.85714285714286</v>
      </c>
      <c r="BT96" s="121">
        <v>14</v>
      </c>
      <c r="BU96" s="2"/>
      <c r="BV96" s="3"/>
      <c r="BW96" s="3"/>
      <c r="BX96" s="3"/>
      <c r="BY96" s="3"/>
    </row>
    <row r="97" spans="1:77" ht="41.45" customHeight="1">
      <c r="A97" s="64" t="s">
        <v>388</v>
      </c>
      <c r="C97" s="65"/>
      <c r="D97" s="65" t="s">
        <v>64</v>
      </c>
      <c r="E97" s="66">
        <v>164.3686185067845</v>
      </c>
      <c r="F97" s="68">
        <v>99.99212758647849</v>
      </c>
      <c r="G97" s="100" t="s">
        <v>1036</v>
      </c>
      <c r="H97" s="65"/>
      <c r="I97" s="69" t="s">
        <v>388</v>
      </c>
      <c r="J97" s="70"/>
      <c r="K97" s="70"/>
      <c r="L97" s="69" t="s">
        <v>2957</v>
      </c>
      <c r="M97" s="73">
        <v>3.6236130129352526</v>
      </c>
      <c r="N97" s="74">
        <v>8486.1484375</v>
      </c>
      <c r="O97" s="74">
        <v>8774.96484375</v>
      </c>
      <c r="P97" s="75"/>
      <c r="Q97" s="76"/>
      <c r="R97" s="76"/>
      <c r="S97" s="86"/>
      <c r="T97" s="48">
        <v>6</v>
      </c>
      <c r="U97" s="48">
        <v>1</v>
      </c>
      <c r="V97" s="49">
        <v>20</v>
      </c>
      <c r="W97" s="49">
        <v>0.2</v>
      </c>
      <c r="X97" s="49">
        <v>0</v>
      </c>
      <c r="Y97" s="49">
        <v>3.073163</v>
      </c>
      <c r="Z97" s="49">
        <v>0</v>
      </c>
      <c r="AA97" s="49">
        <v>0</v>
      </c>
      <c r="AB97" s="71">
        <v>97</v>
      </c>
      <c r="AC97" s="71"/>
      <c r="AD97" s="72"/>
      <c r="AE97" s="78" t="s">
        <v>1688</v>
      </c>
      <c r="AF97" s="78">
        <v>1071</v>
      </c>
      <c r="AG97" s="78">
        <v>18671</v>
      </c>
      <c r="AH97" s="78">
        <v>3334</v>
      </c>
      <c r="AI97" s="78">
        <v>3724</v>
      </c>
      <c r="AJ97" s="78"/>
      <c r="AK97" s="78" t="s">
        <v>1914</v>
      </c>
      <c r="AL97" s="78"/>
      <c r="AM97" s="83" t="s">
        <v>2226</v>
      </c>
      <c r="AN97" s="78"/>
      <c r="AO97" s="80">
        <v>40756.32256944444</v>
      </c>
      <c r="AP97" s="83" t="s">
        <v>2389</v>
      </c>
      <c r="AQ97" s="78" t="b">
        <v>1</v>
      </c>
      <c r="AR97" s="78" t="b">
        <v>0</v>
      </c>
      <c r="AS97" s="78" t="b">
        <v>1</v>
      </c>
      <c r="AT97" s="78" t="s">
        <v>1508</v>
      </c>
      <c r="AU97" s="78">
        <v>399</v>
      </c>
      <c r="AV97" s="83" t="s">
        <v>2515</v>
      </c>
      <c r="AW97" s="78" t="b">
        <v>1</v>
      </c>
      <c r="AX97" s="78" t="s">
        <v>2622</v>
      </c>
      <c r="AY97" s="83" t="s">
        <v>2717</v>
      </c>
      <c r="AZ97" s="78" t="s">
        <v>66</v>
      </c>
      <c r="BA97" s="78" t="str">
        <f>REPLACE(INDEX(GroupVertices[Group],MATCH(Vertices[[#This Row],[Vertex]],GroupVertices[Vertex],0)),1,1,"")</f>
        <v>8</v>
      </c>
      <c r="BB97" s="48"/>
      <c r="BC97" s="48"/>
      <c r="BD97" s="48"/>
      <c r="BE97" s="48"/>
      <c r="BF97" s="48" t="s">
        <v>756</v>
      </c>
      <c r="BG97" s="48" t="s">
        <v>756</v>
      </c>
      <c r="BH97" s="121" t="s">
        <v>3764</v>
      </c>
      <c r="BI97" s="121" t="s">
        <v>3764</v>
      </c>
      <c r="BJ97" s="121" t="s">
        <v>3941</v>
      </c>
      <c r="BK97" s="121" t="s">
        <v>3941</v>
      </c>
      <c r="BL97" s="121">
        <v>1</v>
      </c>
      <c r="BM97" s="124">
        <v>8.333333333333334</v>
      </c>
      <c r="BN97" s="121">
        <v>0</v>
      </c>
      <c r="BO97" s="124">
        <v>0</v>
      </c>
      <c r="BP97" s="121">
        <v>0</v>
      </c>
      <c r="BQ97" s="124">
        <v>0</v>
      </c>
      <c r="BR97" s="121">
        <v>11</v>
      </c>
      <c r="BS97" s="124">
        <v>91.66666666666667</v>
      </c>
      <c r="BT97" s="121">
        <v>12</v>
      </c>
      <c r="BU97" s="2"/>
      <c r="BV97" s="3"/>
      <c r="BW97" s="3"/>
      <c r="BX97" s="3"/>
      <c r="BY97" s="3"/>
    </row>
    <row r="98" spans="1:77" ht="41.45" customHeight="1">
      <c r="A98" s="64" t="s">
        <v>278</v>
      </c>
      <c r="C98" s="65"/>
      <c r="D98" s="65" t="s">
        <v>64</v>
      </c>
      <c r="E98" s="66">
        <v>162.00076116496388</v>
      </c>
      <c r="F98" s="68">
        <v>99.99999747016865</v>
      </c>
      <c r="G98" s="100" t="s">
        <v>959</v>
      </c>
      <c r="H98" s="65"/>
      <c r="I98" s="69" t="s">
        <v>278</v>
      </c>
      <c r="J98" s="70"/>
      <c r="K98" s="70"/>
      <c r="L98" s="69" t="s">
        <v>2958</v>
      </c>
      <c r="M98" s="73">
        <v>1.0008431084611222</v>
      </c>
      <c r="N98" s="74">
        <v>5091.3798828125</v>
      </c>
      <c r="O98" s="74">
        <v>352.9058837890625</v>
      </c>
      <c r="P98" s="75"/>
      <c r="Q98" s="76"/>
      <c r="R98" s="76"/>
      <c r="S98" s="86"/>
      <c r="T98" s="48">
        <v>0</v>
      </c>
      <c r="U98" s="48">
        <v>2</v>
      </c>
      <c r="V98" s="49">
        <v>0</v>
      </c>
      <c r="W98" s="49">
        <v>0.052632</v>
      </c>
      <c r="X98" s="49">
        <v>0.039578</v>
      </c>
      <c r="Y98" s="49">
        <v>0.629405</v>
      </c>
      <c r="Z98" s="49">
        <v>0.5</v>
      </c>
      <c r="AA98" s="49">
        <v>0</v>
      </c>
      <c r="AB98" s="71">
        <v>98</v>
      </c>
      <c r="AC98" s="71"/>
      <c r="AD98" s="72"/>
      <c r="AE98" s="78" t="s">
        <v>1689</v>
      </c>
      <c r="AF98" s="78">
        <v>87</v>
      </c>
      <c r="AG98" s="78">
        <v>6</v>
      </c>
      <c r="AH98" s="78">
        <v>42</v>
      </c>
      <c r="AI98" s="78">
        <v>84</v>
      </c>
      <c r="AJ98" s="78"/>
      <c r="AK98" s="78" t="s">
        <v>1915</v>
      </c>
      <c r="AL98" s="78"/>
      <c r="AM98" s="78"/>
      <c r="AN98" s="78"/>
      <c r="AO98" s="80">
        <v>43393.850960648146</v>
      </c>
      <c r="AP98" s="78"/>
      <c r="AQ98" s="78" t="b">
        <v>1</v>
      </c>
      <c r="AR98" s="78" t="b">
        <v>0</v>
      </c>
      <c r="AS98" s="78" t="b">
        <v>0</v>
      </c>
      <c r="AT98" s="78" t="s">
        <v>1508</v>
      </c>
      <c r="AU98" s="78">
        <v>1</v>
      </c>
      <c r="AV98" s="78"/>
      <c r="AW98" s="78" t="b">
        <v>0</v>
      </c>
      <c r="AX98" s="78" t="s">
        <v>2622</v>
      </c>
      <c r="AY98" s="83" t="s">
        <v>2718</v>
      </c>
      <c r="AZ98" s="78" t="s">
        <v>66</v>
      </c>
      <c r="BA98" s="78" t="str">
        <f>REPLACE(INDEX(GroupVertices[Group],MATCH(Vertices[[#This Row],[Vertex]],GroupVertices[Vertex],0)),1,1,"")</f>
        <v>6</v>
      </c>
      <c r="BB98" s="48"/>
      <c r="BC98" s="48"/>
      <c r="BD98" s="48"/>
      <c r="BE98" s="48"/>
      <c r="BF98" s="48" t="s">
        <v>786</v>
      </c>
      <c r="BG98" s="48" t="s">
        <v>786</v>
      </c>
      <c r="BH98" s="121" t="s">
        <v>3761</v>
      </c>
      <c r="BI98" s="121" t="s">
        <v>3761</v>
      </c>
      <c r="BJ98" s="121" t="s">
        <v>3938</v>
      </c>
      <c r="BK98" s="121" t="s">
        <v>3938</v>
      </c>
      <c r="BL98" s="121">
        <v>0</v>
      </c>
      <c r="BM98" s="124">
        <v>0</v>
      </c>
      <c r="BN98" s="121">
        <v>1</v>
      </c>
      <c r="BO98" s="124">
        <v>7.6923076923076925</v>
      </c>
      <c r="BP98" s="121">
        <v>0</v>
      </c>
      <c r="BQ98" s="124">
        <v>0</v>
      </c>
      <c r="BR98" s="121">
        <v>12</v>
      </c>
      <c r="BS98" s="124">
        <v>92.3076923076923</v>
      </c>
      <c r="BT98" s="121">
        <v>13</v>
      </c>
      <c r="BU98" s="2"/>
      <c r="BV98" s="3"/>
      <c r="BW98" s="3"/>
      <c r="BX98" s="3"/>
      <c r="BY98" s="3"/>
    </row>
    <row r="99" spans="1:77" ht="41.45" customHeight="1">
      <c r="A99" s="64" t="s">
        <v>279</v>
      </c>
      <c r="C99" s="65"/>
      <c r="D99" s="65" t="s">
        <v>64</v>
      </c>
      <c r="E99" s="66">
        <v>162.38007503863352</v>
      </c>
      <c r="F99" s="68">
        <v>99.99873677087942</v>
      </c>
      <c r="G99" s="100" t="s">
        <v>2568</v>
      </c>
      <c r="H99" s="65"/>
      <c r="I99" s="69" t="s">
        <v>279</v>
      </c>
      <c r="J99" s="70"/>
      <c r="K99" s="70"/>
      <c r="L99" s="69" t="s">
        <v>2959</v>
      </c>
      <c r="M99" s="73">
        <v>1.4209921582536562</v>
      </c>
      <c r="N99" s="74">
        <v>7643.81005859375</v>
      </c>
      <c r="O99" s="74">
        <v>4228.98876953125</v>
      </c>
      <c r="P99" s="75"/>
      <c r="Q99" s="76"/>
      <c r="R99" s="76"/>
      <c r="S99" s="86"/>
      <c r="T99" s="48">
        <v>2</v>
      </c>
      <c r="U99" s="48">
        <v>1</v>
      </c>
      <c r="V99" s="49">
        <v>0</v>
      </c>
      <c r="W99" s="49">
        <v>1</v>
      </c>
      <c r="X99" s="49">
        <v>0</v>
      </c>
      <c r="Y99" s="49">
        <v>1.298243</v>
      </c>
      <c r="Z99" s="49">
        <v>0</v>
      </c>
      <c r="AA99" s="49">
        <v>0</v>
      </c>
      <c r="AB99" s="71">
        <v>99</v>
      </c>
      <c r="AC99" s="71"/>
      <c r="AD99" s="72"/>
      <c r="AE99" s="78" t="s">
        <v>1690</v>
      </c>
      <c r="AF99" s="78">
        <v>328</v>
      </c>
      <c r="AG99" s="78">
        <v>2996</v>
      </c>
      <c r="AH99" s="78">
        <v>10487</v>
      </c>
      <c r="AI99" s="78">
        <v>7699</v>
      </c>
      <c r="AJ99" s="78"/>
      <c r="AK99" s="78" t="s">
        <v>1916</v>
      </c>
      <c r="AL99" s="78" t="s">
        <v>2104</v>
      </c>
      <c r="AM99" s="83" t="s">
        <v>2227</v>
      </c>
      <c r="AN99" s="78"/>
      <c r="AO99" s="80">
        <v>39983.769282407404</v>
      </c>
      <c r="AP99" s="83" t="s">
        <v>2390</v>
      </c>
      <c r="AQ99" s="78" t="b">
        <v>0</v>
      </c>
      <c r="AR99" s="78" t="b">
        <v>0</v>
      </c>
      <c r="AS99" s="78" t="b">
        <v>1</v>
      </c>
      <c r="AT99" s="78" t="s">
        <v>1508</v>
      </c>
      <c r="AU99" s="78">
        <v>70</v>
      </c>
      <c r="AV99" s="83" t="s">
        <v>2527</v>
      </c>
      <c r="AW99" s="78" t="b">
        <v>0</v>
      </c>
      <c r="AX99" s="78" t="s">
        <v>2622</v>
      </c>
      <c r="AY99" s="83" t="s">
        <v>2719</v>
      </c>
      <c r="AZ99" s="78" t="s">
        <v>66</v>
      </c>
      <c r="BA99" s="78" t="str">
        <f>REPLACE(INDEX(GroupVertices[Group],MATCH(Vertices[[#This Row],[Vertex]],GroupVertices[Vertex],0)),1,1,"")</f>
        <v>39</v>
      </c>
      <c r="BB99" s="48"/>
      <c r="BC99" s="48"/>
      <c r="BD99" s="48"/>
      <c r="BE99" s="48"/>
      <c r="BF99" s="48" t="s">
        <v>787</v>
      </c>
      <c r="BG99" s="48" t="s">
        <v>787</v>
      </c>
      <c r="BH99" s="121" t="s">
        <v>3429</v>
      </c>
      <c r="BI99" s="121" t="s">
        <v>3429</v>
      </c>
      <c r="BJ99" s="121" t="s">
        <v>3569</v>
      </c>
      <c r="BK99" s="121" t="s">
        <v>3569</v>
      </c>
      <c r="BL99" s="121">
        <v>2</v>
      </c>
      <c r="BM99" s="124">
        <v>7.407407407407407</v>
      </c>
      <c r="BN99" s="121">
        <v>0</v>
      </c>
      <c r="BO99" s="124">
        <v>0</v>
      </c>
      <c r="BP99" s="121">
        <v>0</v>
      </c>
      <c r="BQ99" s="124">
        <v>0</v>
      </c>
      <c r="BR99" s="121">
        <v>25</v>
      </c>
      <c r="BS99" s="124">
        <v>92.5925925925926</v>
      </c>
      <c r="BT99" s="121">
        <v>27</v>
      </c>
      <c r="BU99" s="2"/>
      <c r="BV99" s="3"/>
      <c r="BW99" s="3"/>
      <c r="BX99" s="3"/>
      <c r="BY99" s="3"/>
    </row>
    <row r="100" spans="1:77" ht="41.45" customHeight="1">
      <c r="A100" s="64" t="s">
        <v>280</v>
      </c>
      <c r="C100" s="65"/>
      <c r="D100" s="65" t="s">
        <v>64</v>
      </c>
      <c r="E100" s="66">
        <v>162.01535016010502</v>
      </c>
      <c r="F100" s="68">
        <v>99.99994898173445</v>
      </c>
      <c r="G100" s="100" t="s">
        <v>960</v>
      </c>
      <c r="H100" s="65"/>
      <c r="I100" s="69" t="s">
        <v>280</v>
      </c>
      <c r="J100" s="70"/>
      <c r="K100" s="70"/>
      <c r="L100" s="69" t="s">
        <v>2960</v>
      </c>
      <c r="M100" s="73">
        <v>1.0170026872992965</v>
      </c>
      <c r="N100" s="74">
        <v>7643.81005859375</v>
      </c>
      <c r="O100" s="74">
        <v>4664.2392578125</v>
      </c>
      <c r="P100" s="75"/>
      <c r="Q100" s="76"/>
      <c r="R100" s="76"/>
      <c r="S100" s="86"/>
      <c r="T100" s="48">
        <v>0</v>
      </c>
      <c r="U100" s="48">
        <v>1</v>
      </c>
      <c r="V100" s="49">
        <v>0</v>
      </c>
      <c r="W100" s="49">
        <v>1</v>
      </c>
      <c r="X100" s="49">
        <v>0</v>
      </c>
      <c r="Y100" s="49">
        <v>0.701753</v>
      </c>
      <c r="Z100" s="49">
        <v>0</v>
      </c>
      <c r="AA100" s="49">
        <v>0</v>
      </c>
      <c r="AB100" s="71">
        <v>100</v>
      </c>
      <c r="AC100" s="71"/>
      <c r="AD100" s="72"/>
      <c r="AE100" s="78" t="s">
        <v>1691</v>
      </c>
      <c r="AF100" s="78">
        <v>351</v>
      </c>
      <c r="AG100" s="78">
        <v>121</v>
      </c>
      <c r="AH100" s="78">
        <v>6493</v>
      </c>
      <c r="AI100" s="78">
        <v>15475</v>
      </c>
      <c r="AJ100" s="78"/>
      <c r="AK100" s="78"/>
      <c r="AL100" s="78" t="s">
        <v>2105</v>
      </c>
      <c r="AM100" s="78"/>
      <c r="AN100" s="78"/>
      <c r="AO100" s="80">
        <v>42555.786203703705</v>
      </c>
      <c r="AP100" s="83" t="s">
        <v>2391</v>
      </c>
      <c r="AQ100" s="78" t="b">
        <v>1</v>
      </c>
      <c r="AR100" s="78" t="b">
        <v>0</v>
      </c>
      <c r="AS100" s="78" t="b">
        <v>1</v>
      </c>
      <c r="AT100" s="78" t="s">
        <v>1508</v>
      </c>
      <c r="AU100" s="78">
        <v>0</v>
      </c>
      <c r="AV100" s="78"/>
      <c r="AW100" s="78" t="b">
        <v>0</v>
      </c>
      <c r="AX100" s="78" t="s">
        <v>2622</v>
      </c>
      <c r="AY100" s="83" t="s">
        <v>2720</v>
      </c>
      <c r="AZ100" s="78" t="s">
        <v>66</v>
      </c>
      <c r="BA100" s="78" t="str">
        <f>REPLACE(INDEX(GroupVertices[Group],MATCH(Vertices[[#This Row],[Vertex]],GroupVertices[Vertex],0)),1,1,"")</f>
        <v>39</v>
      </c>
      <c r="BB100" s="48"/>
      <c r="BC100" s="48"/>
      <c r="BD100" s="48"/>
      <c r="BE100" s="48"/>
      <c r="BF100" s="48"/>
      <c r="BG100" s="48"/>
      <c r="BH100" s="121" t="s">
        <v>3765</v>
      </c>
      <c r="BI100" s="121" t="s">
        <v>3765</v>
      </c>
      <c r="BJ100" s="121" t="s">
        <v>3942</v>
      </c>
      <c r="BK100" s="121" t="s">
        <v>3942</v>
      </c>
      <c r="BL100" s="121">
        <v>1</v>
      </c>
      <c r="BM100" s="124">
        <v>3.8461538461538463</v>
      </c>
      <c r="BN100" s="121">
        <v>0</v>
      </c>
      <c r="BO100" s="124">
        <v>0</v>
      </c>
      <c r="BP100" s="121">
        <v>0</v>
      </c>
      <c r="BQ100" s="124">
        <v>0</v>
      </c>
      <c r="BR100" s="121">
        <v>25</v>
      </c>
      <c r="BS100" s="124">
        <v>96.15384615384616</v>
      </c>
      <c r="BT100" s="121">
        <v>26</v>
      </c>
      <c r="BU100" s="2"/>
      <c r="BV100" s="3"/>
      <c r="BW100" s="3"/>
      <c r="BX100" s="3"/>
      <c r="BY100" s="3"/>
    </row>
    <row r="101" spans="1:77" ht="41.45" customHeight="1">
      <c r="A101" s="64" t="s">
        <v>281</v>
      </c>
      <c r="C101" s="65"/>
      <c r="D101" s="65" t="s">
        <v>64</v>
      </c>
      <c r="E101" s="66">
        <v>162.0400880214313</v>
      </c>
      <c r="F101" s="68">
        <v>99.99986676221559</v>
      </c>
      <c r="G101" s="100" t="s">
        <v>2569</v>
      </c>
      <c r="H101" s="65"/>
      <c r="I101" s="69" t="s">
        <v>281</v>
      </c>
      <c r="J101" s="70"/>
      <c r="K101" s="70"/>
      <c r="L101" s="69" t="s">
        <v>2961</v>
      </c>
      <c r="M101" s="73">
        <v>1.0444037122857661</v>
      </c>
      <c r="N101" s="74">
        <v>3578.783203125</v>
      </c>
      <c r="O101" s="74">
        <v>2752.665771484375</v>
      </c>
      <c r="P101" s="75"/>
      <c r="Q101" s="76"/>
      <c r="R101" s="76"/>
      <c r="S101" s="86"/>
      <c r="T101" s="48">
        <v>0</v>
      </c>
      <c r="U101" s="48">
        <v>1</v>
      </c>
      <c r="V101" s="49">
        <v>0</v>
      </c>
      <c r="W101" s="49">
        <v>0.012821</v>
      </c>
      <c r="X101" s="49">
        <v>0.000694</v>
      </c>
      <c r="Y101" s="49">
        <v>0.442254</v>
      </c>
      <c r="Z101" s="49">
        <v>0</v>
      </c>
      <c r="AA101" s="49">
        <v>0</v>
      </c>
      <c r="AB101" s="71">
        <v>101</v>
      </c>
      <c r="AC101" s="71"/>
      <c r="AD101" s="72"/>
      <c r="AE101" s="78" t="s">
        <v>1692</v>
      </c>
      <c r="AF101" s="78">
        <v>426</v>
      </c>
      <c r="AG101" s="78">
        <v>316</v>
      </c>
      <c r="AH101" s="78">
        <v>964</v>
      </c>
      <c r="AI101" s="78">
        <v>344</v>
      </c>
      <c r="AJ101" s="78"/>
      <c r="AK101" s="78" t="s">
        <v>1917</v>
      </c>
      <c r="AL101" s="78"/>
      <c r="AM101" s="78"/>
      <c r="AN101" s="78"/>
      <c r="AO101" s="80">
        <v>40544.04583333333</v>
      </c>
      <c r="AP101" s="83" t="s">
        <v>2392</v>
      </c>
      <c r="AQ101" s="78" t="b">
        <v>1</v>
      </c>
      <c r="AR101" s="78" t="b">
        <v>0</v>
      </c>
      <c r="AS101" s="78" t="b">
        <v>0</v>
      </c>
      <c r="AT101" s="78" t="s">
        <v>1508</v>
      </c>
      <c r="AU101" s="78">
        <v>1</v>
      </c>
      <c r="AV101" s="83" t="s">
        <v>2515</v>
      </c>
      <c r="AW101" s="78" t="b">
        <v>0</v>
      </c>
      <c r="AX101" s="78" t="s">
        <v>2622</v>
      </c>
      <c r="AY101" s="83" t="s">
        <v>2721</v>
      </c>
      <c r="AZ101" s="78" t="s">
        <v>66</v>
      </c>
      <c r="BA101" s="78" t="str">
        <f>REPLACE(INDEX(GroupVertices[Group],MATCH(Vertices[[#This Row],[Vertex]],GroupVertices[Vertex],0)),1,1,"")</f>
        <v>4</v>
      </c>
      <c r="BB101" s="48"/>
      <c r="BC101" s="48"/>
      <c r="BD101" s="48"/>
      <c r="BE101" s="48"/>
      <c r="BF101" s="48" t="s">
        <v>756</v>
      </c>
      <c r="BG101" s="48" t="s">
        <v>756</v>
      </c>
      <c r="BH101" s="121" t="s">
        <v>3766</v>
      </c>
      <c r="BI101" s="121" t="s">
        <v>3766</v>
      </c>
      <c r="BJ101" s="121" t="s">
        <v>3943</v>
      </c>
      <c r="BK101" s="121" t="s">
        <v>3943</v>
      </c>
      <c r="BL101" s="121">
        <v>0</v>
      </c>
      <c r="BM101" s="124">
        <v>0</v>
      </c>
      <c r="BN101" s="121">
        <v>0</v>
      </c>
      <c r="BO101" s="124">
        <v>0</v>
      </c>
      <c r="BP101" s="121">
        <v>0</v>
      </c>
      <c r="BQ101" s="124">
        <v>0</v>
      </c>
      <c r="BR101" s="121">
        <v>7</v>
      </c>
      <c r="BS101" s="124">
        <v>100</v>
      </c>
      <c r="BT101" s="121">
        <v>7</v>
      </c>
      <c r="BU101" s="2"/>
      <c r="BV101" s="3"/>
      <c r="BW101" s="3"/>
      <c r="BX101" s="3"/>
      <c r="BY101" s="3"/>
    </row>
    <row r="102" spans="1:77" ht="41.45" customHeight="1">
      <c r="A102" s="64" t="s">
        <v>282</v>
      </c>
      <c r="C102" s="65"/>
      <c r="D102" s="65" t="s">
        <v>64</v>
      </c>
      <c r="E102" s="66">
        <v>162.7073759731043</v>
      </c>
      <c r="F102" s="68">
        <v>99.99764894339907</v>
      </c>
      <c r="G102" s="100" t="s">
        <v>2570</v>
      </c>
      <c r="H102" s="65"/>
      <c r="I102" s="69" t="s">
        <v>282</v>
      </c>
      <c r="J102" s="70"/>
      <c r="K102" s="70"/>
      <c r="L102" s="69" t="s">
        <v>2962</v>
      </c>
      <c r="M102" s="73">
        <v>1.7835287965361775</v>
      </c>
      <c r="N102" s="74">
        <v>2487.838623046875</v>
      </c>
      <c r="O102" s="74">
        <v>1620.1590576171875</v>
      </c>
      <c r="P102" s="75"/>
      <c r="Q102" s="76"/>
      <c r="R102" s="76"/>
      <c r="S102" s="86"/>
      <c r="T102" s="48">
        <v>1</v>
      </c>
      <c r="U102" s="48">
        <v>1</v>
      </c>
      <c r="V102" s="49">
        <v>0</v>
      </c>
      <c r="W102" s="49">
        <v>0</v>
      </c>
      <c r="X102" s="49">
        <v>0</v>
      </c>
      <c r="Y102" s="49">
        <v>0.999998</v>
      </c>
      <c r="Z102" s="49">
        <v>0</v>
      </c>
      <c r="AA102" s="49" t="s">
        <v>4473</v>
      </c>
      <c r="AB102" s="71">
        <v>102</v>
      </c>
      <c r="AC102" s="71"/>
      <c r="AD102" s="72"/>
      <c r="AE102" s="78" t="s">
        <v>1693</v>
      </c>
      <c r="AF102" s="78">
        <v>1308</v>
      </c>
      <c r="AG102" s="78">
        <v>5576</v>
      </c>
      <c r="AH102" s="78">
        <v>16461</v>
      </c>
      <c r="AI102" s="78">
        <v>1576</v>
      </c>
      <c r="AJ102" s="78"/>
      <c r="AK102" s="78" t="s">
        <v>1918</v>
      </c>
      <c r="AL102" s="78" t="s">
        <v>2106</v>
      </c>
      <c r="AM102" s="83" t="s">
        <v>2228</v>
      </c>
      <c r="AN102" s="78"/>
      <c r="AO102" s="80">
        <v>40614.72797453704</v>
      </c>
      <c r="AP102" s="83" t="s">
        <v>2393</v>
      </c>
      <c r="AQ102" s="78" t="b">
        <v>0</v>
      </c>
      <c r="AR102" s="78" t="b">
        <v>0</v>
      </c>
      <c r="AS102" s="78" t="b">
        <v>1</v>
      </c>
      <c r="AT102" s="78" t="s">
        <v>1508</v>
      </c>
      <c r="AU102" s="78">
        <v>125</v>
      </c>
      <c r="AV102" s="83" t="s">
        <v>2526</v>
      </c>
      <c r="AW102" s="78" t="b">
        <v>0</v>
      </c>
      <c r="AX102" s="78" t="s">
        <v>2622</v>
      </c>
      <c r="AY102" s="83" t="s">
        <v>2722</v>
      </c>
      <c r="AZ102" s="78" t="s">
        <v>66</v>
      </c>
      <c r="BA102" s="78" t="str">
        <f>REPLACE(INDEX(GroupVertices[Group],MATCH(Vertices[[#This Row],[Vertex]],GroupVertices[Vertex],0)),1,1,"")</f>
        <v>1</v>
      </c>
      <c r="BB102" s="48"/>
      <c r="BC102" s="48"/>
      <c r="BD102" s="48"/>
      <c r="BE102" s="48"/>
      <c r="BF102" s="48" t="s">
        <v>756</v>
      </c>
      <c r="BG102" s="48" t="s">
        <v>756</v>
      </c>
      <c r="BH102" s="121" t="s">
        <v>3767</v>
      </c>
      <c r="BI102" s="121" t="s">
        <v>3767</v>
      </c>
      <c r="BJ102" s="121" t="s">
        <v>3944</v>
      </c>
      <c r="BK102" s="121" t="s">
        <v>3944</v>
      </c>
      <c r="BL102" s="121">
        <v>0</v>
      </c>
      <c r="BM102" s="124">
        <v>0</v>
      </c>
      <c r="BN102" s="121">
        <v>0</v>
      </c>
      <c r="BO102" s="124">
        <v>0</v>
      </c>
      <c r="BP102" s="121">
        <v>0</v>
      </c>
      <c r="BQ102" s="124">
        <v>0</v>
      </c>
      <c r="BR102" s="121">
        <v>5</v>
      </c>
      <c r="BS102" s="124">
        <v>100</v>
      </c>
      <c r="BT102" s="121">
        <v>5</v>
      </c>
      <c r="BU102" s="2"/>
      <c r="BV102" s="3"/>
      <c r="BW102" s="3"/>
      <c r="BX102" s="3"/>
      <c r="BY102" s="3"/>
    </row>
    <row r="103" spans="1:77" ht="41.45" customHeight="1">
      <c r="A103" s="64" t="s">
        <v>283</v>
      </c>
      <c r="C103" s="65"/>
      <c r="D103" s="65" t="s">
        <v>64</v>
      </c>
      <c r="E103" s="66">
        <v>289.3961800055225</v>
      </c>
      <c r="F103" s="68">
        <v>99.57658212701136</v>
      </c>
      <c r="G103" s="100" t="s">
        <v>2571</v>
      </c>
      <c r="H103" s="65"/>
      <c r="I103" s="69" t="s">
        <v>283</v>
      </c>
      <c r="J103" s="70"/>
      <c r="K103" s="70"/>
      <c r="L103" s="69" t="s">
        <v>2963</v>
      </c>
      <c r="M103" s="73">
        <v>142.11106313801292</v>
      </c>
      <c r="N103" s="74">
        <v>4411.5146484375</v>
      </c>
      <c r="O103" s="74">
        <v>4469.49169921875</v>
      </c>
      <c r="P103" s="75"/>
      <c r="Q103" s="76"/>
      <c r="R103" s="76"/>
      <c r="S103" s="86"/>
      <c r="T103" s="48">
        <v>0</v>
      </c>
      <c r="U103" s="48">
        <v>2</v>
      </c>
      <c r="V103" s="49">
        <v>2.8</v>
      </c>
      <c r="W103" s="49">
        <v>0.0125</v>
      </c>
      <c r="X103" s="49">
        <v>0.002494</v>
      </c>
      <c r="Y103" s="49">
        <v>0.709872</v>
      </c>
      <c r="Z103" s="49">
        <v>0</v>
      </c>
      <c r="AA103" s="49">
        <v>0</v>
      </c>
      <c r="AB103" s="71">
        <v>103</v>
      </c>
      <c r="AC103" s="71"/>
      <c r="AD103" s="72"/>
      <c r="AE103" s="78" t="s">
        <v>1694</v>
      </c>
      <c r="AF103" s="78">
        <v>244</v>
      </c>
      <c r="AG103" s="78">
        <v>1004220</v>
      </c>
      <c r="AH103" s="78">
        <v>69250</v>
      </c>
      <c r="AI103" s="78">
        <v>11</v>
      </c>
      <c r="AJ103" s="78"/>
      <c r="AK103" s="78" t="s">
        <v>1919</v>
      </c>
      <c r="AL103" s="78" t="s">
        <v>2091</v>
      </c>
      <c r="AM103" s="83" t="s">
        <v>2229</v>
      </c>
      <c r="AN103" s="78"/>
      <c r="AO103" s="80">
        <v>40269.56037037037</v>
      </c>
      <c r="AP103" s="83" t="s">
        <v>2394</v>
      </c>
      <c r="AQ103" s="78" t="b">
        <v>1</v>
      </c>
      <c r="AR103" s="78" t="b">
        <v>0</v>
      </c>
      <c r="AS103" s="78" t="b">
        <v>1</v>
      </c>
      <c r="AT103" s="78" t="s">
        <v>1508</v>
      </c>
      <c r="AU103" s="78">
        <v>97</v>
      </c>
      <c r="AV103" s="83" t="s">
        <v>2515</v>
      </c>
      <c r="AW103" s="78" t="b">
        <v>1</v>
      </c>
      <c r="AX103" s="78" t="s">
        <v>2622</v>
      </c>
      <c r="AY103" s="83" t="s">
        <v>2723</v>
      </c>
      <c r="AZ103" s="78" t="s">
        <v>66</v>
      </c>
      <c r="BA103" s="78" t="str">
        <f>REPLACE(INDEX(GroupVertices[Group],MATCH(Vertices[[#This Row],[Vertex]],GroupVertices[Vertex],0)),1,1,"")</f>
        <v>3</v>
      </c>
      <c r="BB103" s="48" t="s">
        <v>661</v>
      </c>
      <c r="BC103" s="48" t="s">
        <v>661</v>
      </c>
      <c r="BD103" s="48" t="s">
        <v>725</v>
      </c>
      <c r="BE103" s="48" t="s">
        <v>725</v>
      </c>
      <c r="BF103" s="48" t="s">
        <v>788</v>
      </c>
      <c r="BG103" s="48" t="s">
        <v>788</v>
      </c>
      <c r="BH103" s="121" t="s">
        <v>3768</v>
      </c>
      <c r="BI103" s="121" t="s">
        <v>3768</v>
      </c>
      <c r="BJ103" s="121" t="s">
        <v>3945</v>
      </c>
      <c r="BK103" s="121" t="s">
        <v>3945</v>
      </c>
      <c r="BL103" s="121">
        <v>0</v>
      </c>
      <c r="BM103" s="124">
        <v>0</v>
      </c>
      <c r="BN103" s="121">
        <v>1</v>
      </c>
      <c r="BO103" s="124">
        <v>9.090909090909092</v>
      </c>
      <c r="BP103" s="121">
        <v>0</v>
      </c>
      <c r="BQ103" s="124">
        <v>0</v>
      </c>
      <c r="BR103" s="121">
        <v>10</v>
      </c>
      <c r="BS103" s="124">
        <v>90.9090909090909</v>
      </c>
      <c r="BT103" s="121">
        <v>11</v>
      </c>
      <c r="BU103" s="2"/>
      <c r="BV103" s="3"/>
      <c r="BW103" s="3"/>
      <c r="BX103" s="3"/>
      <c r="BY103" s="3"/>
    </row>
    <row r="104" spans="1:77" ht="41.45" customHeight="1">
      <c r="A104" s="64" t="s">
        <v>429</v>
      </c>
      <c r="C104" s="65"/>
      <c r="D104" s="65" t="s">
        <v>64</v>
      </c>
      <c r="E104" s="66">
        <v>553.7712263294045</v>
      </c>
      <c r="F104" s="68">
        <v>98.69789706925785</v>
      </c>
      <c r="G104" s="100" t="s">
        <v>2572</v>
      </c>
      <c r="H104" s="65"/>
      <c r="I104" s="69" t="s">
        <v>429</v>
      </c>
      <c r="J104" s="70"/>
      <c r="K104" s="70"/>
      <c r="L104" s="69" t="s">
        <v>2964</v>
      </c>
      <c r="M104" s="73">
        <v>434.947503385336</v>
      </c>
      <c r="N104" s="74">
        <v>4171.85107421875</v>
      </c>
      <c r="O104" s="74">
        <v>3105.57177734375</v>
      </c>
      <c r="P104" s="75"/>
      <c r="Q104" s="76"/>
      <c r="R104" s="76"/>
      <c r="S104" s="86"/>
      <c r="T104" s="48">
        <v>5</v>
      </c>
      <c r="U104" s="48">
        <v>0</v>
      </c>
      <c r="V104" s="49">
        <v>44</v>
      </c>
      <c r="W104" s="49">
        <v>0.014085</v>
      </c>
      <c r="X104" s="49">
        <v>0.004153</v>
      </c>
      <c r="Y104" s="49">
        <v>1.553819</v>
      </c>
      <c r="Z104" s="49">
        <v>0.1</v>
      </c>
      <c r="AA104" s="49">
        <v>0</v>
      </c>
      <c r="AB104" s="71">
        <v>104</v>
      </c>
      <c r="AC104" s="71"/>
      <c r="AD104" s="72"/>
      <c r="AE104" s="78" t="s">
        <v>1695</v>
      </c>
      <c r="AF104" s="78">
        <v>150</v>
      </c>
      <c r="AG104" s="78">
        <v>3088197</v>
      </c>
      <c r="AH104" s="78">
        <v>4996</v>
      </c>
      <c r="AI104" s="78">
        <v>1188</v>
      </c>
      <c r="AJ104" s="78"/>
      <c r="AK104" s="78" t="s">
        <v>1920</v>
      </c>
      <c r="AL104" s="78" t="s">
        <v>2107</v>
      </c>
      <c r="AM104" s="83" t="s">
        <v>2230</v>
      </c>
      <c r="AN104" s="78"/>
      <c r="AO104" s="80">
        <v>40149.843819444446</v>
      </c>
      <c r="AP104" s="83" t="s">
        <v>2395</v>
      </c>
      <c r="AQ104" s="78" t="b">
        <v>0</v>
      </c>
      <c r="AR104" s="78" t="b">
        <v>0</v>
      </c>
      <c r="AS104" s="78" t="b">
        <v>1</v>
      </c>
      <c r="AT104" s="78" t="s">
        <v>1508</v>
      </c>
      <c r="AU104" s="78">
        <v>8654</v>
      </c>
      <c r="AV104" s="83" t="s">
        <v>2515</v>
      </c>
      <c r="AW104" s="78" t="b">
        <v>1</v>
      </c>
      <c r="AX104" s="78" t="s">
        <v>2622</v>
      </c>
      <c r="AY104" s="83" t="s">
        <v>2724</v>
      </c>
      <c r="AZ104" s="78" t="s">
        <v>65</v>
      </c>
      <c r="BA104" s="78" t="str">
        <f>REPLACE(INDEX(GroupVertices[Group],MATCH(Vertices[[#This Row],[Vertex]],GroupVertices[Vertex],0)),1,1,"")</f>
        <v>3</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284</v>
      </c>
      <c r="C105" s="65"/>
      <c r="D105" s="65" t="s">
        <v>64</v>
      </c>
      <c r="E105" s="66">
        <v>162.0186485416152</v>
      </c>
      <c r="F105" s="68">
        <v>99.99993801913193</v>
      </c>
      <c r="G105" s="100" t="s">
        <v>2573</v>
      </c>
      <c r="H105" s="65"/>
      <c r="I105" s="69" t="s">
        <v>284</v>
      </c>
      <c r="J105" s="70"/>
      <c r="K105" s="70"/>
      <c r="L105" s="69" t="s">
        <v>2965</v>
      </c>
      <c r="M105" s="73">
        <v>1.0206561572974926</v>
      </c>
      <c r="N105" s="74">
        <v>6997.35107421875</v>
      </c>
      <c r="O105" s="74">
        <v>4664.2392578125</v>
      </c>
      <c r="P105" s="75"/>
      <c r="Q105" s="76"/>
      <c r="R105" s="76"/>
      <c r="S105" s="86"/>
      <c r="T105" s="48">
        <v>0</v>
      </c>
      <c r="U105" s="48">
        <v>1</v>
      </c>
      <c r="V105" s="49">
        <v>0</v>
      </c>
      <c r="W105" s="49">
        <v>1</v>
      </c>
      <c r="X105" s="49">
        <v>0</v>
      </c>
      <c r="Y105" s="49">
        <v>0.999998</v>
      </c>
      <c r="Z105" s="49">
        <v>0</v>
      </c>
      <c r="AA105" s="49">
        <v>0</v>
      </c>
      <c r="AB105" s="71">
        <v>105</v>
      </c>
      <c r="AC105" s="71"/>
      <c r="AD105" s="72"/>
      <c r="AE105" s="78" t="s">
        <v>1696</v>
      </c>
      <c r="AF105" s="78">
        <v>108</v>
      </c>
      <c r="AG105" s="78">
        <v>147</v>
      </c>
      <c r="AH105" s="78">
        <v>3835</v>
      </c>
      <c r="AI105" s="78">
        <v>64194</v>
      </c>
      <c r="AJ105" s="78"/>
      <c r="AK105" s="78" t="s">
        <v>1921</v>
      </c>
      <c r="AL105" s="78" t="s">
        <v>2108</v>
      </c>
      <c r="AM105" s="83" t="s">
        <v>2231</v>
      </c>
      <c r="AN105" s="78"/>
      <c r="AO105" s="80">
        <v>40689.81072916667</v>
      </c>
      <c r="AP105" s="83" t="s">
        <v>2396</v>
      </c>
      <c r="AQ105" s="78" t="b">
        <v>0</v>
      </c>
      <c r="AR105" s="78" t="b">
        <v>0</v>
      </c>
      <c r="AS105" s="78" t="b">
        <v>1</v>
      </c>
      <c r="AT105" s="78" t="s">
        <v>1513</v>
      </c>
      <c r="AU105" s="78">
        <v>15</v>
      </c>
      <c r="AV105" s="83" t="s">
        <v>2515</v>
      </c>
      <c r="AW105" s="78" t="b">
        <v>0</v>
      </c>
      <c r="AX105" s="78" t="s">
        <v>2622</v>
      </c>
      <c r="AY105" s="83" t="s">
        <v>2725</v>
      </c>
      <c r="AZ105" s="78" t="s">
        <v>66</v>
      </c>
      <c r="BA105" s="78" t="str">
        <f>REPLACE(INDEX(GroupVertices[Group],MATCH(Vertices[[#This Row],[Vertex]],GroupVertices[Vertex],0)),1,1,"")</f>
        <v>38</v>
      </c>
      <c r="BB105" s="48"/>
      <c r="BC105" s="48"/>
      <c r="BD105" s="48"/>
      <c r="BE105" s="48"/>
      <c r="BF105" s="48" t="s">
        <v>789</v>
      </c>
      <c r="BG105" s="48" t="s">
        <v>789</v>
      </c>
      <c r="BH105" s="121" t="s">
        <v>3769</v>
      </c>
      <c r="BI105" s="121" t="s">
        <v>3769</v>
      </c>
      <c r="BJ105" s="121" t="s">
        <v>3946</v>
      </c>
      <c r="BK105" s="121" t="s">
        <v>3946</v>
      </c>
      <c r="BL105" s="121">
        <v>0</v>
      </c>
      <c r="BM105" s="124">
        <v>0</v>
      </c>
      <c r="BN105" s="121">
        <v>0</v>
      </c>
      <c r="BO105" s="124">
        <v>0</v>
      </c>
      <c r="BP105" s="121">
        <v>0</v>
      </c>
      <c r="BQ105" s="124">
        <v>0</v>
      </c>
      <c r="BR105" s="121">
        <v>42</v>
      </c>
      <c r="BS105" s="124">
        <v>100</v>
      </c>
      <c r="BT105" s="121">
        <v>42</v>
      </c>
      <c r="BU105" s="2"/>
      <c r="BV105" s="3"/>
      <c r="BW105" s="3"/>
      <c r="BX105" s="3"/>
      <c r="BY105" s="3"/>
    </row>
    <row r="106" spans="1:77" ht="41.45" customHeight="1">
      <c r="A106" s="64" t="s">
        <v>430</v>
      </c>
      <c r="C106" s="65"/>
      <c r="D106" s="65" t="s">
        <v>64</v>
      </c>
      <c r="E106" s="66">
        <v>219.75618257301613</v>
      </c>
      <c r="F106" s="68">
        <v>99.80803977029807</v>
      </c>
      <c r="G106" s="100" t="s">
        <v>2574</v>
      </c>
      <c r="H106" s="65"/>
      <c r="I106" s="69" t="s">
        <v>430</v>
      </c>
      <c r="J106" s="70"/>
      <c r="K106" s="70"/>
      <c r="L106" s="69" t="s">
        <v>2966</v>
      </c>
      <c r="M106" s="73">
        <v>64.97394588533331</v>
      </c>
      <c r="N106" s="74">
        <v>6997.35107421875</v>
      </c>
      <c r="O106" s="74">
        <v>4228.98876953125</v>
      </c>
      <c r="P106" s="75"/>
      <c r="Q106" s="76"/>
      <c r="R106" s="76"/>
      <c r="S106" s="86"/>
      <c r="T106" s="48">
        <v>1</v>
      </c>
      <c r="U106" s="48">
        <v>0</v>
      </c>
      <c r="V106" s="49">
        <v>0</v>
      </c>
      <c r="W106" s="49">
        <v>1</v>
      </c>
      <c r="X106" s="49">
        <v>0</v>
      </c>
      <c r="Y106" s="49">
        <v>0.999998</v>
      </c>
      <c r="Z106" s="49">
        <v>0</v>
      </c>
      <c r="AA106" s="49">
        <v>0</v>
      </c>
      <c r="AB106" s="71">
        <v>106</v>
      </c>
      <c r="AC106" s="71"/>
      <c r="AD106" s="72"/>
      <c r="AE106" s="78" t="s">
        <v>1697</v>
      </c>
      <c r="AF106" s="78">
        <v>98</v>
      </c>
      <c r="AG106" s="78">
        <v>455272</v>
      </c>
      <c r="AH106" s="78">
        <v>510</v>
      </c>
      <c r="AI106" s="78">
        <v>131</v>
      </c>
      <c r="AJ106" s="78"/>
      <c r="AK106" s="78" t="s">
        <v>1922</v>
      </c>
      <c r="AL106" s="78"/>
      <c r="AM106" s="83" t="s">
        <v>2232</v>
      </c>
      <c r="AN106" s="78"/>
      <c r="AO106" s="80">
        <v>39982.56180555555</v>
      </c>
      <c r="AP106" s="83" t="s">
        <v>2397</v>
      </c>
      <c r="AQ106" s="78" t="b">
        <v>0</v>
      </c>
      <c r="AR106" s="78" t="b">
        <v>0</v>
      </c>
      <c r="AS106" s="78" t="b">
        <v>0</v>
      </c>
      <c r="AT106" s="78" t="s">
        <v>1508</v>
      </c>
      <c r="AU106" s="78">
        <v>1766</v>
      </c>
      <c r="AV106" s="83" t="s">
        <v>2520</v>
      </c>
      <c r="AW106" s="78" t="b">
        <v>1</v>
      </c>
      <c r="AX106" s="78" t="s">
        <v>2622</v>
      </c>
      <c r="AY106" s="83" t="s">
        <v>2726</v>
      </c>
      <c r="AZ106" s="78" t="s">
        <v>65</v>
      </c>
      <c r="BA106" s="78" t="str">
        <f>REPLACE(INDEX(GroupVertices[Group],MATCH(Vertices[[#This Row],[Vertex]],GroupVertices[Vertex],0)),1,1,"")</f>
        <v>38</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285</v>
      </c>
      <c r="C107" s="65"/>
      <c r="D107" s="65" t="s">
        <v>64</v>
      </c>
      <c r="E107" s="66">
        <v>162.09210096063015</v>
      </c>
      <c r="F107" s="68">
        <v>99.99969389040669</v>
      </c>
      <c r="G107" s="100" t="s">
        <v>961</v>
      </c>
      <c r="H107" s="65"/>
      <c r="I107" s="69" t="s">
        <v>285</v>
      </c>
      <c r="J107" s="70"/>
      <c r="K107" s="70"/>
      <c r="L107" s="69" t="s">
        <v>2967</v>
      </c>
      <c r="M107" s="73">
        <v>1.1020161237957793</v>
      </c>
      <c r="N107" s="74">
        <v>8023.888671875</v>
      </c>
      <c r="O107" s="74">
        <v>8605.693359375</v>
      </c>
      <c r="P107" s="75"/>
      <c r="Q107" s="76"/>
      <c r="R107" s="76"/>
      <c r="S107" s="86"/>
      <c r="T107" s="48">
        <v>0</v>
      </c>
      <c r="U107" s="48">
        <v>1</v>
      </c>
      <c r="V107" s="49">
        <v>0</v>
      </c>
      <c r="W107" s="49">
        <v>0.111111</v>
      </c>
      <c r="X107" s="49">
        <v>0</v>
      </c>
      <c r="Y107" s="49">
        <v>0.585365</v>
      </c>
      <c r="Z107" s="49">
        <v>0</v>
      </c>
      <c r="AA107" s="49">
        <v>0</v>
      </c>
      <c r="AB107" s="71">
        <v>107</v>
      </c>
      <c r="AC107" s="71"/>
      <c r="AD107" s="72"/>
      <c r="AE107" s="78" t="s">
        <v>1698</v>
      </c>
      <c r="AF107" s="78">
        <v>505</v>
      </c>
      <c r="AG107" s="78">
        <v>726</v>
      </c>
      <c r="AH107" s="78">
        <v>29450</v>
      </c>
      <c r="AI107" s="78">
        <v>553</v>
      </c>
      <c r="AJ107" s="78"/>
      <c r="AK107" s="78" t="s">
        <v>1923</v>
      </c>
      <c r="AL107" s="78" t="s">
        <v>2109</v>
      </c>
      <c r="AM107" s="83" t="s">
        <v>2233</v>
      </c>
      <c r="AN107" s="78"/>
      <c r="AO107" s="80">
        <v>40551.49863425926</v>
      </c>
      <c r="AP107" s="83" t="s">
        <v>2398</v>
      </c>
      <c r="AQ107" s="78" t="b">
        <v>0</v>
      </c>
      <c r="AR107" s="78" t="b">
        <v>0</v>
      </c>
      <c r="AS107" s="78" t="b">
        <v>1</v>
      </c>
      <c r="AT107" s="78" t="s">
        <v>1508</v>
      </c>
      <c r="AU107" s="78">
        <v>3</v>
      </c>
      <c r="AV107" s="83" t="s">
        <v>2515</v>
      </c>
      <c r="AW107" s="78" t="b">
        <v>0</v>
      </c>
      <c r="AX107" s="78" t="s">
        <v>2622</v>
      </c>
      <c r="AY107" s="83" t="s">
        <v>2727</v>
      </c>
      <c r="AZ107" s="78" t="s">
        <v>66</v>
      </c>
      <c r="BA107" s="78" t="str">
        <f>REPLACE(INDEX(GroupVertices[Group],MATCH(Vertices[[#This Row],[Vertex]],GroupVertices[Vertex],0)),1,1,"")</f>
        <v>8</v>
      </c>
      <c r="BB107" s="48"/>
      <c r="BC107" s="48"/>
      <c r="BD107" s="48"/>
      <c r="BE107" s="48"/>
      <c r="BF107" s="48" t="s">
        <v>756</v>
      </c>
      <c r="BG107" s="48" t="s">
        <v>756</v>
      </c>
      <c r="BH107" s="121" t="s">
        <v>3763</v>
      </c>
      <c r="BI107" s="121" t="s">
        <v>3763</v>
      </c>
      <c r="BJ107" s="121" t="s">
        <v>3940</v>
      </c>
      <c r="BK107" s="121" t="s">
        <v>3940</v>
      </c>
      <c r="BL107" s="121">
        <v>1</v>
      </c>
      <c r="BM107" s="124">
        <v>7.142857142857143</v>
      </c>
      <c r="BN107" s="121">
        <v>0</v>
      </c>
      <c r="BO107" s="124">
        <v>0</v>
      </c>
      <c r="BP107" s="121">
        <v>0</v>
      </c>
      <c r="BQ107" s="124">
        <v>0</v>
      </c>
      <c r="BR107" s="121">
        <v>13</v>
      </c>
      <c r="BS107" s="124">
        <v>92.85714285714286</v>
      </c>
      <c r="BT107" s="121">
        <v>14</v>
      </c>
      <c r="BU107" s="2"/>
      <c r="BV107" s="3"/>
      <c r="BW107" s="3"/>
      <c r="BX107" s="3"/>
      <c r="BY107" s="3"/>
    </row>
    <row r="108" spans="1:77" ht="41.45" customHeight="1">
      <c r="A108" s="64" t="s">
        <v>286</v>
      </c>
      <c r="C108" s="65"/>
      <c r="D108" s="65" t="s">
        <v>64</v>
      </c>
      <c r="E108" s="66">
        <v>162.031080902692</v>
      </c>
      <c r="F108" s="68">
        <v>99.99989669855323</v>
      </c>
      <c r="G108" s="100" t="s">
        <v>962</v>
      </c>
      <c r="H108" s="65"/>
      <c r="I108" s="69" t="s">
        <v>286</v>
      </c>
      <c r="J108" s="70"/>
      <c r="K108" s="70"/>
      <c r="L108" s="69" t="s">
        <v>2968</v>
      </c>
      <c r="M108" s="73">
        <v>1.034426928829154</v>
      </c>
      <c r="N108" s="74">
        <v>4739.37255859375</v>
      </c>
      <c r="O108" s="74">
        <v>6088.0341796875</v>
      </c>
      <c r="P108" s="75"/>
      <c r="Q108" s="76"/>
      <c r="R108" s="76"/>
      <c r="S108" s="86"/>
      <c r="T108" s="48">
        <v>0</v>
      </c>
      <c r="U108" s="48">
        <v>1</v>
      </c>
      <c r="V108" s="49">
        <v>0</v>
      </c>
      <c r="W108" s="49">
        <v>0.045455</v>
      </c>
      <c r="X108" s="49">
        <v>0</v>
      </c>
      <c r="Y108" s="49">
        <v>0.590358</v>
      </c>
      <c r="Z108" s="49">
        <v>0</v>
      </c>
      <c r="AA108" s="49">
        <v>0</v>
      </c>
      <c r="AB108" s="71">
        <v>108</v>
      </c>
      <c r="AC108" s="71"/>
      <c r="AD108" s="72"/>
      <c r="AE108" s="78" t="s">
        <v>1699</v>
      </c>
      <c r="AF108" s="78">
        <v>776</v>
      </c>
      <c r="AG108" s="78">
        <v>245</v>
      </c>
      <c r="AH108" s="78">
        <v>7190</v>
      </c>
      <c r="AI108" s="78">
        <v>804</v>
      </c>
      <c r="AJ108" s="78"/>
      <c r="AK108" s="78" t="s">
        <v>1924</v>
      </c>
      <c r="AL108" s="78" t="s">
        <v>2110</v>
      </c>
      <c r="AM108" s="78"/>
      <c r="AN108" s="78"/>
      <c r="AO108" s="80">
        <v>43162.118101851855</v>
      </c>
      <c r="AP108" s="83" t="s">
        <v>2399</v>
      </c>
      <c r="AQ108" s="78" t="b">
        <v>1</v>
      </c>
      <c r="AR108" s="78" t="b">
        <v>0</v>
      </c>
      <c r="AS108" s="78" t="b">
        <v>0</v>
      </c>
      <c r="AT108" s="78" t="s">
        <v>1508</v>
      </c>
      <c r="AU108" s="78">
        <v>0</v>
      </c>
      <c r="AV108" s="78"/>
      <c r="AW108" s="78" t="b">
        <v>0</v>
      </c>
      <c r="AX108" s="78" t="s">
        <v>2622</v>
      </c>
      <c r="AY108" s="83" t="s">
        <v>2728</v>
      </c>
      <c r="AZ108" s="78" t="s">
        <v>66</v>
      </c>
      <c r="BA108" s="78" t="str">
        <f>REPLACE(INDEX(GroupVertices[Group],MATCH(Vertices[[#This Row],[Vertex]],GroupVertices[Vertex],0)),1,1,"")</f>
        <v>7</v>
      </c>
      <c r="BB108" s="48"/>
      <c r="BC108" s="48"/>
      <c r="BD108" s="48"/>
      <c r="BE108" s="48"/>
      <c r="BF108" s="48" t="s">
        <v>768</v>
      </c>
      <c r="BG108" s="48" t="s">
        <v>768</v>
      </c>
      <c r="BH108" s="121" t="s">
        <v>3725</v>
      </c>
      <c r="BI108" s="121" t="s">
        <v>3725</v>
      </c>
      <c r="BJ108" s="121" t="s">
        <v>3902</v>
      </c>
      <c r="BK108" s="121" t="s">
        <v>3902</v>
      </c>
      <c r="BL108" s="121">
        <v>0</v>
      </c>
      <c r="BM108" s="124">
        <v>0</v>
      </c>
      <c r="BN108" s="121">
        <v>0</v>
      </c>
      <c r="BO108" s="124">
        <v>0</v>
      </c>
      <c r="BP108" s="121">
        <v>0</v>
      </c>
      <c r="BQ108" s="124">
        <v>0</v>
      </c>
      <c r="BR108" s="121">
        <v>39</v>
      </c>
      <c r="BS108" s="124">
        <v>100</v>
      </c>
      <c r="BT108" s="121">
        <v>39</v>
      </c>
      <c r="BU108" s="2"/>
      <c r="BV108" s="3"/>
      <c r="BW108" s="3"/>
      <c r="BX108" s="3"/>
      <c r="BY108" s="3"/>
    </row>
    <row r="109" spans="1:77" ht="41.45" customHeight="1">
      <c r="A109" s="64" t="s">
        <v>287</v>
      </c>
      <c r="C109" s="65"/>
      <c r="D109" s="65" t="s">
        <v>64</v>
      </c>
      <c r="E109" s="66">
        <v>162.00101488661852</v>
      </c>
      <c r="F109" s="68">
        <v>99.99999662689153</v>
      </c>
      <c r="G109" s="100" t="s">
        <v>963</v>
      </c>
      <c r="H109" s="65"/>
      <c r="I109" s="69" t="s">
        <v>287</v>
      </c>
      <c r="J109" s="70"/>
      <c r="K109" s="70"/>
      <c r="L109" s="69" t="s">
        <v>2969</v>
      </c>
      <c r="M109" s="73">
        <v>1.0011241446148296</v>
      </c>
      <c r="N109" s="74">
        <v>8907.4912109375</v>
      </c>
      <c r="O109" s="74">
        <v>8341.19140625</v>
      </c>
      <c r="P109" s="75"/>
      <c r="Q109" s="76"/>
      <c r="R109" s="76"/>
      <c r="S109" s="86"/>
      <c r="T109" s="48">
        <v>0</v>
      </c>
      <c r="U109" s="48">
        <v>1</v>
      </c>
      <c r="V109" s="49">
        <v>0</v>
      </c>
      <c r="W109" s="49">
        <v>0.111111</v>
      </c>
      <c r="X109" s="49">
        <v>0</v>
      </c>
      <c r="Y109" s="49">
        <v>0.585365</v>
      </c>
      <c r="Z109" s="49">
        <v>0</v>
      </c>
      <c r="AA109" s="49">
        <v>0</v>
      </c>
      <c r="AB109" s="71">
        <v>109</v>
      </c>
      <c r="AC109" s="71"/>
      <c r="AD109" s="72"/>
      <c r="AE109" s="78" t="s">
        <v>1700</v>
      </c>
      <c r="AF109" s="78">
        <v>337</v>
      </c>
      <c r="AG109" s="78">
        <v>8</v>
      </c>
      <c r="AH109" s="78">
        <v>340</v>
      </c>
      <c r="AI109" s="78">
        <v>551</v>
      </c>
      <c r="AJ109" s="78"/>
      <c r="AK109" s="78" t="s">
        <v>1925</v>
      </c>
      <c r="AL109" s="78" t="s">
        <v>2111</v>
      </c>
      <c r="AM109" s="78"/>
      <c r="AN109" s="78"/>
      <c r="AO109" s="80">
        <v>41924.62322916667</v>
      </c>
      <c r="AP109" s="78"/>
      <c r="AQ109" s="78" t="b">
        <v>0</v>
      </c>
      <c r="AR109" s="78" t="b">
        <v>0</v>
      </c>
      <c r="AS109" s="78" t="b">
        <v>0</v>
      </c>
      <c r="AT109" s="78" t="s">
        <v>1508</v>
      </c>
      <c r="AU109" s="78">
        <v>0</v>
      </c>
      <c r="AV109" s="83" t="s">
        <v>2515</v>
      </c>
      <c r="AW109" s="78" t="b">
        <v>0</v>
      </c>
      <c r="AX109" s="78" t="s">
        <v>2622</v>
      </c>
      <c r="AY109" s="83" t="s">
        <v>2729</v>
      </c>
      <c r="AZ109" s="78" t="s">
        <v>66</v>
      </c>
      <c r="BA109" s="78" t="str">
        <f>REPLACE(INDEX(GroupVertices[Group],MATCH(Vertices[[#This Row],[Vertex]],GroupVertices[Vertex],0)),1,1,"")</f>
        <v>8</v>
      </c>
      <c r="BB109" s="48"/>
      <c r="BC109" s="48"/>
      <c r="BD109" s="48"/>
      <c r="BE109" s="48"/>
      <c r="BF109" s="48" t="s">
        <v>756</v>
      </c>
      <c r="BG109" s="48" t="s">
        <v>756</v>
      </c>
      <c r="BH109" s="121" t="s">
        <v>3763</v>
      </c>
      <c r="BI109" s="121" t="s">
        <v>3763</v>
      </c>
      <c r="BJ109" s="121" t="s">
        <v>3940</v>
      </c>
      <c r="BK109" s="121" t="s">
        <v>3940</v>
      </c>
      <c r="BL109" s="121">
        <v>1</v>
      </c>
      <c r="BM109" s="124">
        <v>7.142857142857143</v>
      </c>
      <c r="BN109" s="121">
        <v>0</v>
      </c>
      <c r="BO109" s="124">
        <v>0</v>
      </c>
      <c r="BP109" s="121">
        <v>0</v>
      </c>
      <c r="BQ109" s="124">
        <v>0</v>
      </c>
      <c r="BR109" s="121">
        <v>13</v>
      </c>
      <c r="BS109" s="124">
        <v>92.85714285714286</v>
      </c>
      <c r="BT109" s="121">
        <v>14</v>
      </c>
      <c r="BU109" s="2"/>
      <c r="BV109" s="3"/>
      <c r="BW109" s="3"/>
      <c r="BX109" s="3"/>
      <c r="BY109" s="3"/>
    </row>
    <row r="110" spans="1:77" ht="41.45" customHeight="1">
      <c r="A110" s="64" t="s">
        <v>288</v>
      </c>
      <c r="C110" s="65"/>
      <c r="D110" s="65" t="s">
        <v>64</v>
      </c>
      <c r="E110" s="66">
        <v>162.54918052144342</v>
      </c>
      <c r="F110" s="68">
        <v>99.99817472668124</v>
      </c>
      <c r="G110" s="100" t="s">
        <v>964</v>
      </c>
      <c r="H110" s="65"/>
      <c r="I110" s="69" t="s">
        <v>288</v>
      </c>
      <c r="J110" s="70"/>
      <c r="K110" s="70"/>
      <c r="L110" s="69" t="s">
        <v>2970</v>
      </c>
      <c r="M110" s="73">
        <v>1.6083027546996256</v>
      </c>
      <c r="N110" s="74">
        <v>5873.35693359375</v>
      </c>
      <c r="O110" s="74">
        <v>6937.6904296875</v>
      </c>
      <c r="P110" s="75"/>
      <c r="Q110" s="76"/>
      <c r="R110" s="76"/>
      <c r="S110" s="86"/>
      <c r="T110" s="48">
        <v>0</v>
      </c>
      <c r="U110" s="48">
        <v>1</v>
      </c>
      <c r="V110" s="49">
        <v>0</v>
      </c>
      <c r="W110" s="49">
        <v>0.142857</v>
      </c>
      <c r="X110" s="49">
        <v>0</v>
      </c>
      <c r="Y110" s="49">
        <v>0.595237</v>
      </c>
      <c r="Z110" s="49">
        <v>0</v>
      </c>
      <c r="AA110" s="49">
        <v>0</v>
      </c>
      <c r="AB110" s="71">
        <v>110</v>
      </c>
      <c r="AC110" s="71"/>
      <c r="AD110" s="72"/>
      <c r="AE110" s="78" t="s">
        <v>1701</v>
      </c>
      <c r="AF110" s="78">
        <v>5002</v>
      </c>
      <c r="AG110" s="78">
        <v>4329</v>
      </c>
      <c r="AH110" s="78">
        <v>525211</v>
      </c>
      <c r="AI110" s="78">
        <v>263918</v>
      </c>
      <c r="AJ110" s="78"/>
      <c r="AK110" s="78" t="s">
        <v>1926</v>
      </c>
      <c r="AL110" s="78" t="s">
        <v>2112</v>
      </c>
      <c r="AM110" s="83" t="s">
        <v>2234</v>
      </c>
      <c r="AN110" s="78"/>
      <c r="AO110" s="80">
        <v>40332.81872685185</v>
      </c>
      <c r="AP110" s="83" t="s">
        <v>2400</v>
      </c>
      <c r="AQ110" s="78" t="b">
        <v>1</v>
      </c>
      <c r="AR110" s="78" t="b">
        <v>0</v>
      </c>
      <c r="AS110" s="78" t="b">
        <v>0</v>
      </c>
      <c r="AT110" s="78" t="s">
        <v>1508</v>
      </c>
      <c r="AU110" s="78">
        <v>223</v>
      </c>
      <c r="AV110" s="83" t="s">
        <v>2515</v>
      </c>
      <c r="AW110" s="78" t="b">
        <v>0</v>
      </c>
      <c r="AX110" s="78" t="s">
        <v>2622</v>
      </c>
      <c r="AY110" s="83" t="s">
        <v>2730</v>
      </c>
      <c r="AZ110" s="78" t="s">
        <v>66</v>
      </c>
      <c r="BA110" s="78" t="str">
        <f>REPLACE(INDEX(GroupVertices[Group],MATCH(Vertices[[#This Row],[Vertex]],GroupVertices[Vertex],0)),1,1,"")</f>
        <v>12</v>
      </c>
      <c r="BB110" s="48" t="s">
        <v>656</v>
      </c>
      <c r="BC110" s="48" t="s">
        <v>656</v>
      </c>
      <c r="BD110" s="48" t="s">
        <v>721</v>
      </c>
      <c r="BE110" s="48" t="s">
        <v>721</v>
      </c>
      <c r="BF110" s="48" t="s">
        <v>778</v>
      </c>
      <c r="BG110" s="48" t="s">
        <v>778</v>
      </c>
      <c r="BH110" s="121" t="s">
        <v>3746</v>
      </c>
      <c r="BI110" s="121" t="s">
        <v>3746</v>
      </c>
      <c r="BJ110" s="121" t="s">
        <v>3923</v>
      </c>
      <c r="BK110" s="121" t="s">
        <v>3923</v>
      </c>
      <c r="BL110" s="121">
        <v>0</v>
      </c>
      <c r="BM110" s="124">
        <v>0</v>
      </c>
      <c r="BN110" s="121">
        <v>1</v>
      </c>
      <c r="BO110" s="124">
        <v>9.090909090909092</v>
      </c>
      <c r="BP110" s="121">
        <v>0</v>
      </c>
      <c r="BQ110" s="124">
        <v>0</v>
      </c>
      <c r="BR110" s="121">
        <v>10</v>
      </c>
      <c r="BS110" s="124">
        <v>90.9090909090909</v>
      </c>
      <c r="BT110" s="121">
        <v>11</v>
      </c>
      <c r="BU110" s="2"/>
      <c r="BV110" s="3"/>
      <c r="BW110" s="3"/>
      <c r="BX110" s="3"/>
      <c r="BY110" s="3"/>
    </row>
    <row r="111" spans="1:77" ht="41.45" customHeight="1">
      <c r="A111" s="64" t="s">
        <v>289</v>
      </c>
      <c r="C111" s="65"/>
      <c r="D111" s="65" t="s">
        <v>64</v>
      </c>
      <c r="E111" s="66">
        <v>162.046431062797</v>
      </c>
      <c r="F111" s="68">
        <v>99.99984568028768</v>
      </c>
      <c r="G111" s="100" t="s">
        <v>965</v>
      </c>
      <c r="H111" s="65"/>
      <c r="I111" s="69" t="s">
        <v>289</v>
      </c>
      <c r="J111" s="70"/>
      <c r="K111" s="70"/>
      <c r="L111" s="69" t="s">
        <v>2971</v>
      </c>
      <c r="M111" s="73">
        <v>1.0514296161284507</v>
      </c>
      <c r="N111" s="74">
        <v>7643.81005859375</v>
      </c>
      <c r="O111" s="74">
        <v>5887.646484375</v>
      </c>
      <c r="P111" s="75"/>
      <c r="Q111" s="76"/>
      <c r="R111" s="76"/>
      <c r="S111" s="86"/>
      <c r="T111" s="48">
        <v>0</v>
      </c>
      <c r="U111" s="48">
        <v>1</v>
      </c>
      <c r="V111" s="49">
        <v>0</v>
      </c>
      <c r="W111" s="49">
        <v>1</v>
      </c>
      <c r="X111" s="49">
        <v>0</v>
      </c>
      <c r="Y111" s="49">
        <v>0.999998</v>
      </c>
      <c r="Z111" s="49">
        <v>0</v>
      </c>
      <c r="AA111" s="49">
        <v>0</v>
      </c>
      <c r="AB111" s="71">
        <v>111</v>
      </c>
      <c r="AC111" s="71"/>
      <c r="AD111" s="72"/>
      <c r="AE111" s="78" t="s">
        <v>1702</v>
      </c>
      <c r="AF111" s="78">
        <v>372</v>
      </c>
      <c r="AG111" s="78">
        <v>366</v>
      </c>
      <c r="AH111" s="78">
        <v>3390</v>
      </c>
      <c r="AI111" s="78">
        <v>1502</v>
      </c>
      <c r="AJ111" s="78"/>
      <c r="AK111" s="78" t="s">
        <v>1927</v>
      </c>
      <c r="AL111" s="78"/>
      <c r="AM111" s="78"/>
      <c r="AN111" s="78"/>
      <c r="AO111" s="80">
        <v>40792.72928240741</v>
      </c>
      <c r="AP111" s="78"/>
      <c r="AQ111" s="78" t="b">
        <v>1</v>
      </c>
      <c r="AR111" s="78" t="b">
        <v>0</v>
      </c>
      <c r="AS111" s="78" t="b">
        <v>1</v>
      </c>
      <c r="AT111" s="78" t="s">
        <v>1516</v>
      </c>
      <c r="AU111" s="78">
        <v>10</v>
      </c>
      <c r="AV111" s="83" t="s">
        <v>2515</v>
      </c>
      <c r="AW111" s="78" t="b">
        <v>0</v>
      </c>
      <c r="AX111" s="78" t="s">
        <v>2622</v>
      </c>
      <c r="AY111" s="83" t="s">
        <v>2731</v>
      </c>
      <c r="AZ111" s="78" t="s">
        <v>66</v>
      </c>
      <c r="BA111" s="78" t="str">
        <f>REPLACE(INDEX(GroupVertices[Group],MATCH(Vertices[[#This Row],[Vertex]],GroupVertices[Vertex],0)),1,1,"")</f>
        <v>37</v>
      </c>
      <c r="BB111" s="48"/>
      <c r="BC111" s="48"/>
      <c r="BD111" s="48"/>
      <c r="BE111" s="48"/>
      <c r="BF111" s="48" t="s">
        <v>790</v>
      </c>
      <c r="BG111" s="48" t="s">
        <v>790</v>
      </c>
      <c r="BH111" s="121" t="s">
        <v>3770</v>
      </c>
      <c r="BI111" s="121" t="s">
        <v>3770</v>
      </c>
      <c r="BJ111" s="121" t="s">
        <v>3947</v>
      </c>
      <c r="BK111" s="121" t="s">
        <v>3947</v>
      </c>
      <c r="BL111" s="121">
        <v>0</v>
      </c>
      <c r="BM111" s="124">
        <v>0</v>
      </c>
      <c r="BN111" s="121">
        <v>0</v>
      </c>
      <c r="BO111" s="124">
        <v>0</v>
      </c>
      <c r="BP111" s="121">
        <v>0</v>
      </c>
      <c r="BQ111" s="124">
        <v>0</v>
      </c>
      <c r="BR111" s="121">
        <v>33</v>
      </c>
      <c r="BS111" s="124">
        <v>100</v>
      </c>
      <c r="BT111" s="121">
        <v>33</v>
      </c>
      <c r="BU111" s="2"/>
      <c r="BV111" s="3"/>
      <c r="BW111" s="3"/>
      <c r="BX111" s="3"/>
      <c r="BY111" s="3"/>
    </row>
    <row r="112" spans="1:77" ht="41.45" customHeight="1">
      <c r="A112" s="64" t="s">
        <v>431</v>
      </c>
      <c r="C112" s="65"/>
      <c r="D112" s="65" t="s">
        <v>64</v>
      </c>
      <c r="E112" s="66">
        <v>162.0657139085488</v>
      </c>
      <c r="F112" s="68">
        <v>99.99978159122682</v>
      </c>
      <c r="G112" s="100" t="s">
        <v>2575</v>
      </c>
      <c r="H112" s="65"/>
      <c r="I112" s="69" t="s">
        <v>431</v>
      </c>
      <c r="J112" s="70"/>
      <c r="K112" s="70"/>
      <c r="L112" s="69" t="s">
        <v>2972</v>
      </c>
      <c r="M112" s="73">
        <v>1.0727883638102116</v>
      </c>
      <c r="N112" s="74">
        <v>7643.81005859375</v>
      </c>
      <c r="O112" s="74">
        <v>5452.39599609375</v>
      </c>
      <c r="P112" s="75"/>
      <c r="Q112" s="76"/>
      <c r="R112" s="76"/>
      <c r="S112" s="86"/>
      <c r="T112" s="48">
        <v>1</v>
      </c>
      <c r="U112" s="48">
        <v>0</v>
      </c>
      <c r="V112" s="49">
        <v>0</v>
      </c>
      <c r="W112" s="49">
        <v>1</v>
      </c>
      <c r="X112" s="49">
        <v>0</v>
      </c>
      <c r="Y112" s="49">
        <v>0.999998</v>
      </c>
      <c r="Z112" s="49">
        <v>0</v>
      </c>
      <c r="AA112" s="49">
        <v>0</v>
      </c>
      <c r="AB112" s="71">
        <v>112</v>
      </c>
      <c r="AC112" s="71"/>
      <c r="AD112" s="72"/>
      <c r="AE112" s="78" t="s">
        <v>1703</v>
      </c>
      <c r="AF112" s="78">
        <v>64</v>
      </c>
      <c r="AG112" s="78">
        <v>518</v>
      </c>
      <c r="AH112" s="78">
        <v>33</v>
      </c>
      <c r="AI112" s="78">
        <v>32</v>
      </c>
      <c r="AJ112" s="78"/>
      <c r="AK112" s="78" t="s">
        <v>1928</v>
      </c>
      <c r="AL112" s="78"/>
      <c r="AM112" s="78"/>
      <c r="AN112" s="78"/>
      <c r="AO112" s="80">
        <v>40522.50806712963</v>
      </c>
      <c r="AP112" s="78"/>
      <c r="AQ112" s="78" t="b">
        <v>1</v>
      </c>
      <c r="AR112" s="78" t="b">
        <v>0</v>
      </c>
      <c r="AS112" s="78" t="b">
        <v>1</v>
      </c>
      <c r="AT112" s="78" t="s">
        <v>1516</v>
      </c>
      <c r="AU112" s="78">
        <v>14</v>
      </c>
      <c r="AV112" s="83" t="s">
        <v>2515</v>
      </c>
      <c r="AW112" s="78" t="b">
        <v>0</v>
      </c>
      <c r="AX112" s="78" t="s">
        <v>2622</v>
      </c>
      <c r="AY112" s="83" t="s">
        <v>2732</v>
      </c>
      <c r="AZ112" s="78" t="s">
        <v>65</v>
      </c>
      <c r="BA112" s="78" t="str">
        <f>REPLACE(INDEX(GroupVertices[Group],MATCH(Vertices[[#This Row],[Vertex]],GroupVertices[Vertex],0)),1,1,"")</f>
        <v>37</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290</v>
      </c>
      <c r="C113" s="65"/>
      <c r="D113" s="65" t="s">
        <v>64</v>
      </c>
      <c r="E113" s="66">
        <v>162.46963878271737</v>
      </c>
      <c r="F113" s="68">
        <v>99.99843909405728</v>
      </c>
      <c r="G113" s="100" t="s">
        <v>2576</v>
      </c>
      <c r="H113" s="65"/>
      <c r="I113" s="69" t="s">
        <v>290</v>
      </c>
      <c r="J113" s="70"/>
      <c r="K113" s="70"/>
      <c r="L113" s="69" t="s">
        <v>2973</v>
      </c>
      <c r="M113" s="73">
        <v>1.5201979205123617</v>
      </c>
      <c r="N113" s="74">
        <v>1237.151611328125</v>
      </c>
      <c r="O113" s="74">
        <v>1620.1590576171875</v>
      </c>
      <c r="P113" s="75"/>
      <c r="Q113" s="76"/>
      <c r="R113" s="76"/>
      <c r="S113" s="86"/>
      <c r="T113" s="48">
        <v>1</v>
      </c>
      <c r="U113" s="48">
        <v>1</v>
      </c>
      <c r="V113" s="49">
        <v>0</v>
      </c>
      <c r="W113" s="49">
        <v>0</v>
      </c>
      <c r="X113" s="49">
        <v>0</v>
      </c>
      <c r="Y113" s="49">
        <v>0.999998</v>
      </c>
      <c r="Z113" s="49">
        <v>0</v>
      </c>
      <c r="AA113" s="49" t="s">
        <v>4473</v>
      </c>
      <c r="AB113" s="71">
        <v>113</v>
      </c>
      <c r="AC113" s="71"/>
      <c r="AD113" s="72"/>
      <c r="AE113" s="78" t="s">
        <v>1704</v>
      </c>
      <c r="AF113" s="78">
        <v>1682</v>
      </c>
      <c r="AG113" s="78">
        <v>3702</v>
      </c>
      <c r="AH113" s="78">
        <v>25065</v>
      </c>
      <c r="AI113" s="78">
        <v>4410</v>
      </c>
      <c r="AJ113" s="78"/>
      <c r="AK113" s="78" t="s">
        <v>1929</v>
      </c>
      <c r="AL113" s="78"/>
      <c r="AM113" s="83" t="s">
        <v>2235</v>
      </c>
      <c r="AN113" s="78"/>
      <c r="AO113" s="80">
        <v>41477.493680555555</v>
      </c>
      <c r="AP113" s="83" t="s">
        <v>2401</v>
      </c>
      <c r="AQ113" s="78" t="b">
        <v>0</v>
      </c>
      <c r="AR113" s="78" t="b">
        <v>0</v>
      </c>
      <c r="AS113" s="78" t="b">
        <v>1</v>
      </c>
      <c r="AT113" s="78" t="s">
        <v>1512</v>
      </c>
      <c r="AU113" s="78">
        <v>189</v>
      </c>
      <c r="AV113" s="83" t="s">
        <v>2525</v>
      </c>
      <c r="AW113" s="78" t="b">
        <v>1</v>
      </c>
      <c r="AX113" s="78" t="s">
        <v>2622</v>
      </c>
      <c r="AY113" s="83" t="s">
        <v>2733</v>
      </c>
      <c r="AZ113" s="78" t="s">
        <v>66</v>
      </c>
      <c r="BA113" s="78" t="str">
        <f>REPLACE(INDEX(GroupVertices[Group],MATCH(Vertices[[#This Row],[Vertex]],GroupVertices[Vertex],0)),1,1,"")</f>
        <v>1</v>
      </c>
      <c r="BB113" s="48" t="s">
        <v>662</v>
      </c>
      <c r="BC113" s="48" t="s">
        <v>662</v>
      </c>
      <c r="BD113" s="48" t="s">
        <v>726</v>
      </c>
      <c r="BE113" s="48" t="s">
        <v>726</v>
      </c>
      <c r="BF113" s="48" t="s">
        <v>791</v>
      </c>
      <c r="BG113" s="48" t="s">
        <v>791</v>
      </c>
      <c r="BH113" s="121" t="s">
        <v>3771</v>
      </c>
      <c r="BI113" s="121" t="s">
        <v>3771</v>
      </c>
      <c r="BJ113" s="121" t="s">
        <v>3948</v>
      </c>
      <c r="BK113" s="121" t="s">
        <v>3948</v>
      </c>
      <c r="BL113" s="121">
        <v>0</v>
      </c>
      <c r="BM113" s="124">
        <v>0</v>
      </c>
      <c r="BN113" s="121">
        <v>0</v>
      </c>
      <c r="BO113" s="124">
        <v>0</v>
      </c>
      <c r="BP113" s="121">
        <v>0</v>
      </c>
      <c r="BQ113" s="124">
        <v>0</v>
      </c>
      <c r="BR113" s="121">
        <v>9</v>
      </c>
      <c r="BS113" s="124">
        <v>100</v>
      </c>
      <c r="BT113" s="121">
        <v>9</v>
      </c>
      <c r="BU113" s="2"/>
      <c r="BV113" s="3"/>
      <c r="BW113" s="3"/>
      <c r="BX113" s="3"/>
      <c r="BY113" s="3"/>
    </row>
    <row r="114" spans="1:77" ht="41.45" customHeight="1">
      <c r="A114" s="64" t="s">
        <v>291</v>
      </c>
      <c r="C114" s="65"/>
      <c r="D114" s="65" t="s">
        <v>64</v>
      </c>
      <c r="E114" s="66">
        <v>164.37420038318632</v>
      </c>
      <c r="F114" s="68">
        <v>99.99210903438193</v>
      </c>
      <c r="G114" s="100" t="s">
        <v>966</v>
      </c>
      <c r="H114" s="65"/>
      <c r="I114" s="69" t="s">
        <v>291</v>
      </c>
      <c r="J114" s="70"/>
      <c r="K114" s="70"/>
      <c r="L114" s="69" t="s">
        <v>2974</v>
      </c>
      <c r="M114" s="73">
        <v>3.629795808316815</v>
      </c>
      <c r="N114" s="74">
        <v>6997.35107421875</v>
      </c>
      <c r="O114" s="74">
        <v>5887.646484375</v>
      </c>
      <c r="P114" s="75"/>
      <c r="Q114" s="76"/>
      <c r="R114" s="76"/>
      <c r="S114" s="86"/>
      <c r="T114" s="48">
        <v>0</v>
      </c>
      <c r="U114" s="48">
        <v>1</v>
      </c>
      <c r="V114" s="49">
        <v>0</v>
      </c>
      <c r="W114" s="49">
        <v>1</v>
      </c>
      <c r="X114" s="49">
        <v>0</v>
      </c>
      <c r="Y114" s="49">
        <v>0.999998</v>
      </c>
      <c r="Z114" s="49">
        <v>0</v>
      </c>
      <c r="AA114" s="49">
        <v>0</v>
      </c>
      <c r="AB114" s="71">
        <v>114</v>
      </c>
      <c r="AC114" s="71"/>
      <c r="AD114" s="72"/>
      <c r="AE114" s="78" t="s">
        <v>1705</v>
      </c>
      <c r="AF114" s="78">
        <v>1078</v>
      </c>
      <c r="AG114" s="78">
        <v>18715</v>
      </c>
      <c r="AH114" s="78">
        <v>20029</v>
      </c>
      <c r="AI114" s="78">
        <v>334</v>
      </c>
      <c r="AJ114" s="78"/>
      <c r="AK114" s="78" t="s">
        <v>1930</v>
      </c>
      <c r="AL114" s="78" t="s">
        <v>2083</v>
      </c>
      <c r="AM114" s="83" t="s">
        <v>2236</v>
      </c>
      <c r="AN114" s="78"/>
      <c r="AO114" s="80">
        <v>40484.42984953704</v>
      </c>
      <c r="AP114" s="83" t="s">
        <v>2402</v>
      </c>
      <c r="AQ114" s="78" t="b">
        <v>0</v>
      </c>
      <c r="AR114" s="78" t="b">
        <v>0</v>
      </c>
      <c r="AS114" s="78" t="b">
        <v>1</v>
      </c>
      <c r="AT114" s="78" t="s">
        <v>1508</v>
      </c>
      <c r="AU114" s="78">
        <v>140</v>
      </c>
      <c r="AV114" s="83" t="s">
        <v>2521</v>
      </c>
      <c r="AW114" s="78" t="b">
        <v>1</v>
      </c>
      <c r="AX114" s="78" t="s">
        <v>2622</v>
      </c>
      <c r="AY114" s="83" t="s">
        <v>2734</v>
      </c>
      <c r="AZ114" s="78" t="s">
        <v>66</v>
      </c>
      <c r="BA114" s="78" t="str">
        <f>REPLACE(INDEX(GroupVertices[Group],MATCH(Vertices[[#This Row],[Vertex]],GroupVertices[Vertex],0)),1,1,"")</f>
        <v>36</v>
      </c>
      <c r="BB114" s="48" t="s">
        <v>663</v>
      </c>
      <c r="BC114" s="48" t="s">
        <v>663</v>
      </c>
      <c r="BD114" s="48" t="s">
        <v>727</v>
      </c>
      <c r="BE114" s="48" t="s">
        <v>727</v>
      </c>
      <c r="BF114" s="48" t="s">
        <v>756</v>
      </c>
      <c r="BG114" s="48" t="s">
        <v>756</v>
      </c>
      <c r="BH114" s="121" t="s">
        <v>3772</v>
      </c>
      <c r="BI114" s="121" t="s">
        <v>3772</v>
      </c>
      <c r="BJ114" s="121" t="s">
        <v>3949</v>
      </c>
      <c r="BK114" s="121" t="s">
        <v>3949</v>
      </c>
      <c r="BL114" s="121">
        <v>0</v>
      </c>
      <c r="BM114" s="124">
        <v>0</v>
      </c>
      <c r="BN114" s="121">
        <v>0</v>
      </c>
      <c r="BO114" s="124">
        <v>0</v>
      </c>
      <c r="BP114" s="121">
        <v>0</v>
      </c>
      <c r="BQ114" s="124">
        <v>0</v>
      </c>
      <c r="BR114" s="121">
        <v>16</v>
      </c>
      <c r="BS114" s="124">
        <v>100</v>
      </c>
      <c r="BT114" s="121">
        <v>16</v>
      </c>
      <c r="BU114" s="2"/>
      <c r="BV114" s="3"/>
      <c r="BW114" s="3"/>
      <c r="BX114" s="3"/>
      <c r="BY114" s="3"/>
    </row>
    <row r="115" spans="1:77" ht="41.45" customHeight="1">
      <c r="A115" s="64" t="s">
        <v>432</v>
      </c>
      <c r="C115" s="65"/>
      <c r="D115" s="65" t="s">
        <v>64</v>
      </c>
      <c r="E115" s="66">
        <v>349.85843088597903</v>
      </c>
      <c r="F115" s="68">
        <v>99.3756279252229</v>
      </c>
      <c r="G115" s="100" t="s">
        <v>2577</v>
      </c>
      <c r="H115" s="65"/>
      <c r="I115" s="69" t="s">
        <v>432</v>
      </c>
      <c r="J115" s="70"/>
      <c r="K115" s="70"/>
      <c r="L115" s="69" t="s">
        <v>2975</v>
      </c>
      <c r="M115" s="73">
        <v>209.08240012071232</v>
      </c>
      <c r="N115" s="74">
        <v>6997.35107421875</v>
      </c>
      <c r="O115" s="74">
        <v>5452.39599609375</v>
      </c>
      <c r="P115" s="75"/>
      <c r="Q115" s="76"/>
      <c r="R115" s="76"/>
      <c r="S115" s="86"/>
      <c r="T115" s="48">
        <v>1</v>
      </c>
      <c r="U115" s="48">
        <v>0</v>
      </c>
      <c r="V115" s="49">
        <v>0</v>
      </c>
      <c r="W115" s="49">
        <v>1</v>
      </c>
      <c r="X115" s="49">
        <v>0</v>
      </c>
      <c r="Y115" s="49">
        <v>0.999998</v>
      </c>
      <c r="Z115" s="49">
        <v>0</v>
      </c>
      <c r="AA115" s="49">
        <v>0</v>
      </c>
      <c r="AB115" s="71">
        <v>115</v>
      </c>
      <c r="AC115" s="71"/>
      <c r="AD115" s="72"/>
      <c r="AE115" s="78" t="s">
        <v>1706</v>
      </c>
      <c r="AF115" s="78">
        <v>2060</v>
      </c>
      <c r="AG115" s="78">
        <v>1480823</v>
      </c>
      <c r="AH115" s="78">
        <v>92467</v>
      </c>
      <c r="AI115" s="78">
        <v>560</v>
      </c>
      <c r="AJ115" s="78"/>
      <c r="AK115" s="78" t="s">
        <v>1931</v>
      </c>
      <c r="AL115" s="78" t="s">
        <v>2083</v>
      </c>
      <c r="AM115" s="83" t="s">
        <v>2237</v>
      </c>
      <c r="AN115" s="78"/>
      <c r="AO115" s="80">
        <v>40655.61783564815</v>
      </c>
      <c r="AP115" s="83" t="s">
        <v>2403</v>
      </c>
      <c r="AQ115" s="78" t="b">
        <v>0</v>
      </c>
      <c r="AR115" s="78" t="b">
        <v>0</v>
      </c>
      <c r="AS115" s="78" t="b">
        <v>1</v>
      </c>
      <c r="AT115" s="78" t="s">
        <v>1514</v>
      </c>
      <c r="AU115" s="78">
        <v>1704</v>
      </c>
      <c r="AV115" s="83" t="s">
        <v>2515</v>
      </c>
      <c r="AW115" s="78" t="b">
        <v>1</v>
      </c>
      <c r="AX115" s="78" t="s">
        <v>2622</v>
      </c>
      <c r="AY115" s="83" t="s">
        <v>2735</v>
      </c>
      <c r="AZ115" s="78" t="s">
        <v>65</v>
      </c>
      <c r="BA115" s="78" t="str">
        <f>REPLACE(INDEX(GroupVertices[Group],MATCH(Vertices[[#This Row],[Vertex]],GroupVertices[Vertex],0)),1,1,"")</f>
        <v>36</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292</v>
      </c>
      <c r="C116" s="65"/>
      <c r="D116" s="65" t="s">
        <v>64</v>
      </c>
      <c r="E116" s="66">
        <v>163.50482313360172</v>
      </c>
      <c r="F116" s="68">
        <v>99.99499852342177</v>
      </c>
      <c r="G116" s="100" t="s">
        <v>967</v>
      </c>
      <c r="H116" s="65"/>
      <c r="I116" s="69" t="s">
        <v>292</v>
      </c>
      <c r="J116" s="70"/>
      <c r="K116" s="70"/>
      <c r="L116" s="69" t="s">
        <v>2976</v>
      </c>
      <c r="M116" s="73">
        <v>2.666825427638475</v>
      </c>
      <c r="N116" s="74">
        <v>1237.151611328125</v>
      </c>
      <c r="O116" s="74">
        <v>775.3238525390625</v>
      </c>
      <c r="P116" s="75"/>
      <c r="Q116" s="76"/>
      <c r="R116" s="76"/>
      <c r="S116" s="86"/>
      <c r="T116" s="48">
        <v>1</v>
      </c>
      <c r="U116" s="48">
        <v>1</v>
      </c>
      <c r="V116" s="49">
        <v>0</v>
      </c>
      <c r="W116" s="49">
        <v>0</v>
      </c>
      <c r="X116" s="49">
        <v>0</v>
      </c>
      <c r="Y116" s="49">
        <v>0.999998</v>
      </c>
      <c r="Z116" s="49">
        <v>0</v>
      </c>
      <c r="AA116" s="49" t="s">
        <v>4473</v>
      </c>
      <c r="AB116" s="71">
        <v>116</v>
      </c>
      <c r="AC116" s="71"/>
      <c r="AD116" s="72"/>
      <c r="AE116" s="78" t="s">
        <v>1707</v>
      </c>
      <c r="AF116" s="78">
        <v>2693</v>
      </c>
      <c r="AG116" s="78">
        <v>11862</v>
      </c>
      <c r="AH116" s="78">
        <v>115531</v>
      </c>
      <c r="AI116" s="78">
        <v>198</v>
      </c>
      <c r="AJ116" s="78"/>
      <c r="AK116" s="78" t="s">
        <v>1932</v>
      </c>
      <c r="AL116" s="78"/>
      <c r="AM116" s="83" t="s">
        <v>2238</v>
      </c>
      <c r="AN116" s="78"/>
      <c r="AO116" s="80">
        <v>40875.82803240741</v>
      </c>
      <c r="AP116" s="78"/>
      <c r="AQ116" s="78" t="b">
        <v>0</v>
      </c>
      <c r="AR116" s="78" t="b">
        <v>0</v>
      </c>
      <c r="AS116" s="78" t="b">
        <v>0</v>
      </c>
      <c r="AT116" s="78" t="s">
        <v>1516</v>
      </c>
      <c r="AU116" s="78">
        <v>240</v>
      </c>
      <c r="AV116" s="83" t="s">
        <v>2527</v>
      </c>
      <c r="AW116" s="78" t="b">
        <v>0</v>
      </c>
      <c r="AX116" s="78" t="s">
        <v>2622</v>
      </c>
      <c r="AY116" s="83" t="s">
        <v>2736</v>
      </c>
      <c r="AZ116" s="78" t="s">
        <v>66</v>
      </c>
      <c r="BA116" s="78" t="str">
        <f>REPLACE(INDEX(GroupVertices[Group],MATCH(Vertices[[#This Row],[Vertex]],GroupVertices[Vertex],0)),1,1,"")</f>
        <v>1</v>
      </c>
      <c r="BB116" s="48" t="s">
        <v>3670</v>
      </c>
      <c r="BC116" s="48" t="s">
        <v>3670</v>
      </c>
      <c r="BD116" s="48" t="s">
        <v>728</v>
      </c>
      <c r="BE116" s="48" t="s">
        <v>728</v>
      </c>
      <c r="BF116" s="48" t="s">
        <v>3687</v>
      </c>
      <c r="BG116" s="48" t="s">
        <v>3697</v>
      </c>
      <c r="BH116" s="121" t="s">
        <v>3773</v>
      </c>
      <c r="BI116" s="121" t="s">
        <v>3867</v>
      </c>
      <c r="BJ116" s="121" t="s">
        <v>3950</v>
      </c>
      <c r="BK116" s="121" t="s">
        <v>3950</v>
      </c>
      <c r="BL116" s="121">
        <v>0</v>
      </c>
      <c r="BM116" s="124">
        <v>0</v>
      </c>
      <c r="BN116" s="121">
        <v>0</v>
      </c>
      <c r="BO116" s="124">
        <v>0</v>
      </c>
      <c r="BP116" s="121">
        <v>0</v>
      </c>
      <c r="BQ116" s="124">
        <v>0</v>
      </c>
      <c r="BR116" s="121">
        <v>23</v>
      </c>
      <c r="BS116" s="124">
        <v>100</v>
      </c>
      <c r="BT116" s="121">
        <v>23</v>
      </c>
      <c r="BU116" s="2"/>
      <c r="BV116" s="3"/>
      <c r="BW116" s="3"/>
      <c r="BX116" s="3"/>
      <c r="BY116" s="3"/>
    </row>
    <row r="117" spans="1:77" ht="41.45" customHeight="1">
      <c r="A117" s="64" t="s">
        <v>293</v>
      </c>
      <c r="C117" s="65"/>
      <c r="D117" s="65" t="s">
        <v>64</v>
      </c>
      <c r="E117" s="66">
        <v>162.00405954647405</v>
      </c>
      <c r="F117" s="68">
        <v>99.99998650756613</v>
      </c>
      <c r="G117" s="100" t="s">
        <v>2578</v>
      </c>
      <c r="H117" s="65"/>
      <c r="I117" s="69" t="s">
        <v>293</v>
      </c>
      <c r="J117" s="70"/>
      <c r="K117" s="70"/>
      <c r="L117" s="69" t="s">
        <v>2977</v>
      </c>
      <c r="M117" s="73">
        <v>1.004496578459318</v>
      </c>
      <c r="N117" s="74">
        <v>403.3601379394531</v>
      </c>
      <c r="O117" s="74">
        <v>7534.005859375</v>
      </c>
      <c r="P117" s="75"/>
      <c r="Q117" s="76"/>
      <c r="R117" s="76"/>
      <c r="S117" s="86"/>
      <c r="T117" s="48">
        <v>1</v>
      </c>
      <c r="U117" s="48">
        <v>1</v>
      </c>
      <c r="V117" s="49">
        <v>0</v>
      </c>
      <c r="W117" s="49">
        <v>0</v>
      </c>
      <c r="X117" s="49">
        <v>0</v>
      </c>
      <c r="Y117" s="49">
        <v>0.999998</v>
      </c>
      <c r="Z117" s="49">
        <v>0</v>
      </c>
      <c r="AA117" s="49" t="s">
        <v>4473</v>
      </c>
      <c r="AB117" s="71">
        <v>117</v>
      </c>
      <c r="AC117" s="71"/>
      <c r="AD117" s="72"/>
      <c r="AE117" s="78" t="s">
        <v>1708</v>
      </c>
      <c r="AF117" s="78">
        <v>109</v>
      </c>
      <c r="AG117" s="78">
        <v>32</v>
      </c>
      <c r="AH117" s="78">
        <v>1871</v>
      </c>
      <c r="AI117" s="78">
        <v>222</v>
      </c>
      <c r="AJ117" s="78"/>
      <c r="AK117" s="78" t="s">
        <v>1933</v>
      </c>
      <c r="AL117" s="78"/>
      <c r="AM117" s="83" t="s">
        <v>2239</v>
      </c>
      <c r="AN117" s="78"/>
      <c r="AO117" s="80">
        <v>43282.64672453704</v>
      </c>
      <c r="AP117" s="83" t="s">
        <v>2404</v>
      </c>
      <c r="AQ117" s="78" t="b">
        <v>0</v>
      </c>
      <c r="AR117" s="78" t="b">
        <v>0</v>
      </c>
      <c r="AS117" s="78" t="b">
        <v>0</v>
      </c>
      <c r="AT117" s="78" t="s">
        <v>1508</v>
      </c>
      <c r="AU117" s="78">
        <v>2</v>
      </c>
      <c r="AV117" s="83" t="s">
        <v>2515</v>
      </c>
      <c r="AW117" s="78" t="b">
        <v>0</v>
      </c>
      <c r="AX117" s="78" t="s">
        <v>2622</v>
      </c>
      <c r="AY117" s="83" t="s">
        <v>2737</v>
      </c>
      <c r="AZ117" s="78" t="s">
        <v>66</v>
      </c>
      <c r="BA117" s="78" t="str">
        <f>REPLACE(INDEX(GroupVertices[Group],MATCH(Vertices[[#This Row],[Vertex]],GroupVertices[Vertex],0)),1,1,"")</f>
        <v>1</v>
      </c>
      <c r="BB117" s="48" t="s">
        <v>666</v>
      </c>
      <c r="BC117" s="48" t="s">
        <v>666</v>
      </c>
      <c r="BD117" s="48" t="s">
        <v>729</v>
      </c>
      <c r="BE117" s="48" t="s">
        <v>729</v>
      </c>
      <c r="BF117" s="48" t="s">
        <v>819</v>
      </c>
      <c r="BG117" s="48" t="s">
        <v>3698</v>
      </c>
      <c r="BH117" s="121" t="s">
        <v>3774</v>
      </c>
      <c r="BI117" s="121" t="s">
        <v>3868</v>
      </c>
      <c r="BJ117" s="121" t="s">
        <v>3951</v>
      </c>
      <c r="BK117" s="121" t="s">
        <v>4039</v>
      </c>
      <c r="BL117" s="121">
        <v>1</v>
      </c>
      <c r="BM117" s="124">
        <v>2.127659574468085</v>
      </c>
      <c r="BN117" s="121">
        <v>0</v>
      </c>
      <c r="BO117" s="124">
        <v>0</v>
      </c>
      <c r="BP117" s="121">
        <v>0</v>
      </c>
      <c r="BQ117" s="124">
        <v>0</v>
      </c>
      <c r="BR117" s="121">
        <v>46</v>
      </c>
      <c r="BS117" s="124">
        <v>97.87234042553192</v>
      </c>
      <c r="BT117" s="121">
        <v>47</v>
      </c>
      <c r="BU117" s="2"/>
      <c r="BV117" s="3"/>
      <c r="BW117" s="3"/>
      <c r="BX117" s="3"/>
      <c r="BY117" s="3"/>
    </row>
    <row r="118" spans="1:77" ht="41.45" customHeight="1">
      <c r="A118" s="64" t="s">
        <v>294</v>
      </c>
      <c r="C118" s="65"/>
      <c r="D118" s="65" t="s">
        <v>64</v>
      </c>
      <c r="E118" s="66">
        <v>162.2322821748124</v>
      </c>
      <c r="F118" s="68">
        <v>99.9992279797998</v>
      </c>
      <c r="G118" s="100" t="s">
        <v>968</v>
      </c>
      <c r="H118" s="65"/>
      <c r="I118" s="69" t="s">
        <v>294</v>
      </c>
      <c r="J118" s="70"/>
      <c r="K118" s="70"/>
      <c r="L118" s="69" t="s">
        <v>2978</v>
      </c>
      <c r="M118" s="73">
        <v>1.2572885987191071</v>
      </c>
      <c r="N118" s="74">
        <v>9609.17578125</v>
      </c>
      <c r="O118" s="74">
        <v>7199.27978515625</v>
      </c>
      <c r="P118" s="75"/>
      <c r="Q118" s="76"/>
      <c r="R118" s="76"/>
      <c r="S118" s="86"/>
      <c r="T118" s="48">
        <v>0</v>
      </c>
      <c r="U118" s="48">
        <v>1</v>
      </c>
      <c r="V118" s="49">
        <v>0</v>
      </c>
      <c r="W118" s="49">
        <v>1</v>
      </c>
      <c r="X118" s="49">
        <v>0</v>
      </c>
      <c r="Y118" s="49">
        <v>0.999998</v>
      </c>
      <c r="Z118" s="49">
        <v>0</v>
      </c>
      <c r="AA118" s="49">
        <v>0</v>
      </c>
      <c r="AB118" s="71">
        <v>118</v>
      </c>
      <c r="AC118" s="71"/>
      <c r="AD118" s="72"/>
      <c r="AE118" s="78" t="s">
        <v>1709</v>
      </c>
      <c r="AF118" s="78">
        <v>1873</v>
      </c>
      <c r="AG118" s="78">
        <v>1831</v>
      </c>
      <c r="AH118" s="78">
        <v>26660</v>
      </c>
      <c r="AI118" s="78">
        <v>71717</v>
      </c>
      <c r="AJ118" s="78"/>
      <c r="AK118" s="78" t="s">
        <v>1934</v>
      </c>
      <c r="AL118" s="78" t="s">
        <v>2113</v>
      </c>
      <c r="AM118" s="83" t="s">
        <v>2240</v>
      </c>
      <c r="AN118" s="78"/>
      <c r="AO118" s="80">
        <v>39930.77538194445</v>
      </c>
      <c r="AP118" s="83" t="s">
        <v>2405</v>
      </c>
      <c r="AQ118" s="78" t="b">
        <v>0</v>
      </c>
      <c r="AR118" s="78" t="b">
        <v>0</v>
      </c>
      <c r="AS118" s="78" t="b">
        <v>1</v>
      </c>
      <c r="AT118" s="78" t="s">
        <v>1508</v>
      </c>
      <c r="AU118" s="78">
        <v>149</v>
      </c>
      <c r="AV118" s="83" t="s">
        <v>2515</v>
      </c>
      <c r="AW118" s="78" t="b">
        <v>0</v>
      </c>
      <c r="AX118" s="78" t="s">
        <v>2622</v>
      </c>
      <c r="AY118" s="83" t="s">
        <v>2738</v>
      </c>
      <c r="AZ118" s="78" t="s">
        <v>66</v>
      </c>
      <c r="BA118" s="78" t="str">
        <f>REPLACE(INDEX(GroupVertices[Group],MATCH(Vertices[[#This Row],[Vertex]],GroupVertices[Vertex],0)),1,1,"")</f>
        <v>35</v>
      </c>
      <c r="BB118" s="48" t="s">
        <v>667</v>
      </c>
      <c r="BC118" s="48" t="s">
        <v>667</v>
      </c>
      <c r="BD118" s="48" t="s">
        <v>730</v>
      </c>
      <c r="BE118" s="48" t="s">
        <v>730</v>
      </c>
      <c r="BF118" s="48" t="s">
        <v>795</v>
      </c>
      <c r="BG118" s="48" t="s">
        <v>795</v>
      </c>
      <c r="BH118" s="121" t="s">
        <v>3775</v>
      </c>
      <c r="BI118" s="121" t="s">
        <v>3775</v>
      </c>
      <c r="BJ118" s="121" t="s">
        <v>3952</v>
      </c>
      <c r="BK118" s="121" t="s">
        <v>3952</v>
      </c>
      <c r="BL118" s="121">
        <v>0</v>
      </c>
      <c r="BM118" s="124">
        <v>0</v>
      </c>
      <c r="BN118" s="121">
        <v>0</v>
      </c>
      <c r="BO118" s="124">
        <v>0</v>
      </c>
      <c r="BP118" s="121">
        <v>0</v>
      </c>
      <c r="BQ118" s="124">
        <v>0</v>
      </c>
      <c r="BR118" s="121">
        <v>16</v>
      </c>
      <c r="BS118" s="124">
        <v>100</v>
      </c>
      <c r="BT118" s="121">
        <v>16</v>
      </c>
      <c r="BU118" s="2"/>
      <c r="BV118" s="3"/>
      <c r="BW118" s="3"/>
      <c r="BX118" s="3"/>
      <c r="BY118" s="3"/>
    </row>
    <row r="119" spans="1:77" ht="41.45" customHeight="1">
      <c r="A119" s="64" t="s">
        <v>433</v>
      </c>
      <c r="C119" s="65"/>
      <c r="D119" s="65" t="s">
        <v>64</v>
      </c>
      <c r="E119" s="66">
        <v>1000</v>
      </c>
      <c r="F119" s="68">
        <v>96.61759229541549</v>
      </c>
      <c r="G119" s="100" t="s">
        <v>2579</v>
      </c>
      <c r="H119" s="65"/>
      <c r="I119" s="69" t="s">
        <v>433</v>
      </c>
      <c r="J119" s="70"/>
      <c r="K119" s="70"/>
      <c r="L119" s="69" t="s">
        <v>2979</v>
      </c>
      <c r="M119" s="73">
        <v>1128.243741014531</v>
      </c>
      <c r="N119" s="74">
        <v>9609.17578125</v>
      </c>
      <c r="O119" s="74">
        <v>6705.2119140625</v>
      </c>
      <c r="P119" s="75"/>
      <c r="Q119" s="76"/>
      <c r="R119" s="76"/>
      <c r="S119" s="86"/>
      <c r="T119" s="48">
        <v>1</v>
      </c>
      <c r="U119" s="48">
        <v>0</v>
      </c>
      <c r="V119" s="49">
        <v>0</v>
      </c>
      <c r="W119" s="49">
        <v>1</v>
      </c>
      <c r="X119" s="49">
        <v>0</v>
      </c>
      <c r="Y119" s="49">
        <v>0.999998</v>
      </c>
      <c r="Z119" s="49">
        <v>0</v>
      </c>
      <c r="AA119" s="49">
        <v>0</v>
      </c>
      <c r="AB119" s="71">
        <v>119</v>
      </c>
      <c r="AC119" s="71"/>
      <c r="AD119" s="72"/>
      <c r="AE119" s="78" t="s">
        <v>1710</v>
      </c>
      <c r="AF119" s="78">
        <v>593</v>
      </c>
      <c r="AG119" s="78">
        <v>8022055</v>
      </c>
      <c r="AH119" s="78">
        <v>288939</v>
      </c>
      <c r="AI119" s="78">
        <v>1575</v>
      </c>
      <c r="AJ119" s="78"/>
      <c r="AK119" s="78" t="s">
        <v>1935</v>
      </c>
      <c r="AL119" s="78" t="s">
        <v>2083</v>
      </c>
      <c r="AM119" s="83" t="s">
        <v>2241</v>
      </c>
      <c r="AN119" s="78"/>
      <c r="AO119" s="80">
        <v>39888.78114583333</v>
      </c>
      <c r="AP119" s="83" t="s">
        <v>2406</v>
      </c>
      <c r="AQ119" s="78" t="b">
        <v>0</v>
      </c>
      <c r="AR119" s="78" t="b">
        <v>0</v>
      </c>
      <c r="AS119" s="78" t="b">
        <v>0</v>
      </c>
      <c r="AT119" s="78" t="s">
        <v>1508</v>
      </c>
      <c r="AU119" s="78">
        <v>34915</v>
      </c>
      <c r="AV119" s="83" t="s">
        <v>2515</v>
      </c>
      <c r="AW119" s="78" t="b">
        <v>1</v>
      </c>
      <c r="AX119" s="78" t="s">
        <v>2622</v>
      </c>
      <c r="AY119" s="83" t="s">
        <v>2739</v>
      </c>
      <c r="AZ119" s="78" t="s">
        <v>65</v>
      </c>
      <c r="BA119" s="78" t="str">
        <f>REPLACE(INDEX(GroupVertices[Group],MATCH(Vertices[[#This Row],[Vertex]],GroupVertices[Vertex],0)),1,1,"")</f>
        <v>35</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295</v>
      </c>
      <c r="C120" s="65"/>
      <c r="D120" s="65" t="s">
        <v>64</v>
      </c>
      <c r="E120" s="66">
        <v>162.50947308249405</v>
      </c>
      <c r="F120" s="68">
        <v>99.99830669954997</v>
      </c>
      <c r="G120" s="100" t="s">
        <v>969</v>
      </c>
      <c r="H120" s="65"/>
      <c r="I120" s="69" t="s">
        <v>295</v>
      </c>
      <c r="J120" s="70"/>
      <c r="K120" s="70"/>
      <c r="L120" s="69" t="s">
        <v>2980</v>
      </c>
      <c r="M120" s="73">
        <v>1.5643205966444205</v>
      </c>
      <c r="N120" s="74">
        <v>9579.9384765625</v>
      </c>
      <c r="O120" s="74">
        <v>5887.646484375</v>
      </c>
      <c r="P120" s="75"/>
      <c r="Q120" s="76"/>
      <c r="R120" s="76"/>
      <c r="S120" s="86"/>
      <c r="T120" s="48">
        <v>0</v>
      </c>
      <c r="U120" s="48">
        <v>1</v>
      </c>
      <c r="V120" s="49">
        <v>0</v>
      </c>
      <c r="W120" s="49">
        <v>1</v>
      </c>
      <c r="X120" s="49">
        <v>0</v>
      </c>
      <c r="Y120" s="49">
        <v>0.999998</v>
      </c>
      <c r="Z120" s="49">
        <v>0</v>
      </c>
      <c r="AA120" s="49">
        <v>0</v>
      </c>
      <c r="AB120" s="71">
        <v>120</v>
      </c>
      <c r="AC120" s="71"/>
      <c r="AD120" s="72"/>
      <c r="AE120" s="78" t="s">
        <v>1711</v>
      </c>
      <c r="AF120" s="78">
        <v>1081</v>
      </c>
      <c r="AG120" s="78">
        <v>4016</v>
      </c>
      <c r="AH120" s="78">
        <v>54688</v>
      </c>
      <c r="AI120" s="78">
        <v>800</v>
      </c>
      <c r="AJ120" s="78"/>
      <c r="AK120" s="78" t="s">
        <v>1936</v>
      </c>
      <c r="AL120" s="78" t="s">
        <v>2114</v>
      </c>
      <c r="AM120" s="83" t="s">
        <v>2242</v>
      </c>
      <c r="AN120" s="78"/>
      <c r="AO120" s="80">
        <v>40622.352106481485</v>
      </c>
      <c r="AP120" s="83" t="s">
        <v>2407</v>
      </c>
      <c r="AQ120" s="78" t="b">
        <v>0</v>
      </c>
      <c r="AR120" s="78" t="b">
        <v>0</v>
      </c>
      <c r="AS120" s="78" t="b">
        <v>1</v>
      </c>
      <c r="AT120" s="78" t="s">
        <v>1517</v>
      </c>
      <c r="AU120" s="78">
        <v>116</v>
      </c>
      <c r="AV120" s="83" t="s">
        <v>2515</v>
      </c>
      <c r="AW120" s="78" t="b">
        <v>0</v>
      </c>
      <c r="AX120" s="78" t="s">
        <v>2622</v>
      </c>
      <c r="AY120" s="83" t="s">
        <v>2740</v>
      </c>
      <c r="AZ120" s="78" t="s">
        <v>66</v>
      </c>
      <c r="BA120" s="78" t="str">
        <f>REPLACE(INDEX(GroupVertices[Group],MATCH(Vertices[[#This Row],[Vertex]],GroupVertices[Vertex],0)),1,1,"")</f>
        <v>34</v>
      </c>
      <c r="BB120" s="48" t="s">
        <v>668</v>
      </c>
      <c r="BC120" s="48" t="s">
        <v>3679</v>
      </c>
      <c r="BD120" s="48" t="s">
        <v>731</v>
      </c>
      <c r="BE120" s="48" t="s">
        <v>731</v>
      </c>
      <c r="BF120" s="48" t="s">
        <v>788</v>
      </c>
      <c r="BG120" s="48" t="s">
        <v>788</v>
      </c>
      <c r="BH120" s="121" t="s">
        <v>3776</v>
      </c>
      <c r="BI120" s="121" t="s">
        <v>3776</v>
      </c>
      <c r="BJ120" s="121" t="s">
        <v>3953</v>
      </c>
      <c r="BK120" s="121" t="s">
        <v>3953</v>
      </c>
      <c r="BL120" s="121">
        <v>0</v>
      </c>
      <c r="BM120" s="124">
        <v>0</v>
      </c>
      <c r="BN120" s="121">
        <v>0</v>
      </c>
      <c r="BO120" s="124">
        <v>0</v>
      </c>
      <c r="BP120" s="121">
        <v>0</v>
      </c>
      <c r="BQ120" s="124">
        <v>0</v>
      </c>
      <c r="BR120" s="121">
        <v>9</v>
      </c>
      <c r="BS120" s="124">
        <v>100</v>
      </c>
      <c r="BT120" s="121">
        <v>9</v>
      </c>
      <c r="BU120" s="2"/>
      <c r="BV120" s="3"/>
      <c r="BW120" s="3"/>
      <c r="BX120" s="3"/>
      <c r="BY120" s="3"/>
    </row>
    <row r="121" spans="1:77" ht="41.45" customHeight="1">
      <c r="A121" s="64" t="s">
        <v>434</v>
      </c>
      <c r="C121" s="65"/>
      <c r="D121" s="65" t="s">
        <v>64</v>
      </c>
      <c r="E121" s="66">
        <v>212.77312833350288</v>
      </c>
      <c r="F121" s="68">
        <v>99.83124886473819</v>
      </c>
      <c r="G121" s="100" t="s">
        <v>2580</v>
      </c>
      <c r="H121" s="65"/>
      <c r="I121" s="69" t="s">
        <v>434</v>
      </c>
      <c r="J121" s="70"/>
      <c r="K121" s="70"/>
      <c r="L121" s="69" t="s">
        <v>2981</v>
      </c>
      <c r="M121" s="73">
        <v>57.23912834492193</v>
      </c>
      <c r="N121" s="74">
        <v>9579.9384765625</v>
      </c>
      <c r="O121" s="74">
        <v>5452.39599609375</v>
      </c>
      <c r="P121" s="75"/>
      <c r="Q121" s="76"/>
      <c r="R121" s="76"/>
      <c r="S121" s="86"/>
      <c r="T121" s="48">
        <v>1</v>
      </c>
      <c r="U121" s="48">
        <v>0</v>
      </c>
      <c r="V121" s="49">
        <v>0</v>
      </c>
      <c r="W121" s="49">
        <v>1</v>
      </c>
      <c r="X121" s="49">
        <v>0</v>
      </c>
      <c r="Y121" s="49">
        <v>0.999998</v>
      </c>
      <c r="Z121" s="49">
        <v>0</v>
      </c>
      <c r="AA121" s="49">
        <v>0</v>
      </c>
      <c r="AB121" s="71">
        <v>121</v>
      </c>
      <c r="AC121" s="71"/>
      <c r="AD121" s="72"/>
      <c r="AE121" s="78" t="s">
        <v>1712</v>
      </c>
      <c r="AF121" s="78">
        <v>151</v>
      </c>
      <c r="AG121" s="78">
        <v>400227</v>
      </c>
      <c r="AH121" s="78">
        <v>1934</v>
      </c>
      <c r="AI121" s="78">
        <v>1064</v>
      </c>
      <c r="AJ121" s="78"/>
      <c r="AK121" s="78" t="s">
        <v>1937</v>
      </c>
      <c r="AL121" s="78"/>
      <c r="AM121" s="78"/>
      <c r="AN121" s="78"/>
      <c r="AO121" s="80">
        <v>40941.82644675926</v>
      </c>
      <c r="AP121" s="83" t="s">
        <v>2408</v>
      </c>
      <c r="AQ121" s="78" t="b">
        <v>0</v>
      </c>
      <c r="AR121" s="78" t="b">
        <v>0</v>
      </c>
      <c r="AS121" s="78" t="b">
        <v>0</v>
      </c>
      <c r="AT121" s="78" t="s">
        <v>1512</v>
      </c>
      <c r="AU121" s="78">
        <v>2482</v>
      </c>
      <c r="AV121" s="83" t="s">
        <v>2515</v>
      </c>
      <c r="AW121" s="78" t="b">
        <v>1</v>
      </c>
      <c r="AX121" s="78" t="s">
        <v>2622</v>
      </c>
      <c r="AY121" s="83" t="s">
        <v>2741</v>
      </c>
      <c r="AZ121" s="78" t="s">
        <v>65</v>
      </c>
      <c r="BA121" s="78" t="str">
        <f>REPLACE(INDEX(GroupVertices[Group],MATCH(Vertices[[#This Row],[Vertex]],GroupVertices[Vertex],0)),1,1,"")</f>
        <v>34</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296</v>
      </c>
      <c r="C122" s="65"/>
      <c r="D122" s="65" t="s">
        <v>64</v>
      </c>
      <c r="E122" s="66">
        <v>162.00215663406433</v>
      </c>
      <c r="F122" s="68">
        <v>99.99999283214451</v>
      </c>
      <c r="G122" s="100" t="s">
        <v>2581</v>
      </c>
      <c r="H122" s="65"/>
      <c r="I122" s="69" t="s">
        <v>296</v>
      </c>
      <c r="J122" s="70"/>
      <c r="K122" s="70"/>
      <c r="L122" s="69" t="s">
        <v>2982</v>
      </c>
      <c r="M122" s="73">
        <v>1.0023888073065128</v>
      </c>
      <c r="N122" s="74">
        <v>1237.151611328125</v>
      </c>
      <c r="O122" s="74">
        <v>8378.8408203125</v>
      </c>
      <c r="P122" s="75"/>
      <c r="Q122" s="76"/>
      <c r="R122" s="76"/>
      <c r="S122" s="86"/>
      <c r="T122" s="48">
        <v>1</v>
      </c>
      <c r="U122" s="48">
        <v>1</v>
      </c>
      <c r="V122" s="49">
        <v>0</v>
      </c>
      <c r="W122" s="49">
        <v>0</v>
      </c>
      <c r="X122" s="49">
        <v>0</v>
      </c>
      <c r="Y122" s="49">
        <v>0.999998</v>
      </c>
      <c r="Z122" s="49">
        <v>0</v>
      </c>
      <c r="AA122" s="49" t="s">
        <v>4473</v>
      </c>
      <c r="AB122" s="71">
        <v>122</v>
      </c>
      <c r="AC122" s="71"/>
      <c r="AD122" s="72"/>
      <c r="AE122" s="78" t="s">
        <v>1713</v>
      </c>
      <c r="AF122" s="78">
        <v>79</v>
      </c>
      <c r="AG122" s="78">
        <v>17</v>
      </c>
      <c r="AH122" s="78">
        <v>278</v>
      </c>
      <c r="AI122" s="78">
        <v>195</v>
      </c>
      <c r="AJ122" s="78"/>
      <c r="AK122" s="78" t="s">
        <v>1938</v>
      </c>
      <c r="AL122" s="78" t="s">
        <v>2115</v>
      </c>
      <c r="AM122" s="78"/>
      <c r="AN122" s="78"/>
      <c r="AO122" s="80">
        <v>43263.05842592593</v>
      </c>
      <c r="AP122" s="83" t="s">
        <v>2409</v>
      </c>
      <c r="AQ122" s="78" t="b">
        <v>1</v>
      </c>
      <c r="AR122" s="78" t="b">
        <v>0</v>
      </c>
      <c r="AS122" s="78" t="b">
        <v>0</v>
      </c>
      <c r="AT122" s="78" t="s">
        <v>1508</v>
      </c>
      <c r="AU122" s="78">
        <v>0</v>
      </c>
      <c r="AV122" s="78"/>
      <c r="AW122" s="78" t="b">
        <v>0</v>
      </c>
      <c r="AX122" s="78" t="s">
        <v>2622</v>
      </c>
      <c r="AY122" s="83" t="s">
        <v>2742</v>
      </c>
      <c r="AZ122" s="78" t="s">
        <v>66</v>
      </c>
      <c r="BA122" s="78" t="str">
        <f>REPLACE(INDEX(GroupVertices[Group],MATCH(Vertices[[#This Row],[Vertex]],GroupVertices[Vertex],0)),1,1,"")</f>
        <v>1</v>
      </c>
      <c r="BB122" s="48" t="s">
        <v>3671</v>
      </c>
      <c r="BC122" s="48" t="s">
        <v>3671</v>
      </c>
      <c r="BD122" s="48" t="s">
        <v>732</v>
      </c>
      <c r="BE122" s="48" t="s">
        <v>732</v>
      </c>
      <c r="BF122" s="48" t="s">
        <v>3688</v>
      </c>
      <c r="BG122" s="48" t="s">
        <v>3699</v>
      </c>
      <c r="BH122" s="121" t="s">
        <v>3777</v>
      </c>
      <c r="BI122" s="121" t="s">
        <v>3869</v>
      </c>
      <c r="BJ122" s="121" t="s">
        <v>3954</v>
      </c>
      <c r="BK122" s="121" t="s">
        <v>3954</v>
      </c>
      <c r="BL122" s="121">
        <v>1</v>
      </c>
      <c r="BM122" s="124">
        <v>3.0303030303030303</v>
      </c>
      <c r="BN122" s="121">
        <v>0</v>
      </c>
      <c r="BO122" s="124">
        <v>0</v>
      </c>
      <c r="BP122" s="121">
        <v>0</v>
      </c>
      <c r="BQ122" s="124">
        <v>0</v>
      </c>
      <c r="BR122" s="121">
        <v>32</v>
      </c>
      <c r="BS122" s="124">
        <v>96.96969696969697</v>
      </c>
      <c r="BT122" s="121">
        <v>33</v>
      </c>
      <c r="BU122" s="2"/>
      <c r="BV122" s="3"/>
      <c r="BW122" s="3"/>
      <c r="BX122" s="3"/>
      <c r="BY122" s="3"/>
    </row>
    <row r="123" spans="1:77" ht="41.45" customHeight="1">
      <c r="A123" s="64" t="s">
        <v>297</v>
      </c>
      <c r="C123" s="65"/>
      <c r="D123" s="65" t="s">
        <v>64</v>
      </c>
      <c r="E123" s="66">
        <v>162.00038058248194</v>
      </c>
      <c r="F123" s="68">
        <v>99.99999873508432</v>
      </c>
      <c r="G123" s="100" t="s">
        <v>970</v>
      </c>
      <c r="H123" s="65"/>
      <c r="I123" s="69" t="s">
        <v>297</v>
      </c>
      <c r="J123" s="70"/>
      <c r="K123" s="70"/>
      <c r="L123" s="69" t="s">
        <v>2983</v>
      </c>
      <c r="M123" s="73">
        <v>1.000421554230561</v>
      </c>
      <c r="N123" s="74">
        <v>8933.4794921875</v>
      </c>
      <c r="O123" s="74">
        <v>5887.646484375</v>
      </c>
      <c r="P123" s="75"/>
      <c r="Q123" s="76"/>
      <c r="R123" s="76"/>
      <c r="S123" s="86"/>
      <c r="T123" s="48">
        <v>0</v>
      </c>
      <c r="U123" s="48">
        <v>1</v>
      </c>
      <c r="V123" s="49">
        <v>0</v>
      </c>
      <c r="W123" s="49">
        <v>1</v>
      </c>
      <c r="X123" s="49">
        <v>0</v>
      </c>
      <c r="Y123" s="49">
        <v>0.999998</v>
      </c>
      <c r="Z123" s="49">
        <v>0</v>
      </c>
      <c r="AA123" s="49">
        <v>0</v>
      </c>
      <c r="AB123" s="71">
        <v>123</v>
      </c>
      <c r="AC123" s="71"/>
      <c r="AD123" s="72"/>
      <c r="AE123" s="78" t="s">
        <v>1714</v>
      </c>
      <c r="AF123" s="78">
        <v>21</v>
      </c>
      <c r="AG123" s="78">
        <v>3</v>
      </c>
      <c r="AH123" s="78">
        <v>19</v>
      </c>
      <c r="AI123" s="78">
        <v>155</v>
      </c>
      <c r="AJ123" s="78"/>
      <c r="AK123" s="78" t="s">
        <v>1939</v>
      </c>
      <c r="AL123" s="78" t="s">
        <v>2116</v>
      </c>
      <c r="AM123" s="83" t="s">
        <v>2243</v>
      </c>
      <c r="AN123" s="78"/>
      <c r="AO123" s="80">
        <v>43470.770104166666</v>
      </c>
      <c r="AP123" s="83" t="s">
        <v>2410</v>
      </c>
      <c r="AQ123" s="78" t="b">
        <v>1</v>
      </c>
      <c r="AR123" s="78" t="b">
        <v>0</v>
      </c>
      <c r="AS123" s="78" t="b">
        <v>0</v>
      </c>
      <c r="AT123" s="78" t="s">
        <v>1508</v>
      </c>
      <c r="AU123" s="78">
        <v>0</v>
      </c>
      <c r="AV123" s="78"/>
      <c r="AW123" s="78" t="b">
        <v>0</v>
      </c>
      <c r="AX123" s="78" t="s">
        <v>2622</v>
      </c>
      <c r="AY123" s="83" t="s">
        <v>2743</v>
      </c>
      <c r="AZ123" s="78" t="s">
        <v>66</v>
      </c>
      <c r="BA123" s="78" t="str">
        <f>REPLACE(INDEX(GroupVertices[Group],MATCH(Vertices[[#This Row],[Vertex]],GroupVertices[Vertex],0)),1,1,"")</f>
        <v>33</v>
      </c>
      <c r="BB123" s="48"/>
      <c r="BC123" s="48"/>
      <c r="BD123" s="48"/>
      <c r="BE123" s="48"/>
      <c r="BF123" s="48" t="s">
        <v>756</v>
      </c>
      <c r="BG123" s="48" t="s">
        <v>756</v>
      </c>
      <c r="BH123" s="121" t="s">
        <v>3778</v>
      </c>
      <c r="BI123" s="121" t="s">
        <v>3778</v>
      </c>
      <c r="BJ123" s="121" t="s">
        <v>3955</v>
      </c>
      <c r="BK123" s="121" t="s">
        <v>3955</v>
      </c>
      <c r="BL123" s="121">
        <v>3</v>
      </c>
      <c r="BM123" s="124">
        <v>7.317073170731708</v>
      </c>
      <c r="BN123" s="121">
        <v>0</v>
      </c>
      <c r="BO123" s="124">
        <v>0</v>
      </c>
      <c r="BP123" s="121">
        <v>0</v>
      </c>
      <c r="BQ123" s="124">
        <v>0</v>
      </c>
      <c r="BR123" s="121">
        <v>38</v>
      </c>
      <c r="BS123" s="124">
        <v>92.6829268292683</v>
      </c>
      <c r="BT123" s="121">
        <v>41</v>
      </c>
      <c r="BU123" s="2"/>
      <c r="BV123" s="3"/>
      <c r="BW123" s="3"/>
      <c r="BX123" s="3"/>
      <c r="BY123" s="3"/>
    </row>
    <row r="124" spans="1:77" ht="41.45" customHeight="1">
      <c r="A124" s="64" t="s">
        <v>435</v>
      </c>
      <c r="C124" s="65"/>
      <c r="D124" s="65" t="s">
        <v>64</v>
      </c>
      <c r="E124" s="66">
        <v>164.8447271916949</v>
      </c>
      <c r="F124" s="68">
        <v>99.99054517696929</v>
      </c>
      <c r="G124" s="100" t="s">
        <v>2582</v>
      </c>
      <c r="H124" s="65"/>
      <c r="I124" s="69" t="s">
        <v>435</v>
      </c>
      <c r="J124" s="70"/>
      <c r="K124" s="70"/>
      <c r="L124" s="69" t="s">
        <v>2984</v>
      </c>
      <c r="M124" s="73">
        <v>4.150977355367152</v>
      </c>
      <c r="N124" s="74">
        <v>8933.4794921875</v>
      </c>
      <c r="O124" s="74">
        <v>5452.39599609375</v>
      </c>
      <c r="P124" s="75"/>
      <c r="Q124" s="76"/>
      <c r="R124" s="76"/>
      <c r="S124" s="86"/>
      <c r="T124" s="48">
        <v>1</v>
      </c>
      <c r="U124" s="48">
        <v>0</v>
      </c>
      <c r="V124" s="49">
        <v>0</v>
      </c>
      <c r="W124" s="49">
        <v>1</v>
      </c>
      <c r="X124" s="49">
        <v>0</v>
      </c>
      <c r="Y124" s="49">
        <v>0.999998</v>
      </c>
      <c r="Z124" s="49">
        <v>0</v>
      </c>
      <c r="AA124" s="49">
        <v>0</v>
      </c>
      <c r="AB124" s="71">
        <v>124</v>
      </c>
      <c r="AC124" s="71"/>
      <c r="AD124" s="72"/>
      <c r="AE124" s="78" t="s">
        <v>1715</v>
      </c>
      <c r="AF124" s="78">
        <v>282</v>
      </c>
      <c r="AG124" s="78">
        <v>22424</v>
      </c>
      <c r="AH124" s="78">
        <v>724</v>
      </c>
      <c r="AI124" s="78">
        <v>608</v>
      </c>
      <c r="AJ124" s="78"/>
      <c r="AK124" s="78" t="s">
        <v>1940</v>
      </c>
      <c r="AL124" s="78" t="s">
        <v>2117</v>
      </c>
      <c r="AM124" s="78"/>
      <c r="AN124" s="78"/>
      <c r="AO124" s="80">
        <v>41034.766909722224</v>
      </c>
      <c r="AP124" s="83" t="s">
        <v>2411</v>
      </c>
      <c r="AQ124" s="78" t="b">
        <v>1</v>
      </c>
      <c r="AR124" s="78" t="b">
        <v>0</v>
      </c>
      <c r="AS124" s="78" t="b">
        <v>1</v>
      </c>
      <c r="AT124" s="78" t="s">
        <v>1508</v>
      </c>
      <c r="AU124" s="78">
        <v>364</v>
      </c>
      <c r="AV124" s="83" t="s">
        <v>2515</v>
      </c>
      <c r="AW124" s="78" t="b">
        <v>1</v>
      </c>
      <c r="AX124" s="78" t="s">
        <v>2622</v>
      </c>
      <c r="AY124" s="83" t="s">
        <v>2744</v>
      </c>
      <c r="AZ124" s="78" t="s">
        <v>65</v>
      </c>
      <c r="BA124" s="78" t="str">
        <f>REPLACE(INDEX(GroupVertices[Group],MATCH(Vertices[[#This Row],[Vertex]],GroupVertices[Vertex],0)),1,1,"")</f>
        <v>33</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298</v>
      </c>
      <c r="C125" s="65"/>
      <c r="D125" s="65" t="s">
        <v>64</v>
      </c>
      <c r="E125" s="66">
        <v>162.09286212559402</v>
      </c>
      <c r="F125" s="68">
        <v>99.99969136057534</v>
      </c>
      <c r="G125" s="100" t="s">
        <v>971</v>
      </c>
      <c r="H125" s="65"/>
      <c r="I125" s="69" t="s">
        <v>298</v>
      </c>
      <c r="J125" s="70"/>
      <c r="K125" s="70"/>
      <c r="L125" s="69" t="s">
        <v>2985</v>
      </c>
      <c r="M125" s="73">
        <v>1.1028592322569013</v>
      </c>
      <c r="N125" s="74">
        <v>6067.8369140625</v>
      </c>
      <c r="O125" s="74">
        <v>3423.18701171875</v>
      </c>
      <c r="P125" s="75"/>
      <c r="Q125" s="76"/>
      <c r="R125" s="76"/>
      <c r="S125" s="86"/>
      <c r="T125" s="48">
        <v>0</v>
      </c>
      <c r="U125" s="48">
        <v>1</v>
      </c>
      <c r="V125" s="49">
        <v>0</v>
      </c>
      <c r="W125" s="49">
        <v>0.142857</v>
      </c>
      <c r="X125" s="49">
        <v>0</v>
      </c>
      <c r="Y125" s="49">
        <v>0.595237</v>
      </c>
      <c r="Z125" s="49">
        <v>0</v>
      </c>
      <c r="AA125" s="49">
        <v>0</v>
      </c>
      <c r="AB125" s="71">
        <v>125</v>
      </c>
      <c r="AC125" s="71"/>
      <c r="AD125" s="72"/>
      <c r="AE125" s="78" t="s">
        <v>1716</v>
      </c>
      <c r="AF125" s="78">
        <v>14</v>
      </c>
      <c r="AG125" s="78">
        <v>732</v>
      </c>
      <c r="AH125" s="78">
        <v>1206</v>
      </c>
      <c r="AI125" s="78">
        <v>476</v>
      </c>
      <c r="AJ125" s="78"/>
      <c r="AK125" s="78" t="s">
        <v>1941</v>
      </c>
      <c r="AL125" s="78" t="s">
        <v>2118</v>
      </c>
      <c r="AM125" s="78"/>
      <c r="AN125" s="78"/>
      <c r="AO125" s="80">
        <v>41776.73569444445</v>
      </c>
      <c r="AP125" s="83" t="s">
        <v>2412</v>
      </c>
      <c r="AQ125" s="78" t="b">
        <v>1</v>
      </c>
      <c r="AR125" s="78" t="b">
        <v>0</v>
      </c>
      <c r="AS125" s="78" t="b">
        <v>0</v>
      </c>
      <c r="AT125" s="78" t="s">
        <v>1508</v>
      </c>
      <c r="AU125" s="78">
        <v>1</v>
      </c>
      <c r="AV125" s="83" t="s">
        <v>2515</v>
      </c>
      <c r="AW125" s="78" t="b">
        <v>0</v>
      </c>
      <c r="AX125" s="78" t="s">
        <v>2622</v>
      </c>
      <c r="AY125" s="83" t="s">
        <v>2745</v>
      </c>
      <c r="AZ125" s="78" t="s">
        <v>66</v>
      </c>
      <c r="BA125" s="78" t="str">
        <f>REPLACE(INDEX(GroupVertices[Group],MATCH(Vertices[[#This Row],[Vertex]],GroupVertices[Vertex],0)),1,1,"")</f>
        <v>11</v>
      </c>
      <c r="BB125" s="48"/>
      <c r="BC125" s="48"/>
      <c r="BD125" s="48"/>
      <c r="BE125" s="48"/>
      <c r="BF125" s="48" t="s">
        <v>771</v>
      </c>
      <c r="BG125" s="48" t="s">
        <v>771</v>
      </c>
      <c r="BH125" s="121" t="s">
        <v>3730</v>
      </c>
      <c r="BI125" s="121" t="s">
        <v>3730</v>
      </c>
      <c r="BJ125" s="121" t="s">
        <v>3906</v>
      </c>
      <c r="BK125" s="121" t="s">
        <v>3906</v>
      </c>
      <c r="BL125" s="121">
        <v>0</v>
      </c>
      <c r="BM125" s="124">
        <v>0</v>
      </c>
      <c r="BN125" s="121">
        <v>0</v>
      </c>
      <c r="BO125" s="124">
        <v>0</v>
      </c>
      <c r="BP125" s="121">
        <v>0</v>
      </c>
      <c r="BQ125" s="124">
        <v>0</v>
      </c>
      <c r="BR125" s="121">
        <v>14</v>
      </c>
      <c r="BS125" s="124">
        <v>100</v>
      </c>
      <c r="BT125" s="121">
        <v>14</v>
      </c>
      <c r="BU125" s="2"/>
      <c r="BV125" s="3"/>
      <c r="BW125" s="3"/>
      <c r="BX125" s="3"/>
      <c r="BY125" s="3"/>
    </row>
    <row r="126" spans="1:77" ht="41.45" customHeight="1">
      <c r="A126" s="64" t="s">
        <v>299</v>
      </c>
      <c r="C126" s="65"/>
      <c r="D126" s="65" t="s">
        <v>64</v>
      </c>
      <c r="E126" s="66">
        <v>173.49485956294478</v>
      </c>
      <c r="F126" s="68">
        <v>99.9617953302349</v>
      </c>
      <c r="G126" s="100" t="s">
        <v>972</v>
      </c>
      <c r="H126" s="65"/>
      <c r="I126" s="69" t="s">
        <v>299</v>
      </c>
      <c r="J126" s="70"/>
      <c r="K126" s="70"/>
      <c r="L126" s="69" t="s">
        <v>2986</v>
      </c>
      <c r="M126" s="73">
        <v>13.732342943712883</v>
      </c>
      <c r="N126" s="74">
        <v>4284.888671875</v>
      </c>
      <c r="O126" s="74">
        <v>3907.346435546875</v>
      </c>
      <c r="P126" s="75"/>
      <c r="Q126" s="76"/>
      <c r="R126" s="76"/>
      <c r="S126" s="86"/>
      <c r="T126" s="48">
        <v>1</v>
      </c>
      <c r="U126" s="48">
        <v>3</v>
      </c>
      <c r="V126" s="49">
        <v>134.8</v>
      </c>
      <c r="W126" s="49">
        <v>0.018182</v>
      </c>
      <c r="X126" s="49">
        <v>0.004186</v>
      </c>
      <c r="Y126" s="49">
        <v>1.27254</v>
      </c>
      <c r="Z126" s="49">
        <v>0.25</v>
      </c>
      <c r="AA126" s="49">
        <v>0</v>
      </c>
      <c r="AB126" s="71">
        <v>126</v>
      </c>
      <c r="AC126" s="71"/>
      <c r="AD126" s="72"/>
      <c r="AE126" s="78" t="s">
        <v>1717</v>
      </c>
      <c r="AF126" s="78">
        <v>388</v>
      </c>
      <c r="AG126" s="78">
        <v>90610</v>
      </c>
      <c r="AH126" s="78">
        <v>80145</v>
      </c>
      <c r="AI126" s="78">
        <v>347</v>
      </c>
      <c r="AJ126" s="78"/>
      <c r="AK126" s="78" t="s">
        <v>1942</v>
      </c>
      <c r="AL126" s="78" t="s">
        <v>2070</v>
      </c>
      <c r="AM126" s="83" t="s">
        <v>2244</v>
      </c>
      <c r="AN126" s="78"/>
      <c r="AO126" s="80">
        <v>41788.65484953704</v>
      </c>
      <c r="AP126" s="83" t="s">
        <v>2413</v>
      </c>
      <c r="AQ126" s="78" t="b">
        <v>0</v>
      </c>
      <c r="AR126" s="78" t="b">
        <v>0</v>
      </c>
      <c r="AS126" s="78" t="b">
        <v>0</v>
      </c>
      <c r="AT126" s="78" t="s">
        <v>1508</v>
      </c>
      <c r="AU126" s="78">
        <v>359</v>
      </c>
      <c r="AV126" s="83" t="s">
        <v>2515</v>
      </c>
      <c r="AW126" s="78" t="b">
        <v>1</v>
      </c>
      <c r="AX126" s="78" t="s">
        <v>2622</v>
      </c>
      <c r="AY126" s="83" t="s">
        <v>2746</v>
      </c>
      <c r="AZ126" s="78" t="s">
        <v>66</v>
      </c>
      <c r="BA126" s="78" t="str">
        <f>REPLACE(INDEX(GroupVertices[Group],MATCH(Vertices[[#This Row],[Vertex]],GroupVertices[Vertex],0)),1,1,"")</f>
        <v>3</v>
      </c>
      <c r="BB126" s="48" t="s">
        <v>3672</v>
      </c>
      <c r="BC126" s="48" t="s">
        <v>3672</v>
      </c>
      <c r="BD126" s="48" t="s">
        <v>733</v>
      </c>
      <c r="BE126" s="48" t="s">
        <v>733</v>
      </c>
      <c r="BF126" s="48" t="s">
        <v>756</v>
      </c>
      <c r="BG126" s="48" t="s">
        <v>756</v>
      </c>
      <c r="BH126" s="121" t="s">
        <v>3779</v>
      </c>
      <c r="BI126" s="121" t="s">
        <v>3870</v>
      </c>
      <c r="BJ126" s="121" t="s">
        <v>3956</v>
      </c>
      <c r="BK126" s="121" t="s">
        <v>3956</v>
      </c>
      <c r="BL126" s="121">
        <v>1</v>
      </c>
      <c r="BM126" s="124">
        <v>6.666666666666667</v>
      </c>
      <c r="BN126" s="121">
        <v>2</v>
      </c>
      <c r="BO126" s="124">
        <v>13.333333333333334</v>
      </c>
      <c r="BP126" s="121">
        <v>0</v>
      </c>
      <c r="BQ126" s="124">
        <v>0</v>
      </c>
      <c r="BR126" s="121">
        <v>12</v>
      </c>
      <c r="BS126" s="124">
        <v>80</v>
      </c>
      <c r="BT126" s="121">
        <v>15</v>
      </c>
      <c r="BU126" s="2"/>
      <c r="BV126" s="3"/>
      <c r="BW126" s="3"/>
      <c r="BX126" s="3"/>
      <c r="BY126" s="3"/>
    </row>
    <row r="127" spans="1:77" ht="41.45" customHeight="1">
      <c r="A127" s="64" t="s">
        <v>300</v>
      </c>
      <c r="C127" s="65"/>
      <c r="D127" s="65" t="s">
        <v>64</v>
      </c>
      <c r="E127" s="66">
        <v>1000</v>
      </c>
      <c r="F127" s="68">
        <v>97.21479735460595</v>
      </c>
      <c r="G127" s="100" t="s">
        <v>973</v>
      </c>
      <c r="H127" s="65"/>
      <c r="I127" s="69" t="s">
        <v>300</v>
      </c>
      <c r="J127" s="70"/>
      <c r="K127" s="70"/>
      <c r="L127" s="69" t="s">
        <v>2987</v>
      </c>
      <c r="M127" s="73">
        <v>929.2152016216556</v>
      </c>
      <c r="N127" s="74">
        <v>3971.71044921875</v>
      </c>
      <c r="O127" s="74">
        <v>3951.383544921875</v>
      </c>
      <c r="P127" s="75"/>
      <c r="Q127" s="76"/>
      <c r="R127" s="76"/>
      <c r="S127" s="86"/>
      <c r="T127" s="48">
        <v>0</v>
      </c>
      <c r="U127" s="48">
        <v>4</v>
      </c>
      <c r="V127" s="49">
        <v>134.8</v>
      </c>
      <c r="W127" s="49">
        <v>0.018182</v>
      </c>
      <c r="X127" s="49">
        <v>0.004186</v>
      </c>
      <c r="Y127" s="49">
        <v>1.27254</v>
      </c>
      <c r="Z127" s="49">
        <v>0.25</v>
      </c>
      <c r="AA127" s="49">
        <v>0</v>
      </c>
      <c r="AB127" s="71">
        <v>127</v>
      </c>
      <c r="AC127" s="71"/>
      <c r="AD127" s="72"/>
      <c r="AE127" s="78" t="s">
        <v>1718</v>
      </c>
      <c r="AF127" s="78">
        <v>155</v>
      </c>
      <c r="AG127" s="78">
        <v>6605664</v>
      </c>
      <c r="AH127" s="78">
        <v>543072</v>
      </c>
      <c r="AI127" s="78">
        <v>2999</v>
      </c>
      <c r="AJ127" s="78"/>
      <c r="AK127" s="78" t="s">
        <v>1943</v>
      </c>
      <c r="AL127" s="78" t="s">
        <v>2070</v>
      </c>
      <c r="AM127" s="83" t="s">
        <v>2245</v>
      </c>
      <c r="AN127" s="78"/>
      <c r="AO127" s="80">
        <v>39932.42469907407</v>
      </c>
      <c r="AP127" s="83" t="s">
        <v>2414</v>
      </c>
      <c r="AQ127" s="78" t="b">
        <v>0</v>
      </c>
      <c r="AR127" s="78" t="b">
        <v>0</v>
      </c>
      <c r="AS127" s="78" t="b">
        <v>1</v>
      </c>
      <c r="AT127" s="78" t="s">
        <v>1508</v>
      </c>
      <c r="AU127" s="78">
        <v>6714</v>
      </c>
      <c r="AV127" s="83" t="s">
        <v>2520</v>
      </c>
      <c r="AW127" s="78" t="b">
        <v>1</v>
      </c>
      <c r="AX127" s="78" t="s">
        <v>2622</v>
      </c>
      <c r="AY127" s="83" t="s">
        <v>2747</v>
      </c>
      <c r="AZ127" s="78" t="s">
        <v>66</v>
      </c>
      <c r="BA127" s="78" t="str">
        <f>REPLACE(INDEX(GroupVertices[Group],MATCH(Vertices[[#This Row],[Vertex]],GroupVertices[Vertex],0)),1,1,"")</f>
        <v>3</v>
      </c>
      <c r="BB127" s="48" t="s">
        <v>3672</v>
      </c>
      <c r="BC127" s="48" t="s">
        <v>3672</v>
      </c>
      <c r="BD127" s="48" t="s">
        <v>733</v>
      </c>
      <c r="BE127" s="48" t="s">
        <v>733</v>
      </c>
      <c r="BF127" s="48" t="s">
        <v>756</v>
      </c>
      <c r="BG127" s="48" t="s">
        <v>756</v>
      </c>
      <c r="BH127" s="121" t="s">
        <v>3780</v>
      </c>
      <c r="BI127" s="121" t="s">
        <v>3870</v>
      </c>
      <c r="BJ127" s="121" t="s">
        <v>3957</v>
      </c>
      <c r="BK127" s="121" t="s">
        <v>3956</v>
      </c>
      <c r="BL127" s="121">
        <v>1</v>
      </c>
      <c r="BM127" s="124">
        <v>5.2631578947368425</v>
      </c>
      <c r="BN127" s="121">
        <v>2</v>
      </c>
      <c r="BO127" s="124">
        <v>10.526315789473685</v>
      </c>
      <c r="BP127" s="121">
        <v>0</v>
      </c>
      <c r="BQ127" s="124">
        <v>0</v>
      </c>
      <c r="BR127" s="121">
        <v>16</v>
      </c>
      <c r="BS127" s="124">
        <v>84.21052631578948</v>
      </c>
      <c r="BT127" s="121">
        <v>19</v>
      </c>
      <c r="BU127" s="2"/>
      <c r="BV127" s="3"/>
      <c r="BW127" s="3"/>
      <c r="BX127" s="3"/>
      <c r="BY127" s="3"/>
    </row>
    <row r="128" spans="1:77" ht="41.45" customHeight="1">
      <c r="A128" s="64" t="s">
        <v>301</v>
      </c>
      <c r="C128" s="65"/>
      <c r="D128" s="65" t="s">
        <v>64</v>
      </c>
      <c r="E128" s="66">
        <v>162.04440128956</v>
      </c>
      <c r="F128" s="68">
        <v>99.9998524265046</v>
      </c>
      <c r="G128" s="100" t="s">
        <v>974</v>
      </c>
      <c r="H128" s="65"/>
      <c r="I128" s="69" t="s">
        <v>301</v>
      </c>
      <c r="J128" s="70"/>
      <c r="K128" s="70"/>
      <c r="L128" s="69" t="s">
        <v>2988</v>
      </c>
      <c r="M128" s="73">
        <v>1.0491813268987915</v>
      </c>
      <c r="N128" s="74">
        <v>2070.94287109375</v>
      </c>
      <c r="O128" s="74">
        <v>5844.33544921875</v>
      </c>
      <c r="P128" s="75"/>
      <c r="Q128" s="76"/>
      <c r="R128" s="76"/>
      <c r="S128" s="86"/>
      <c r="T128" s="48">
        <v>1</v>
      </c>
      <c r="U128" s="48">
        <v>1</v>
      </c>
      <c r="V128" s="49">
        <v>0</v>
      </c>
      <c r="W128" s="49">
        <v>0</v>
      </c>
      <c r="X128" s="49">
        <v>0</v>
      </c>
      <c r="Y128" s="49">
        <v>0.999998</v>
      </c>
      <c r="Z128" s="49">
        <v>0</v>
      </c>
      <c r="AA128" s="49" t="s">
        <v>4473</v>
      </c>
      <c r="AB128" s="71">
        <v>128</v>
      </c>
      <c r="AC128" s="71"/>
      <c r="AD128" s="72"/>
      <c r="AE128" s="78" t="s">
        <v>1719</v>
      </c>
      <c r="AF128" s="78">
        <v>100</v>
      </c>
      <c r="AG128" s="78">
        <v>350</v>
      </c>
      <c r="AH128" s="78">
        <v>10446</v>
      </c>
      <c r="AI128" s="78">
        <v>392</v>
      </c>
      <c r="AJ128" s="78"/>
      <c r="AK128" s="78" t="s">
        <v>1944</v>
      </c>
      <c r="AL128" s="78" t="s">
        <v>2119</v>
      </c>
      <c r="AM128" s="83" t="s">
        <v>2246</v>
      </c>
      <c r="AN128" s="78"/>
      <c r="AO128" s="80">
        <v>42789.640081018515</v>
      </c>
      <c r="AP128" s="83" t="s">
        <v>2415</v>
      </c>
      <c r="AQ128" s="78" t="b">
        <v>1</v>
      </c>
      <c r="AR128" s="78" t="b">
        <v>0</v>
      </c>
      <c r="AS128" s="78" t="b">
        <v>1</v>
      </c>
      <c r="AT128" s="78" t="s">
        <v>1512</v>
      </c>
      <c r="AU128" s="78">
        <v>6</v>
      </c>
      <c r="AV128" s="78"/>
      <c r="AW128" s="78" t="b">
        <v>0</v>
      </c>
      <c r="AX128" s="78" t="s">
        <v>2622</v>
      </c>
      <c r="AY128" s="83" t="s">
        <v>2748</v>
      </c>
      <c r="AZ128" s="78" t="s">
        <v>66</v>
      </c>
      <c r="BA128" s="78" t="str">
        <f>REPLACE(INDEX(GroupVertices[Group],MATCH(Vertices[[#This Row],[Vertex]],GroupVertices[Vertex],0)),1,1,"")</f>
        <v>1</v>
      </c>
      <c r="BB128" s="48" t="s">
        <v>673</v>
      </c>
      <c r="BC128" s="48" t="s">
        <v>673</v>
      </c>
      <c r="BD128" s="48" t="s">
        <v>734</v>
      </c>
      <c r="BE128" s="48" t="s">
        <v>734</v>
      </c>
      <c r="BF128" s="48" t="s">
        <v>756</v>
      </c>
      <c r="BG128" s="48" t="s">
        <v>756</v>
      </c>
      <c r="BH128" s="121" t="s">
        <v>3781</v>
      </c>
      <c r="BI128" s="121" t="s">
        <v>3781</v>
      </c>
      <c r="BJ128" s="121" t="s">
        <v>3958</v>
      </c>
      <c r="BK128" s="121" t="s">
        <v>3958</v>
      </c>
      <c r="BL128" s="121">
        <v>0</v>
      </c>
      <c r="BM128" s="124">
        <v>0</v>
      </c>
      <c r="BN128" s="121">
        <v>1</v>
      </c>
      <c r="BO128" s="124">
        <v>9.090909090909092</v>
      </c>
      <c r="BP128" s="121">
        <v>0</v>
      </c>
      <c r="BQ128" s="124">
        <v>0</v>
      </c>
      <c r="BR128" s="121">
        <v>10</v>
      </c>
      <c r="BS128" s="124">
        <v>90.9090909090909</v>
      </c>
      <c r="BT128" s="121">
        <v>11</v>
      </c>
      <c r="BU128" s="2"/>
      <c r="BV128" s="3"/>
      <c r="BW128" s="3"/>
      <c r="BX128" s="3"/>
      <c r="BY128" s="3"/>
    </row>
    <row r="129" spans="1:77" ht="41.45" customHeight="1">
      <c r="A129" s="64" t="s">
        <v>302</v>
      </c>
      <c r="C129" s="65"/>
      <c r="D129" s="65" t="s">
        <v>64</v>
      </c>
      <c r="E129" s="66">
        <v>162.00139546910046</v>
      </c>
      <c r="F129" s="68">
        <v>99.99999536197586</v>
      </c>
      <c r="G129" s="100" t="s">
        <v>975</v>
      </c>
      <c r="H129" s="65"/>
      <c r="I129" s="69" t="s">
        <v>302</v>
      </c>
      <c r="J129" s="70"/>
      <c r="K129" s="70"/>
      <c r="L129" s="69" t="s">
        <v>2989</v>
      </c>
      <c r="M129" s="73">
        <v>1.0015456988453906</v>
      </c>
      <c r="N129" s="74">
        <v>8287.0205078125</v>
      </c>
      <c r="O129" s="74">
        <v>5887.646484375</v>
      </c>
      <c r="P129" s="75"/>
      <c r="Q129" s="76"/>
      <c r="R129" s="76"/>
      <c r="S129" s="86"/>
      <c r="T129" s="48">
        <v>2</v>
      </c>
      <c r="U129" s="48">
        <v>1</v>
      </c>
      <c r="V129" s="49">
        <v>0</v>
      </c>
      <c r="W129" s="49">
        <v>1</v>
      </c>
      <c r="X129" s="49">
        <v>0</v>
      </c>
      <c r="Y129" s="49">
        <v>1.298243</v>
      </c>
      <c r="Z129" s="49">
        <v>0</v>
      </c>
      <c r="AA129" s="49">
        <v>0</v>
      </c>
      <c r="AB129" s="71">
        <v>129</v>
      </c>
      <c r="AC129" s="71"/>
      <c r="AD129" s="72"/>
      <c r="AE129" s="78" t="s">
        <v>1720</v>
      </c>
      <c r="AF129" s="78">
        <v>95</v>
      </c>
      <c r="AG129" s="78">
        <v>11</v>
      </c>
      <c r="AH129" s="78">
        <v>291</v>
      </c>
      <c r="AI129" s="78">
        <v>1004</v>
      </c>
      <c r="AJ129" s="78"/>
      <c r="AK129" s="78"/>
      <c r="AL129" s="78"/>
      <c r="AM129" s="78"/>
      <c r="AN129" s="78"/>
      <c r="AO129" s="80">
        <v>40450.76326388889</v>
      </c>
      <c r="AP129" s="83" t="s">
        <v>2416</v>
      </c>
      <c r="AQ129" s="78" t="b">
        <v>0</v>
      </c>
      <c r="AR129" s="78" t="b">
        <v>0</v>
      </c>
      <c r="AS129" s="78" t="b">
        <v>0</v>
      </c>
      <c r="AT129" s="78" t="s">
        <v>1508</v>
      </c>
      <c r="AU129" s="78">
        <v>0</v>
      </c>
      <c r="AV129" s="83" t="s">
        <v>2515</v>
      </c>
      <c r="AW129" s="78" t="b">
        <v>0</v>
      </c>
      <c r="AX129" s="78" t="s">
        <v>2622</v>
      </c>
      <c r="AY129" s="83" t="s">
        <v>2749</v>
      </c>
      <c r="AZ129" s="78" t="s">
        <v>66</v>
      </c>
      <c r="BA129" s="78" t="str">
        <f>REPLACE(INDEX(GroupVertices[Group],MATCH(Vertices[[#This Row],[Vertex]],GroupVertices[Vertex],0)),1,1,"")</f>
        <v>32</v>
      </c>
      <c r="BB129" s="48" t="s">
        <v>674</v>
      </c>
      <c r="BC129" s="48" t="s">
        <v>674</v>
      </c>
      <c r="BD129" s="48" t="s">
        <v>715</v>
      </c>
      <c r="BE129" s="48" t="s">
        <v>715</v>
      </c>
      <c r="BF129" s="48" t="s">
        <v>798</v>
      </c>
      <c r="BG129" s="48" t="s">
        <v>798</v>
      </c>
      <c r="BH129" s="121" t="s">
        <v>3782</v>
      </c>
      <c r="BI129" s="121" t="s">
        <v>3782</v>
      </c>
      <c r="BJ129" s="121" t="s">
        <v>3959</v>
      </c>
      <c r="BK129" s="121" t="s">
        <v>3959</v>
      </c>
      <c r="BL129" s="121">
        <v>0</v>
      </c>
      <c r="BM129" s="124">
        <v>0</v>
      </c>
      <c r="BN129" s="121">
        <v>0</v>
      </c>
      <c r="BO129" s="124">
        <v>0</v>
      </c>
      <c r="BP129" s="121">
        <v>0</v>
      </c>
      <c r="BQ129" s="124">
        <v>0</v>
      </c>
      <c r="BR129" s="121">
        <v>18</v>
      </c>
      <c r="BS129" s="124">
        <v>100</v>
      </c>
      <c r="BT129" s="121">
        <v>18</v>
      </c>
      <c r="BU129" s="2"/>
      <c r="BV129" s="3"/>
      <c r="BW129" s="3"/>
      <c r="BX129" s="3"/>
      <c r="BY129" s="3"/>
    </row>
    <row r="130" spans="1:77" ht="41.45" customHeight="1">
      <c r="A130" s="64" t="s">
        <v>303</v>
      </c>
      <c r="C130" s="65"/>
      <c r="D130" s="65" t="s">
        <v>64</v>
      </c>
      <c r="E130" s="66">
        <v>162.00824595377543</v>
      </c>
      <c r="F130" s="68">
        <v>99.99997259349371</v>
      </c>
      <c r="G130" s="100" t="s">
        <v>976</v>
      </c>
      <c r="H130" s="65"/>
      <c r="I130" s="69" t="s">
        <v>303</v>
      </c>
      <c r="J130" s="70"/>
      <c r="K130" s="70"/>
      <c r="L130" s="69" t="s">
        <v>2990</v>
      </c>
      <c r="M130" s="73">
        <v>1.0091336749954898</v>
      </c>
      <c r="N130" s="74">
        <v>8287.0205078125</v>
      </c>
      <c r="O130" s="74">
        <v>5452.39599609375</v>
      </c>
      <c r="P130" s="75"/>
      <c r="Q130" s="76"/>
      <c r="R130" s="76"/>
      <c r="S130" s="86"/>
      <c r="T130" s="48">
        <v>0</v>
      </c>
      <c r="U130" s="48">
        <v>1</v>
      </c>
      <c r="V130" s="49">
        <v>0</v>
      </c>
      <c r="W130" s="49">
        <v>1</v>
      </c>
      <c r="X130" s="49">
        <v>0</v>
      </c>
      <c r="Y130" s="49">
        <v>0.701753</v>
      </c>
      <c r="Z130" s="49">
        <v>0</v>
      </c>
      <c r="AA130" s="49">
        <v>0</v>
      </c>
      <c r="AB130" s="71">
        <v>130</v>
      </c>
      <c r="AC130" s="71"/>
      <c r="AD130" s="72"/>
      <c r="AE130" s="78" t="s">
        <v>1721</v>
      </c>
      <c r="AF130" s="78">
        <v>250</v>
      </c>
      <c r="AG130" s="78">
        <v>65</v>
      </c>
      <c r="AH130" s="78">
        <v>2243</v>
      </c>
      <c r="AI130" s="78">
        <v>2114</v>
      </c>
      <c r="AJ130" s="78"/>
      <c r="AK130" s="78" t="s">
        <v>1945</v>
      </c>
      <c r="AL130" s="78" t="s">
        <v>2120</v>
      </c>
      <c r="AM130" s="83" t="s">
        <v>2247</v>
      </c>
      <c r="AN130" s="78"/>
      <c r="AO130" s="80">
        <v>40450.94164351852</v>
      </c>
      <c r="AP130" s="83" t="s">
        <v>2417</v>
      </c>
      <c r="AQ130" s="78" t="b">
        <v>0</v>
      </c>
      <c r="AR130" s="78" t="b">
        <v>0</v>
      </c>
      <c r="AS130" s="78" t="b">
        <v>0</v>
      </c>
      <c r="AT130" s="78" t="s">
        <v>1513</v>
      </c>
      <c r="AU130" s="78">
        <v>0</v>
      </c>
      <c r="AV130" s="83" t="s">
        <v>2515</v>
      </c>
      <c r="AW130" s="78" t="b">
        <v>0</v>
      </c>
      <c r="AX130" s="78" t="s">
        <v>2622</v>
      </c>
      <c r="AY130" s="83" t="s">
        <v>2750</v>
      </c>
      <c r="AZ130" s="78" t="s">
        <v>66</v>
      </c>
      <c r="BA130" s="78" t="str">
        <f>REPLACE(INDEX(GroupVertices[Group],MATCH(Vertices[[#This Row],[Vertex]],GroupVertices[Vertex],0)),1,1,"")</f>
        <v>32</v>
      </c>
      <c r="BB130" s="48"/>
      <c r="BC130" s="48"/>
      <c r="BD130" s="48"/>
      <c r="BE130" s="48"/>
      <c r="BF130" s="48" t="s">
        <v>756</v>
      </c>
      <c r="BG130" s="48" t="s">
        <v>756</v>
      </c>
      <c r="BH130" s="121" t="s">
        <v>3783</v>
      </c>
      <c r="BI130" s="121" t="s">
        <v>3783</v>
      </c>
      <c r="BJ130" s="121" t="s">
        <v>3960</v>
      </c>
      <c r="BK130" s="121" t="s">
        <v>3960</v>
      </c>
      <c r="BL130" s="121">
        <v>0</v>
      </c>
      <c r="BM130" s="124">
        <v>0</v>
      </c>
      <c r="BN130" s="121">
        <v>0</v>
      </c>
      <c r="BO130" s="124">
        <v>0</v>
      </c>
      <c r="BP130" s="121">
        <v>0</v>
      </c>
      <c r="BQ130" s="124">
        <v>0</v>
      </c>
      <c r="BR130" s="121">
        <v>20</v>
      </c>
      <c r="BS130" s="124">
        <v>100</v>
      </c>
      <c r="BT130" s="121">
        <v>20</v>
      </c>
      <c r="BU130" s="2"/>
      <c r="BV130" s="3"/>
      <c r="BW130" s="3"/>
      <c r="BX130" s="3"/>
      <c r="BY130" s="3"/>
    </row>
    <row r="131" spans="1:77" ht="41.45" customHeight="1">
      <c r="A131" s="64" t="s">
        <v>304</v>
      </c>
      <c r="C131" s="65"/>
      <c r="D131" s="65" t="s">
        <v>64</v>
      </c>
      <c r="E131" s="66">
        <v>162.07015403750478</v>
      </c>
      <c r="F131" s="68">
        <v>99.99976683387727</v>
      </c>
      <c r="G131" s="100" t="s">
        <v>977</v>
      </c>
      <c r="H131" s="65"/>
      <c r="I131" s="69" t="s">
        <v>304</v>
      </c>
      <c r="J131" s="70"/>
      <c r="K131" s="70"/>
      <c r="L131" s="69" t="s">
        <v>2991</v>
      </c>
      <c r="M131" s="73">
        <v>1.0777064965000909</v>
      </c>
      <c r="N131" s="74">
        <v>3410.783203125</v>
      </c>
      <c r="O131" s="74">
        <v>352.9058837890625</v>
      </c>
      <c r="P131" s="75"/>
      <c r="Q131" s="76"/>
      <c r="R131" s="76"/>
      <c r="S131" s="86"/>
      <c r="T131" s="48">
        <v>0</v>
      </c>
      <c r="U131" s="48">
        <v>1</v>
      </c>
      <c r="V131" s="49">
        <v>0</v>
      </c>
      <c r="W131" s="49">
        <v>0.009091</v>
      </c>
      <c r="X131" s="49">
        <v>4.8E-05</v>
      </c>
      <c r="Y131" s="49">
        <v>0.576889</v>
      </c>
      <c r="Z131" s="49">
        <v>0</v>
      </c>
      <c r="AA131" s="49">
        <v>0</v>
      </c>
      <c r="AB131" s="71">
        <v>131</v>
      </c>
      <c r="AC131" s="71"/>
      <c r="AD131" s="72"/>
      <c r="AE131" s="78" t="s">
        <v>1722</v>
      </c>
      <c r="AF131" s="78">
        <v>1513</v>
      </c>
      <c r="AG131" s="78">
        <v>553</v>
      </c>
      <c r="AH131" s="78">
        <v>690</v>
      </c>
      <c r="AI131" s="78">
        <v>732</v>
      </c>
      <c r="AJ131" s="78"/>
      <c r="AK131" s="78" t="s">
        <v>1946</v>
      </c>
      <c r="AL131" s="78" t="s">
        <v>1548</v>
      </c>
      <c r="AM131" s="83" t="s">
        <v>2248</v>
      </c>
      <c r="AN131" s="78"/>
      <c r="AO131" s="80">
        <v>42217.65940972222</v>
      </c>
      <c r="AP131" s="83" t="s">
        <v>2418</v>
      </c>
      <c r="AQ131" s="78" t="b">
        <v>1</v>
      </c>
      <c r="AR131" s="78" t="b">
        <v>0</v>
      </c>
      <c r="AS131" s="78" t="b">
        <v>0</v>
      </c>
      <c r="AT131" s="78" t="s">
        <v>1508</v>
      </c>
      <c r="AU131" s="78">
        <v>3</v>
      </c>
      <c r="AV131" s="83" t="s">
        <v>2515</v>
      </c>
      <c r="AW131" s="78" t="b">
        <v>0</v>
      </c>
      <c r="AX131" s="78" t="s">
        <v>2622</v>
      </c>
      <c r="AY131" s="83" t="s">
        <v>2751</v>
      </c>
      <c r="AZ131" s="78" t="s">
        <v>66</v>
      </c>
      <c r="BA131" s="78" t="str">
        <f>REPLACE(INDEX(GroupVertices[Group],MATCH(Vertices[[#This Row],[Vertex]],GroupVertices[Vertex],0)),1,1,"")</f>
        <v>4</v>
      </c>
      <c r="BB131" s="48"/>
      <c r="BC131" s="48"/>
      <c r="BD131" s="48"/>
      <c r="BE131" s="48"/>
      <c r="BF131" s="48" t="s">
        <v>799</v>
      </c>
      <c r="BG131" s="48" t="s">
        <v>799</v>
      </c>
      <c r="BH131" s="121" t="s">
        <v>3784</v>
      </c>
      <c r="BI131" s="121" t="s">
        <v>3784</v>
      </c>
      <c r="BJ131" s="121" t="s">
        <v>3961</v>
      </c>
      <c r="BK131" s="121" t="s">
        <v>3961</v>
      </c>
      <c r="BL131" s="121">
        <v>0</v>
      </c>
      <c r="BM131" s="124">
        <v>0</v>
      </c>
      <c r="BN131" s="121">
        <v>0</v>
      </c>
      <c r="BO131" s="124">
        <v>0</v>
      </c>
      <c r="BP131" s="121">
        <v>0</v>
      </c>
      <c r="BQ131" s="124">
        <v>0</v>
      </c>
      <c r="BR131" s="121">
        <v>18</v>
      </c>
      <c r="BS131" s="124">
        <v>100</v>
      </c>
      <c r="BT131" s="121">
        <v>18</v>
      </c>
      <c r="BU131" s="2"/>
      <c r="BV131" s="3"/>
      <c r="BW131" s="3"/>
      <c r="BX131" s="3"/>
      <c r="BY131" s="3"/>
    </row>
    <row r="132" spans="1:77" ht="41.45" customHeight="1">
      <c r="A132" s="64" t="s">
        <v>305</v>
      </c>
      <c r="C132" s="65"/>
      <c r="D132" s="65" t="s">
        <v>64</v>
      </c>
      <c r="E132" s="66">
        <v>162.0142084126592</v>
      </c>
      <c r="F132" s="68">
        <v>99.99995277648148</v>
      </c>
      <c r="G132" s="100" t="s">
        <v>978</v>
      </c>
      <c r="H132" s="65"/>
      <c r="I132" s="69" t="s">
        <v>305</v>
      </c>
      <c r="J132" s="70"/>
      <c r="K132" s="70"/>
      <c r="L132" s="69" t="s">
        <v>2992</v>
      </c>
      <c r="M132" s="73">
        <v>1.0157380246076133</v>
      </c>
      <c r="N132" s="74">
        <v>3817.6787109375</v>
      </c>
      <c r="O132" s="74">
        <v>7404.24365234375</v>
      </c>
      <c r="P132" s="75"/>
      <c r="Q132" s="76"/>
      <c r="R132" s="76"/>
      <c r="S132" s="86"/>
      <c r="T132" s="48">
        <v>0</v>
      </c>
      <c r="U132" s="48">
        <v>1</v>
      </c>
      <c r="V132" s="49">
        <v>0</v>
      </c>
      <c r="W132" s="49">
        <v>0.029412</v>
      </c>
      <c r="X132" s="49">
        <v>0</v>
      </c>
      <c r="Y132" s="49">
        <v>0.554399</v>
      </c>
      <c r="Z132" s="49">
        <v>0</v>
      </c>
      <c r="AA132" s="49">
        <v>0</v>
      </c>
      <c r="AB132" s="71">
        <v>132</v>
      </c>
      <c r="AC132" s="71"/>
      <c r="AD132" s="72"/>
      <c r="AE132" s="78" t="s">
        <v>1723</v>
      </c>
      <c r="AF132" s="78">
        <v>106</v>
      </c>
      <c r="AG132" s="78">
        <v>112</v>
      </c>
      <c r="AH132" s="78">
        <v>11515</v>
      </c>
      <c r="AI132" s="78">
        <v>559</v>
      </c>
      <c r="AJ132" s="78"/>
      <c r="AK132" s="78" t="s">
        <v>1947</v>
      </c>
      <c r="AL132" s="78" t="s">
        <v>2121</v>
      </c>
      <c r="AM132" s="78"/>
      <c r="AN132" s="78"/>
      <c r="AO132" s="80">
        <v>40646.89393518519</v>
      </c>
      <c r="AP132" s="83" t="s">
        <v>2419</v>
      </c>
      <c r="AQ132" s="78" t="b">
        <v>0</v>
      </c>
      <c r="AR132" s="78" t="b">
        <v>0</v>
      </c>
      <c r="AS132" s="78" t="b">
        <v>1</v>
      </c>
      <c r="AT132" s="78" t="s">
        <v>1507</v>
      </c>
      <c r="AU132" s="78">
        <v>3</v>
      </c>
      <c r="AV132" s="83" t="s">
        <v>2515</v>
      </c>
      <c r="AW132" s="78" t="b">
        <v>0</v>
      </c>
      <c r="AX132" s="78" t="s">
        <v>2622</v>
      </c>
      <c r="AY132" s="83" t="s">
        <v>2752</v>
      </c>
      <c r="AZ132" s="78" t="s">
        <v>66</v>
      </c>
      <c r="BA132" s="78" t="str">
        <f>REPLACE(INDEX(GroupVertices[Group],MATCH(Vertices[[#This Row],[Vertex]],GroupVertices[Vertex],0)),1,1,"")</f>
        <v>2</v>
      </c>
      <c r="BB132" s="48"/>
      <c r="BC132" s="48"/>
      <c r="BD132" s="48"/>
      <c r="BE132" s="48"/>
      <c r="BF132" s="48"/>
      <c r="BG132" s="48"/>
      <c r="BH132" s="121" t="s">
        <v>3712</v>
      </c>
      <c r="BI132" s="121" t="s">
        <v>3712</v>
      </c>
      <c r="BJ132" s="121" t="s">
        <v>3888</v>
      </c>
      <c r="BK132" s="121" t="s">
        <v>3888</v>
      </c>
      <c r="BL132" s="121">
        <v>0</v>
      </c>
      <c r="BM132" s="124">
        <v>0</v>
      </c>
      <c r="BN132" s="121">
        <v>1</v>
      </c>
      <c r="BO132" s="124">
        <v>4</v>
      </c>
      <c r="BP132" s="121">
        <v>0</v>
      </c>
      <c r="BQ132" s="124">
        <v>0</v>
      </c>
      <c r="BR132" s="121">
        <v>24</v>
      </c>
      <c r="BS132" s="124">
        <v>96</v>
      </c>
      <c r="BT132" s="121">
        <v>25</v>
      </c>
      <c r="BU132" s="2"/>
      <c r="BV132" s="3"/>
      <c r="BW132" s="3"/>
      <c r="BX132" s="3"/>
      <c r="BY132" s="3"/>
    </row>
    <row r="133" spans="1:77" ht="41.45" customHeight="1">
      <c r="A133" s="64" t="s">
        <v>306</v>
      </c>
      <c r="C133" s="65"/>
      <c r="D133" s="65" t="s">
        <v>64</v>
      </c>
      <c r="E133" s="66">
        <v>162.09336956890328</v>
      </c>
      <c r="F133" s="68">
        <v>99.99968967402111</v>
      </c>
      <c r="G133" s="100" t="s">
        <v>2583</v>
      </c>
      <c r="H133" s="65"/>
      <c r="I133" s="69" t="s">
        <v>306</v>
      </c>
      <c r="J133" s="70"/>
      <c r="K133" s="70"/>
      <c r="L133" s="69" t="s">
        <v>2993</v>
      </c>
      <c r="M133" s="73">
        <v>1.1034213045643162</v>
      </c>
      <c r="N133" s="74">
        <v>1654.0472412109375</v>
      </c>
      <c r="O133" s="74">
        <v>4154.66455078125</v>
      </c>
      <c r="P133" s="75"/>
      <c r="Q133" s="76"/>
      <c r="R133" s="76"/>
      <c r="S133" s="86"/>
      <c r="T133" s="48">
        <v>1</v>
      </c>
      <c r="U133" s="48">
        <v>1</v>
      </c>
      <c r="V133" s="49">
        <v>0</v>
      </c>
      <c r="W133" s="49">
        <v>0</v>
      </c>
      <c r="X133" s="49">
        <v>0</v>
      </c>
      <c r="Y133" s="49">
        <v>0.999998</v>
      </c>
      <c r="Z133" s="49">
        <v>0</v>
      </c>
      <c r="AA133" s="49" t="s">
        <v>4473</v>
      </c>
      <c r="AB133" s="71">
        <v>133</v>
      </c>
      <c r="AC133" s="71"/>
      <c r="AD133" s="72"/>
      <c r="AE133" s="78" t="s">
        <v>1724</v>
      </c>
      <c r="AF133" s="78">
        <v>18</v>
      </c>
      <c r="AG133" s="78">
        <v>736</v>
      </c>
      <c r="AH133" s="78">
        <v>342</v>
      </c>
      <c r="AI133" s="78">
        <v>168</v>
      </c>
      <c r="AJ133" s="78"/>
      <c r="AK133" s="78" t="s">
        <v>1948</v>
      </c>
      <c r="AL133" s="78" t="s">
        <v>2122</v>
      </c>
      <c r="AM133" s="78"/>
      <c r="AN133" s="78"/>
      <c r="AO133" s="80">
        <v>43376.2975</v>
      </c>
      <c r="AP133" s="83" t="s">
        <v>2420</v>
      </c>
      <c r="AQ133" s="78" t="b">
        <v>1</v>
      </c>
      <c r="AR133" s="78" t="b">
        <v>0</v>
      </c>
      <c r="AS133" s="78" t="b">
        <v>1</v>
      </c>
      <c r="AT133" s="78" t="s">
        <v>1508</v>
      </c>
      <c r="AU133" s="78">
        <v>8</v>
      </c>
      <c r="AV133" s="78"/>
      <c r="AW133" s="78" t="b">
        <v>0</v>
      </c>
      <c r="AX133" s="78" t="s">
        <v>2622</v>
      </c>
      <c r="AY133" s="83" t="s">
        <v>2753</v>
      </c>
      <c r="AZ133" s="78" t="s">
        <v>66</v>
      </c>
      <c r="BA133" s="78" t="str">
        <f>REPLACE(INDEX(GroupVertices[Group],MATCH(Vertices[[#This Row],[Vertex]],GroupVertices[Vertex],0)),1,1,"")</f>
        <v>1</v>
      </c>
      <c r="BB133" s="48"/>
      <c r="BC133" s="48"/>
      <c r="BD133" s="48"/>
      <c r="BE133" s="48"/>
      <c r="BF133" s="48" t="s">
        <v>800</v>
      </c>
      <c r="BG133" s="48" t="s">
        <v>800</v>
      </c>
      <c r="BH133" s="121" t="s">
        <v>3785</v>
      </c>
      <c r="BI133" s="121" t="s">
        <v>3785</v>
      </c>
      <c r="BJ133" s="121" t="s">
        <v>3962</v>
      </c>
      <c r="BK133" s="121" t="s">
        <v>3962</v>
      </c>
      <c r="BL133" s="121">
        <v>0</v>
      </c>
      <c r="BM133" s="124">
        <v>0</v>
      </c>
      <c r="BN133" s="121">
        <v>0</v>
      </c>
      <c r="BO133" s="124">
        <v>0</v>
      </c>
      <c r="BP133" s="121">
        <v>0</v>
      </c>
      <c r="BQ133" s="124">
        <v>0</v>
      </c>
      <c r="BR133" s="121">
        <v>9</v>
      </c>
      <c r="BS133" s="124">
        <v>100</v>
      </c>
      <c r="BT133" s="121">
        <v>9</v>
      </c>
      <c r="BU133" s="2"/>
      <c r="BV133" s="3"/>
      <c r="BW133" s="3"/>
      <c r="BX133" s="3"/>
      <c r="BY133" s="3"/>
    </row>
    <row r="134" spans="1:77" ht="41.45" customHeight="1">
      <c r="A134" s="64" t="s">
        <v>307</v>
      </c>
      <c r="C134" s="65"/>
      <c r="D134" s="65" t="s">
        <v>64</v>
      </c>
      <c r="E134" s="66">
        <v>1000</v>
      </c>
      <c r="F134" s="68">
        <v>95.32023996630939</v>
      </c>
      <c r="G134" s="100" t="s">
        <v>979</v>
      </c>
      <c r="H134" s="65"/>
      <c r="I134" s="69" t="s">
        <v>307</v>
      </c>
      <c r="J134" s="70"/>
      <c r="K134" s="70"/>
      <c r="L134" s="69" t="s">
        <v>2994</v>
      </c>
      <c r="M134" s="73">
        <v>1560.6080272279564</v>
      </c>
      <c r="N134" s="74">
        <v>6067.8369140625</v>
      </c>
      <c r="O134" s="74">
        <v>5611.20361328125</v>
      </c>
      <c r="P134" s="75"/>
      <c r="Q134" s="76"/>
      <c r="R134" s="76"/>
      <c r="S134" s="86"/>
      <c r="T134" s="48">
        <v>0</v>
      </c>
      <c r="U134" s="48">
        <v>1</v>
      </c>
      <c r="V134" s="49">
        <v>0</v>
      </c>
      <c r="W134" s="49">
        <v>0.142857</v>
      </c>
      <c r="X134" s="49">
        <v>0</v>
      </c>
      <c r="Y134" s="49">
        <v>0.595237</v>
      </c>
      <c r="Z134" s="49">
        <v>0</v>
      </c>
      <c r="AA134" s="49">
        <v>0</v>
      </c>
      <c r="AB134" s="71">
        <v>134</v>
      </c>
      <c r="AC134" s="71"/>
      <c r="AD134" s="72"/>
      <c r="AE134" s="78" t="s">
        <v>1725</v>
      </c>
      <c r="AF134" s="78">
        <v>15</v>
      </c>
      <c r="AG134" s="78">
        <v>11098985</v>
      </c>
      <c r="AH134" s="78">
        <v>563338</v>
      </c>
      <c r="AI134" s="78">
        <v>0</v>
      </c>
      <c r="AJ134" s="78"/>
      <c r="AK134" s="78" t="s">
        <v>1949</v>
      </c>
      <c r="AL134" s="78" t="s">
        <v>2070</v>
      </c>
      <c r="AM134" s="83" t="s">
        <v>2249</v>
      </c>
      <c r="AN134" s="78"/>
      <c r="AO134" s="80">
        <v>39934.8575</v>
      </c>
      <c r="AP134" s="78"/>
      <c r="AQ134" s="78" t="b">
        <v>0</v>
      </c>
      <c r="AR134" s="78" t="b">
        <v>0</v>
      </c>
      <c r="AS134" s="78" t="b">
        <v>1</v>
      </c>
      <c r="AT134" s="78" t="s">
        <v>1508</v>
      </c>
      <c r="AU134" s="78">
        <v>11959</v>
      </c>
      <c r="AV134" s="83" t="s">
        <v>2515</v>
      </c>
      <c r="AW134" s="78" t="b">
        <v>1</v>
      </c>
      <c r="AX134" s="78" t="s">
        <v>2622</v>
      </c>
      <c r="AY134" s="83" t="s">
        <v>2754</v>
      </c>
      <c r="AZ134" s="78" t="s">
        <v>66</v>
      </c>
      <c r="BA134" s="78" t="str">
        <f>REPLACE(INDEX(GroupVertices[Group],MATCH(Vertices[[#This Row],[Vertex]],GroupVertices[Vertex],0)),1,1,"")</f>
        <v>12</v>
      </c>
      <c r="BB134" s="48" t="s">
        <v>3669</v>
      </c>
      <c r="BC134" s="48" t="s">
        <v>3669</v>
      </c>
      <c r="BD134" s="48" t="s">
        <v>721</v>
      </c>
      <c r="BE134" s="48" t="s">
        <v>721</v>
      </c>
      <c r="BF134" s="48" t="s">
        <v>3685</v>
      </c>
      <c r="BG134" s="48" t="s">
        <v>3696</v>
      </c>
      <c r="BH134" s="121" t="s">
        <v>3786</v>
      </c>
      <c r="BI134" s="121" t="s">
        <v>3865</v>
      </c>
      <c r="BJ134" s="121" t="s">
        <v>3963</v>
      </c>
      <c r="BK134" s="121" t="s">
        <v>4040</v>
      </c>
      <c r="BL134" s="121">
        <v>1</v>
      </c>
      <c r="BM134" s="124">
        <v>4.545454545454546</v>
      </c>
      <c r="BN134" s="121">
        <v>2</v>
      </c>
      <c r="BO134" s="124">
        <v>9.090909090909092</v>
      </c>
      <c r="BP134" s="121">
        <v>0</v>
      </c>
      <c r="BQ134" s="124">
        <v>0</v>
      </c>
      <c r="BR134" s="121">
        <v>19</v>
      </c>
      <c r="BS134" s="124">
        <v>86.36363636363636</v>
      </c>
      <c r="BT134" s="121">
        <v>22</v>
      </c>
      <c r="BU134" s="2"/>
      <c r="BV134" s="3"/>
      <c r="BW134" s="3"/>
      <c r="BX134" s="3"/>
      <c r="BY134" s="3"/>
    </row>
    <row r="135" spans="1:77" ht="41.45" customHeight="1">
      <c r="A135" s="64" t="s">
        <v>309</v>
      </c>
      <c r="C135" s="65"/>
      <c r="D135" s="65" t="s">
        <v>64</v>
      </c>
      <c r="E135" s="66">
        <v>162.02017087154297</v>
      </c>
      <c r="F135" s="68">
        <v>99.99993295946923</v>
      </c>
      <c r="G135" s="100" t="s">
        <v>980</v>
      </c>
      <c r="H135" s="65"/>
      <c r="I135" s="69" t="s">
        <v>309</v>
      </c>
      <c r="J135" s="70"/>
      <c r="K135" s="70"/>
      <c r="L135" s="69" t="s">
        <v>2995</v>
      </c>
      <c r="M135" s="73">
        <v>1.0223423742197368</v>
      </c>
      <c r="N135" s="74">
        <v>6575.041015625</v>
      </c>
      <c r="O135" s="74">
        <v>6119.8271484375</v>
      </c>
      <c r="P135" s="75"/>
      <c r="Q135" s="76"/>
      <c r="R135" s="76"/>
      <c r="S135" s="86"/>
      <c r="T135" s="48">
        <v>0</v>
      </c>
      <c r="U135" s="48">
        <v>1</v>
      </c>
      <c r="V135" s="49">
        <v>0</v>
      </c>
      <c r="W135" s="49">
        <v>0.142857</v>
      </c>
      <c r="X135" s="49">
        <v>0</v>
      </c>
      <c r="Y135" s="49">
        <v>0.595237</v>
      </c>
      <c r="Z135" s="49">
        <v>0</v>
      </c>
      <c r="AA135" s="49">
        <v>0</v>
      </c>
      <c r="AB135" s="71">
        <v>135</v>
      </c>
      <c r="AC135" s="71"/>
      <c r="AD135" s="72"/>
      <c r="AE135" s="78" t="s">
        <v>1726</v>
      </c>
      <c r="AF135" s="78">
        <v>108</v>
      </c>
      <c r="AG135" s="78">
        <v>159</v>
      </c>
      <c r="AH135" s="78">
        <v>42397</v>
      </c>
      <c r="AI135" s="78">
        <v>2079</v>
      </c>
      <c r="AJ135" s="78"/>
      <c r="AK135" s="78"/>
      <c r="AL135" s="78" t="s">
        <v>2123</v>
      </c>
      <c r="AM135" s="78"/>
      <c r="AN135" s="78"/>
      <c r="AO135" s="80">
        <v>42677.307071759256</v>
      </c>
      <c r="AP135" s="78"/>
      <c r="AQ135" s="78" t="b">
        <v>1</v>
      </c>
      <c r="AR135" s="78" t="b">
        <v>0</v>
      </c>
      <c r="AS135" s="78" t="b">
        <v>0</v>
      </c>
      <c r="AT135" s="78" t="s">
        <v>1508</v>
      </c>
      <c r="AU135" s="78">
        <v>0</v>
      </c>
      <c r="AV135" s="78"/>
      <c r="AW135" s="78" t="b">
        <v>0</v>
      </c>
      <c r="AX135" s="78" t="s">
        <v>2622</v>
      </c>
      <c r="AY135" s="83" t="s">
        <v>2755</v>
      </c>
      <c r="AZ135" s="78" t="s">
        <v>66</v>
      </c>
      <c r="BA135" s="78" t="str">
        <f>REPLACE(INDEX(GroupVertices[Group],MATCH(Vertices[[#This Row],[Vertex]],GroupVertices[Vertex],0)),1,1,"")</f>
        <v>12</v>
      </c>
      <c r="BB135" s="48" t="s">
        <v>675</v>
      </c>
      <c r="BC135" s="48" t="s">
        <v>675</v>
      </c>
      <c r="BD135" s="48" t="s">
        <v>721</v>
      </c>
      <c r="BE135" s="48" t="s">
        <v>721</v>
      </c>
      <c r="BF135" s="48" t="s">
        <v>801</v>
      </c>
      <c r="BG135" s="48" t="s">
        <v>801</v>
      </c>
      <c r="BH135" s="121" t="s">
        <v>3787</v>
      </c>
      <c r="BI135" s="121" t="s">
        <v>3787</v>
      </c>
      <c r="BJ135" s="121" t="s">
        <v>3964</v>
      </c>
      <c r="BK135" s="121" t="s">
        <v>3964</v>
      </c>
      <c r="BL135" s="121">
        <v>1</v>
      </c>
      <c r="BM135" s="124">
        <v>9.090909090909092</v>
      </c>
      <c r="BN135" s="121">
        <v>1</v>
      </c>
      <c r="BO135" s="124">
        <v>9.090909090909092</v>
      </c>
      <c r="BP135" s="121">
        <v>0</v>
      </c>
      <c r="BQ135" s="124">
        <v>0</v>
      </c>
      <c r="BR135" s="121">
        <v>9</v>
      </c>
      <c r="BS135" s="124">
        <v>81.81818181818181</v>
      </c>
      <c r="BT135" s="121">
        <v>11</v>
      </c>
      <c r="BU135" s="2"/>
      <c r="BV135" s="3"/>
      <c r="BW135" s="3"/>
      <c r="BX135" s="3"/>
      <c r="BY135" s="3"/>
    </row>
    <row r="136" spans="1:77" ht="41.45" customHeight="1">
      <c r="A136" s="64" t="s">
        <v>310</v>
      </c>
      <c r="C136" s="65"/>
      <c r="D136" s="65" t="s">
        <v>64</v>
      </c>
      <c r="E136" s="66">
        <v>162.02892426862766</v>
      </c>
      <c r="F136" s="68">
        <v>99.99990386640872</v>
      </c>
      <c r="G136" s="100" t="s">
        <v>981</v>
      </c>
      <c r="H136" s="65"/>
      <c r="I136" s="69" t="s">
        <v>310</v>
      </c>
      <c r="J136" s="70"/>
      <c r="K136" s="70"/>
      <c r="L136" s="69" t="s">
        <v>2996</v>
      </c>
      <c r="M136" s="73">
        <v>1.0320381215226413</v>
      </c>
      <c r="N136" s="74">
        <v>3842.6513671875</v>
      </c>
      <c r="O136" s="74">
        <v>9069.9091796875</v>
      </c>
      <c r="P136" s="75"/>
      <c r="Q136" s="76"/>
      <c r="R136" s="76"/>
      <c r="S136" s="86"/>
      <c r="T136" s="48">
        <v>0</v>
      </c>
      <c r="U136" s="48">
        <v>1</v>
      </c>
      <c r="V136" s="49">
        <v>0</v>
      </c>
      <c r="W136" s="49">
        <v>0.029412</v>
      </c>
      <c r="X136" s="49">
        <v>0</v>
      </c>
      <c r="Y136" s="49">
        <v>0.554399</v>
      </c>
      <c r="Z136" s="49">
        <v>0</v>
      </c>
      <c r="AA136" s="49">
        <v>0</v>
      </c>
      <c r="AB136" s="71">
        <v>136</v>
      </c>
      <c r="AC136" s="71"/>
      <c r="AD136" s="72"/>
      <c r="AE136" s="78" t="s">
        <v>1727</v>
      </c>
      <c r="AF136" s="78">
        <v>178</v>
      </c>
      <c r="AG136" s="78">
        <v>228</v>
      </c>
      <c r="AH136" s="78">
        <v>14847</v>
      </c>
      <c r="AI136" s="78">
        <v>2105</v>
      </c>
      <c r="AJ136" s="78"/>
      <c r="AK136" s="78" t="s">
        <v>1950</v>
      </c>
      <c r="AL136" s="78" t="s">
        <v>2124</v>
      </c>
      <c r="AM136" s="78"/>
      <c r="AN136" s="78"/>
      <c r="AO136" s="80">
        <v>40836.69372685185</v>
      </c>
      <c r="AP136" s="83" t="s">
        <v>2421</v>
      </c>
      <c r="AQ136" s="78" t="b">
        <v>1</v>
      </c>
      <c r="AR136" s="78" t="b">
        <v>0</v>
      </c>
      <c r="AS136" s="78" t="b">
        <v>1</v>
      </c>
      <c r="AT136" s="78" t="s">
        <v>1507</v>
      </c>
      <c r="AU136" s="78">
        <v>3</v>
      </c>
      <c r="AV136" s="83" t="s">
        <v>2515</v>
      </c>
      <c r="AW136" s="78" t="b">
        <v>0</v>
      </c>
      <c r="AX136" s="78" t="s">
        <v>2622</v>
      </c>
      <c r="AY136" s="83" t="s">
        <v>2756</v>
      </c>
      <c r="AZ136" s="78" t="s">
        <v>66</v>
      </c>
      <c r="BA136" s="78" t="str">
        <f>REPLACE(INDEX(GroupVertices[Group],MATCH(Vertices[[#This Row],[Vertex]],GroupVertices[Vertex],0)),1,1,"")</f>
        <v>2</v>
      </c>
      <c r="BB136" s="48"/>
      <c r="BC136" s="48"/>
      <c r="BD136" s="48"/>
      <c r="BE136" s="48"/>
      <c r="BF136" s="48"/>
      <c r="BG136" s="48"/>
      <c r="BH136" s="121" t="s">
        <v>3712</v>
      </c>
      <c r="BI136" s="121" t="s">
        <v>3712</v>
      </c>
      <c r="BJ136" s="121" t="s">
        <v>3888</v>
      </c>
      <c r="BK136" s="121" t="s">
        <v>3888</v>
      </c>
      <c r="BL136" s="121">
        <v>0</v>
      </c>
      <c r="BM136" s="124">
        <v>0</v>
      </c>
      <c r="BN136" s="121">
        <v>1</v>
      </c>
      <c r="BO136" s="124">
        <v>4</v>
      </c>
      <c r="BP136" s="121">
        <v>0</v>
      </c>
      <c r="BQ136" s="124">
        <v>0</v>
      </c>
      <c r="BR136" s="121">
        <v>24</v>
      </c>
      <c r="BS136" s="124">
        <v>96</v>
      </c>
      <c r="BT136" s="121">
        <v>25</v>
      </c>
      <c r="BU136" s="2"/>
      <c r="BV136" s="3"/>
      <c r="BW136" s="3"/>
      <c r="BX136" s="3"/>
      <c r="BY136" s="3"/>
    </row>
    <row r="137" spans="1:77" ht="41.45" customHeight="1">
      <c r="A137" s="64" t="s">
        <v>311</v>
      </c>
      <c r="C137" s="65"/>
      <c r="D137" s="65" t="s">
        <v>64</v>
      </c>
      <c r="E137" s="66">
        <v>162.00050744330926</v>
      </c>
      <c r="F137" s="68">
        <v>99.99999831344577</v>
      </c>
      <c r="G137" s="100" t="s">
        <v>982</v>
      </c>
      <c r="H137" s="65"/>
      <c r="I137" s="69" t="s">
        <v>311</v>
      </c>
      <c r="J137" s="70"/>
      <c r="K137" s="70"/>
      <c r="L137" s="69" t="s">
        <v>2997</v>
      </c>
      <c r="M137" s="73">
        <v>1.0005620723074147</v>
      </c>
      <c r="N137" s="74">
        <v>3972.31640625</v>
      </c>
      <c r="O137" s="74">
        <v>9646.09375</v>
      </c>
      <c r="P137" s="75"/>
      <c r="Q137" s="76"/>
      <c r="R137" s="76"/>
      <c r="S137" s="86"/>
      <c r="T137" s="48">
        <v>0</v>
      </c>
      <c r="U137" s="48">
        <v>1</v>
      </c>
      <c r="V137" s="49">
        <v>0</v>
      </c>
      <c r="W137" s="49">
        <v>0.029412</v>
      </c>
      <c r="X137" s="49">
        <v>0</v>
      </c>
      <c r="Y137" s="49">
        <v>0.554399</v>
      </c>
      <c r="Z137" s="49">
        <v>0</v>
      </c>
      <c r="AA137" s="49">
        <v>0</v>
      </c>
      <c r="AB137" s="71">
        <v>137</v>
      </c>
      <c r="AC137" s="71"/>
      <c r="AD137" s="72"/>
      <c r="AE137" s="78" t="s">
        <v>1728</v>
      </c>
      <c r="AF137" s="78">
        <v>156</v>
      </c>
      <c r="AG137" s="78">
        <v>4</v>
      </c>
      <c r="AH137" s="78">
        <v>362</v>
      </c>
      <c r="AI137" s="78">
        <v>90</v>
      </c>
      <c r="AJ137" s="78"/>
      <c r="AK137" s="78"/>
      <c r="AL137" s="78"/>
      <c r="AM137" s="78"/>
      <c r="AN137" s="78"/>
      <c r="AO137" s="80">
        <v>41847.941608796296</v>
      </c>
      <c r="AP137" s="83" t="s">
        <v>2422</v>
      </c>
      <c r="AQ137" s="78" t="b">
        <v>1</v>
      </c>
      <c r="AR137" s="78" t="b">
        <v>0</v>
      </c>
      <c r="AS137" s="78" t="b">
        <v>0</v>
      </c>
      <c r="AT137" s="78" t="s">
        <v>1507</v>
      </c>
      <c r="AU137" s="78">
        <v>0</v>
      </c>
      <c r="AV137" s="83" t="s">
        <v>2515</v>
      </c>
      <c r="AW137" s="78" t="b">
        <v>0</v>
      </c>
      <c r="AX137" s="78" t="s">
        <v>2622</v>
      </c>
      <c r="AY137" s="83" t="s">
        <v>2757</v>
      </c>
      <c r="AZ137" s="78" t="s">
        <v>66</v>
      </c>
      <c r="BA137" s="78" t="str">
        <f>REPLACE(INDEX(GroupVertices[Group],MATCH(Vertices[[#This Row],[Vertex]],GroupVertices[Vertex],0)),1,1,"")</f>
        <v>2</v>
      </c>
      <c r="BB137" s="48"/>
      <c r="BC137" s="48"/>
      <c r="BD137" s="48"/>
      <c r="BE137" s="48"/>
      <c r="BF137" s="48"/>
      <c r="BG137" s="48"/>
      <c r="BH137" s="121" t="s">
        <v>3712</v>
      </c>
      <c r="BI137" s="121" t="s">
        <v>3712</v>
      </c>
      <c r="BJ137" s="121" t="s">
        <v>3888</v>
      </c>
      <c r="BK137" s="121" t="s">
        <v>3888</v>
      </c>
      <c r="BL137" s="121">
        <v>0</v>
      </c>
      <c r="BM137" s="124">
        <v>0</v>
      </c>
      <c r="BN137" s="121">
        <v>1</v>
      </c>
      <c r="BO137" s="124">
        <v>4</v>
      </c>
      <c r="BP137" s="121">
        <v>0</v>
      </c>
      <c r="BQ137" s="124">
        <v>0</v>
      </c>
      <c r="BR137" s="121">
        <v>24</v>
      </c>
      <c r="BS137" s="124">
        <v>96</v>
      </c>
      <c r="BT137" s="121">
        <v>25</v>
      </c>
      <c r="BU137" s="2"/>
      <c r="BV137" s="3"/>
      <c r="BW137" s="3"/>
      <c r="BX137" s="3"/>
      <c r="BY137" s="3"/>
    </row>
    <row r="138" spans="1:77" ht="41.45" customHeight="1">
      <c r="A138" s="64" t="s">
        <v>312</v>
      </c>
      <c r="C138" s="65"/>
      <c r="D138" s="65" t="s">
        <v>64</v>
      </c>
      <c r="E138" s="66">
        <v>162.20868606093194</v>
      </c>
      <c r="F138" s="68">
        <v>99.99930640457164</v>
      </c>
      <c r="G138" s="100" t="s">
        <v>983</v>
      </c>
      <c r="H138" s="65"/>
      <c r="I138" s="69" t="s">
        <v>312</v>
      </c>
      <c r="J138" s="70"/>
      <c r="K138" s="70"/>
      <c r="L138" s="69" t="s">
        <v>2998</v>
      </c>
      <c r="M138" s="73">
        <v>1.2311522364243206</v>
      </c>
      <c r="N138" s="74">
        <v>1237.151611328125</v>
      </c>
      <c r="O138" s="74">
        <v>2464.994384765625</v>
      </c>
      <c r="P138" s="75"/>
      <c r="Q138" s="76"/>
      <c r="R138" s="76"/>
      <c r="S138" s="86"/>
      <c r="T138" s="48">
        <v>1</v>
      </c>
      <c r="U138" s="48">
        <v>1</v>
      </c>
      <c r="V138" s="49">
        <v>0</v>
      </c>
      <c r="W138" s="49">
        <v>0</v>
      </c>
      <c r="X138" s="49">
        <v>0</v>
      </c>
      <c r="Y138" s="49">
        <v>0.999998</v>
      </c>
      <c r="Z138" s="49">
        <v>0</v>
      </c>
      <c r="AA138" s="49" t="s">
        <v>4473</v>
      </c>
      <c r="AB138" s="71">
        <v>138</v>
      </c>
      <c r="AC138" s="71"/>
      <c r="AD138" s="72"/>
      <c r="AE138" s="78" t="s">
        <v>1729</v>
      </c>
      <c r="AF138" s="78">
        <v>1483</v>
      </c>
      <c r="AG138" s="78">
        <v>1645</v>
      </c>
      <c r="AH138" s="78">
        <v>4997</v>
      </c>
      <c r="AI138" s="78">
        <v>1626</v>
      </c>
      <c r="AJ138" s="78"/>
      <c r="AK138" s="78" t="s">
        <v>1951</v>
      </c>
      <c r="AL138" s="78" t="s">
        <v>2125</v>
      </c>
      <c r="AM138" s="83" t="s">
        <v>2250</v>
      </c>
      <c r="AN138" s="78"/>
      <c r="AO138" s="80">
        <v>40479.904652777775</v>
      </c>
      <c r="AP138" s="83" t="s">
        <v>2423</v>
      </c>
      <c r="AQ138" s="78" t="b">
        <v>0</v>
      </c>
      <c r="AR138" s="78" t="b">
        <v>0</v>
      </c>
      <c r="AS138" s="78" t="b">
        <v>1</v>
      </c>
      <c r="AT138" s="78" t="s">
        <v>1508</v>
      </c>
      <c r="AU138" s="78">
        <v>11</v>
      </c>
      <c r="AV138" s="83" t="s">
        <v>2528</v>
      </c>
      <c r="AW138" s="78" t="b">
        <v>0</v>
      </c>
      <c r="AX138" s="78" t="s">
        <v>2622</v>
      </c>
      <c r="AY138" s="83" t="s">
        <v>2758</v>
      </c>
      <c r="AZ138" s="78" t="s">
        <v>66</v>
      </c>
      <c r="BA138" s="78" t="str">
        <f>REPLACE(INDEX(GroupVertices[Group],MATCH(Vertices[[#This Row],[Vertex]],GroupVertices[Vertex],0)),1,1,"")</f>
        <v>1</v>
      </c>
      <c r="BB138" s="48"/>
      <c r="BC138" s="48"/>
      <c r="BD138" s="48"/>
      <c r="BE138" s="48"/>
      <c r="BF138" s="48" t="s">
        <v>802</v>
      </c>
      <c r="BG138" s="48" t="s">
        <v>802</v>
      </c>
      <c r="BH138" s="121" t="s">
        <v>3788</v>
      </c>
      <c r="BI138" s="121" t="s">
        <v>3788</v>
      </c>
      <c r="BJ138" s="121" t="s">
        <v>3965</v>
      </c>
      <c r="BK138" s="121" t="s">
        <v>3965</v>
      </c>
      <c r="BL138" s="121">
        <v>1</v>
      </c>
      <c r="BM138" s="124">
        <v>9.090909090909092</v>
      </c>
      <c r="BN138" s="121">
        <v>0</v>
      </c>
      <c r="BO138" s="124">
        <v>0</v>
      </c>
      <c r="BP138" s="121">
        <v>0</v>
      </c>
      <c r="BQ138" s="124">
        <v>0</v>
      </c>
      <c r="BR138" s="121">
        <v>10</v>
      </c>
      <c r="BS138" s="124">
        <v>90.9090909090909</v>
      </c>
      <c r="BT138" s="121">
        <v>11</v>
      </c>
      <c r="BU138" s="2"/>
      <c r="BV138" s="3"/>
      <c r="BW138" s="3"/>
      <c r="BX138" s="3"/>
      <c r="BY138" s="3"/>
    </row>
    <row r="139" spans="1:77" ht="41.45" customHeight="1">
      <c r="A139" s="64" t="s">
        <v>313</v>
      </c>
      <c r="C139" s="65"/>
      <c r="D139" s="65" t="s">
        <v>64</v>
      </c>
      <c r="E139" s="66">
        <v>162.43386402941476</v>
      </c>
      <c r="F139" s="68">
        <v>99.99855799613071</v>
      </c>
      <c r="G139" s="100" t="s">
        <v>984</v>
      </c>
      <c r="H139" s="65"/>
      <c r="I139" s="69" t="s">
        <v>313</v>
      </c>
      <c r="J139" s="70"/>
      <c r="K139" s="70"/>
      <c r="L139" s="69" t="s">
        <v>2999</v>
      </c>
      <c r="M139" s="73">
        <v>1.480571822839621</v>
      </c>
      <c r="N139" s="74">
        <v>820.255859375</v>
      </c>
      <c r="O139" s="74">
        <v>1620.1590576171875</v>
      </c>
      <c r="P139" s="75"/>
      <c r="Q139" s="76"/>
      <c r="R139" s="76"/>
      <c r="S139" s="86"/>
      <c r="T139" s="48">
        <v>1</v>
      </c>
      <c r="U139" s="48">
        <v>1</v>
      </c>
      <c r="V139" s="49">
        <v>0</v>
      </c>
      <c r="W139" s="49">
        <v>0</v>
      </c>
      <c r="X139" s="49">
        <v>0</v>
      </c>
      <c r="Y139" s="49">
        <v>0.999998</v>
      </c>
      <c r="Z139" s="49">
        <v>0</v>
      </c>
      <c r="AA139" s="49" t="s">
        <v>4473</v>
      </c>
      <c r="AB139" s="71">
        <v>139</v>
      </c>
      <c r="AC139" s="71"/>
      <c r="AD139" s="72"/>
      <c r="AE139" s="78" t="s">
        <v>1730</v>
      </c>
      <c r="AF139" s="78">
        <v>5004</v>
      </c>
      <c r="AG139" s="78">
        <v>3420</v>
      </c>
      <c r="AH139" s="78">
        <v>12777</v>
      </c>
      <c r="AI139" s="78">
        <v>34521</v>
      </c>
      <c r="AJ139" s="78"/>
      <c r="AK139" s="78"/>
      <c r="AL139" s="78" t="s">
        <v>2126</v>
      </c>
      <c r="AM139" s="78"/>
      <c r="AN139" s="78"/>
      <c r="AO139" s="80">
        <v>43261.262407407405</v>
      </c>
      <c r="AP139" s="83" t="s">
        <v>2424</v>
      </c>
      <c r="AQ139" s="78" t="b">
        <v>1</v>
      </c>
      <c r="AR139" s="78" t="b">
        <v>0</v>
      </c>
      <c r="AS139" s="78" t="b">
        <v>0</v>
      </c>
      <c r="AT139" s="78" t="s">
        <v>1508</v>
      </c>
      <c r="AU139" s="78">
        <v>3</v>
      </c>
      <c r="AV139" s="78"/>
      <c r="AW139" s="78" t="b">
        <v>0</v>
      </c>
      <c r="AX139" s="78" t="s">
        <v>2622</v>
      </c>
      <c r="AY139" s="83" t="s">
        <v>2759</v>
      </c>
      <c r="AZ139" s="78" t="s">
        <v>66</v>
      </c>
      <c r="BA139" s="78" t="str">
        <f>REPLACE(INDEX(GroupVertices[Group],MATCH(Vertices[[#This Row],[Vertex]],GroupVertices[Vertex],0)),1,1,"")</f>
        <v>1</v>
      </c>
      <c r="BB139" s="48"/>
      <c r="BC139" s="48"/>
      <c r="BD139" s="48"/>
      <c r="BE139" s="48"/>
      <c r="BF139" s="48" t="s">
        <v>803</v>
      </c>
      <c r="BG139" s="48" t="s">
        <v>803</v>
      </c>
      <c r="BH139" s="121" t="s">
        <v>3789</v>
      </c>
      <c r="BI139" s="121" t="s">
        <v>3789</v>
      </c>
      <c r="BJ139" s="121" t="s">
        <v>3966</v>
      </c>
      <c r="BK139" s="121" t="s">
        <v>3966</v>
      </c>
      <c r="BL139" s="121">
        <v>0</v>
      </c>
      <c r="BM139" s="124">
        <v>0</v>
      </c>
      <c r="BN139" s="121">
        <v>2</v>
      </c>
      <c r="BO139" s="124">
        <v>7.142857142857143</v>
      </c>
      <c r="BP139" s="121">
        <v>0</v>
      </c>
      <c r="BQ139" s="124">
        <v>0</v>
      </c>
      <c r="BR139" s="121">
        <v>26</v>
      </c>
      <c r="BS139" s="124">
        <v>92.85714285714286</v>
      </c>
      <c r="BT139" s="121">
        <v>28</v>
      </c>
      <c r="BU139" s="2"/>
      <c r="BV139" s="3"/>
      <c r="BW139" s="3"/>
      <c r="BX139" s="3"/>
      <c r="BY139" s="3"/>
    </row>
    <row r="140" spans="1:77" ht="41.45" customHeight="1">
      <c r="A140" s="64" t="s">
        <v>314</v>
      </c>
      <c r="C140" s="65"/>
      <c r="D140" s="65" t="s">
        <v>64</v>
      </c>
      <c r="E140" s="66">
        <v>162.0986977236505</v>
      </c>
      <c r="F140" s="68">
        <v>99.99967196520167</v>
      </c>
      <c r="G140" s="100" t="s">
        <v>2584</v>
      </c>
      <c r="H140" s="65"/>
      <c r="I140" s="69" t="s">
        <v>314</v>
      </c>
      <c r="J140" s="70"/>
      <c r="K140" s="70"/>
      <c r="L140" s="69" t="s">
        <v>3000</v>
      </c>
      <c r="M140" s="73">
        <v>1.1093230637921712</v>
      </c>
      <c r="N140" s="74">
        <v>403.3601379394531</v>
      </c>
      <c r="O140" s="74">
        <v>3309.829345703125</v>
      </c>
      <c r="P140" s="75"/>
      <c r="Q140" s="76"/>
      <c r="R140" s="76"/>
      <c r="S140" s="86"/>
      <c r="T140" s="48">
        <v>1</v>
      </c>
      <c r="U140" s="48">
        <v>1</v>
      </c>
      <c r="V140" s="49">
        <v>0</v>
      </c>
      <c r="W140" s="49">
        <v>0</v>
      </c>
      <c r="X140" s="49">
        <v>0</v>
      </c>
      <c r="Y140" s="49">
        <v>0.999998</v>
      </c>
      <c r="Z140" s="49">
        <v>0</v>
      </c>
      <c r="AA140" s="49" t="s">
        <v>4473</v>
      </c>
      <c r="AB140" s="71">
        <v>140</v>
      </c>
      <c r="AC140" s="71"/>
      <c r="AD140" s="72"/>
      <c r="AE140" s="78" t="s">
        <v>1731</v>
      </c>
      <c r="AF140" s="78">
        <v>1157</v>
      </c>
      <c r="AG140" s="78">
        <v>778</v>
      </c>
      <c r="AH140" s="78">
        <v>14297</v>
      </c>
      <c r="AI140" s="78">
        <v>5933</v>
      </c>
      <c r="AJ140" s="78"/>
      <c r="AK140" s="78" t="s">
        <v>1952</v>
      </c>
      <c r="AL140" s="78" t="s">
        <v>1549</v>
      </c>
      <c r="AM140" s="83" t="s">
        <v>2251</v>
      </c>
      <c r="AN140" s="78"/>
      <c r="AO140" s="80">
        <v>39765.14778935185</v>
      </c>
      <c r="AP140" s="83" t="s">
        <v>2425</v>
      </c>
      <c r="AQ140" s="78" t="b">
        <v>0</v>
      </c>
      <c r="AR140" s="78" t="b">
        <v>0</v>
      </c>
      <c r="AS140" s="78" t="b">
        <v>1</v>
      </c>
      <c r="AT140" s="78" t="s">
        <v>1508</v>
      </c>
      <c r="AU140" s="78">
        <v>21</v>
      </c>
      <c r="AV140" s="83" t="s">
        <v>2520</v>
      </c>
      <c r="AW140" s="78" t="b">
        <v>0</v>
      </c>
      <c r="AX140" s="78" t="s">
        <v>2622</v>
      </c>
      <c r="AY140" s="83" t="s">
        <v>2760</v>
      </c>
      <c r="AZ140" s="78" t="s">
        <v>66</v>
      </c>
      <c r="BA140" s="78" t="str">
        <f>REPLACE(INDEX(GroupVertices[Group],MATCH(Vertices[[#This Row],[Vertex]],GroupVertices[Vertex],0)),1,1,"")</f>
        <v>1</v>
      </c>
      <c r="BB140" s="48"/>
      <c r="BC140" s="48"/>
      <c r="BD140" s="48"/>
      <c r="BE140" s="48"/>
      <c r="BF140" s="48" t="s">
        <v>788</v>
      </c>
      <c r="BG140" s="48" t="s">
        <v>788</v>
      </c>
      <c r="BH140" s="121" t="s">
        <v>3790</v>
      </c>
      <c r="BI140" s="121" t="s">
        <v>3790</v>
      </c>
      <c r="BJ140" s="121" t="s">
        <v>3967</v>
      </c>
      <c r="BK140" s="121" t="s">
        <v>3967</v>
      </c>
      <c r="BL140" s="121">
        <v>1</v>
      </c>
      <c r="BM140" s="124">
        <v>12.5</v>
      </c>
      <c r="BN140" s="121">
        <v>0</v>
      </c>
      <c r="BO140" s="124">
        <v>0</v>
      </c>
      <c r="BP140" s="121">
        <v>0</v>
      </c>
      <c r="BQ140" s="124">
        <v>0</v>
      </c>
      <c r="BR140" s="121">
        <v>7</v>
      </c>
      <c r="BS140" s="124">
        <v>87.5</v>
      </c>
      <c r="BT140" s="121">
        <v>8</v>
      </c>
      <c r="BU140" s="2"/>
      <c r="BV140" s="3"/>
      <c r="BW140" s="3"/>
      <c r="BX140" s="3"/>
      <c r="BY140" s="3"/>
    </row>
    <row r="141" spans="1:77" ht="41.45" customHeight="1">
      <c r="A141" s="64" t="s">
        <v>315</v>
      </c>
      <c r="C141" s="65"/>
      <c r="D141" s="65" t="s">
        <v>64</v>
      </c>
      <c r="E141" s="66">
        <v>162.08664594505564</v>
      </c>
      <c r="F141" s="68">
        <v>99.9997120208647</v>
      </c>
      <c r="G141" s="100" t="s">
        <v>2585</v>
      </c>
      <c r="H141" s="65"/>
      <c r="I141" s="69" t="s">
        <v>315</v>
      </c>
      <c r="J141" s="70"/>
      <c r="K141" s="70"/>
      <c r="L141" s="69" t="s">
        <v>3001</v>
      </c>
      <c r="M141" s="73">
        <v>1.0959738464910704</v>
      </c>
      <c r="N141" s="74">
        <v>820.255859375</v>
      </c>
      <c r="O141" s="74">
        <v>4154.66455078125</v>
      </c>
      <c r="P141" s="75"/>
      <c r="Q141" s="76"/>
      <c r="R141" s="76"/>
      <c r="S141" s="86"/>
      <c r="T141" s="48">
        <v>1</v>
      </c>
      <c r="U141" s="48">
        <v>1</v>
      </c>
      <c r="V141" s="49">
        <v>0</v>
      </c>
      <c r="W141" s="49">
        <v>0</v>
      </c>
      <c r="X141" s="49">
        <v>0</v>
      </c>
      <c r="Y141" s="49">
        <v>0.999998</v>
      </c>
      <c r="Z141" s="49">
        <v>0</v>
      </c>
      <c r="AA141" s="49" t="s">
        <v>4473</v>
      </c>
      <c r="AB141" s="71">
        <v>141</v>
      </c>
      <c r="AC141" s="71"/>
      <c r="AD141" s="72"/>
      <c r="AE141" s="78" t="s">
        <v>1732</v>
      </c>
      <c r="AF141" s="78">
        <v>909</v>
      </c>
      <c r="AG141" s="78">
        <v>683</v>
      </c>
      <c r="AH141" s="78">
        <v>3024</v>
      </c>
      <c r="AI141" s="78">
        <v>17416</v>
      </c>
      <c r="AJ141" s="78"/>
      <c r="AK141" s="78" t="s">
        <v>1953</v>
      </c>
      <c r="AL141" s="78" t="s">
        <v>2127</v>
      </c>
      <c r="AM141" s="83" t="s">
        <v>2252</v>
      </c>
      <c r="AN141" s="78"/>
      <c r="AO141" s="80">
        <v>42160.768483796295</v>
      </c>
      <c r="AP141" s="83" t="s">
        <v>2426</v>
      </c>
      <c r="AQ141" s="78" t="b">
        <v>0</v>
      </c>
      <c r="AR141" s="78" t="b">
        <v>0</v>
      </c>
      <c r="AS141" s="78" t="b">
        <v>1</v>
      </c>
      <c r="AT141" s="78" t="s">
        <v>1508</v>
      </c>
      <c r="AU141" s="78">
        <v>3</v>
      </c>
      <c r="AV141" s="83" t="s">
        <v>2515</v>
      </c>
      <c r="AW141" s="78" t="b">
        <v>0</v>
      </c>
      <c r="AX141" s="78" t="s">
        <v>2622</v>
      </c>
      <c r="AY141" s="83" t="s">
        <v>2761</v>
      </c>
      <c r="AZ141" s="78" t="s">
        <v>66</v>
      </c>
      <c r="BA141" s="78" t="str">
        <f>REPLACE(INDEX(GroupVertices[Group],MATCH(Vertices[[#This Row],[Vertex]],GroupVertices[Vertex],0)),1,1,"")</f>
        <v>1</v>
      </c>
      <c r="BB141" s="48" t="s">
        <v>676</v>
      </c>
      <c r="BC141" s="48" t="s">
        <v>676</v>
      </c>
      <c r="BD141" s="48" t="s">
        <v>735</v>
      </c>
      <c r="BE141" s="48" t="s">
        <v>735</v>
      </c>
      <c r="BF141" s="48" t="s">
        <v>804</v>
      </c>
      <c r="BG141" s="48" t="s">
        <v>804</v>
      </c>
      <c r="BH141" s="121" t="s">
        <v>3791</v>
      </c>
      <c r="BI141" s="121" t="s">
        <v>3791</v>
      </c>
      <c r="BJ141" s="121" t="s">
        <v>3968</v>
      </c>
      <c r="BK141" s="121" t="s">
        <v>3968</v>
      </c>
      <c r="BL141" s="121">
        <v>0</v>
      </c>
      <c r="BM141" s="124">
        <v>0</v>
      </c>
      <c r="BN141" s="121">
        <v>1</v>
      </c>
      <c r="BO141" s="124">
        <v>6.666666666666667</v>
      </c>
      <c r="BP141" s="121">
        <v>0</v>
      </c>
      <c r="BQ141" s="124">
        <v>0</v>
      </c>
      <c r="BR141" s="121">
        <v>14</v>
      </c>
      <c r="BS141" s="124">
        <v>93.33333333333333</v>
      </c>
      <c r="BT141" s="121">
        <v>15</v>
      </c>
      <c r="BU141" s="2"/>
      <c r="BV141" s="3"/>
      <c r="BW141" s="3"/>
      <c r="BX141" s="3"/>
      <c r="BY141" s="3"/>
    </row>
    <row r="142" spans="1:77" ht="41.45" customHeight="1">
      <c r="A142" s="64" t="s">
        <v>316</v>
      </c>
      <c r="C142" s="65"/>
      <c r="D142" s="65" t="s">
        <v>64</v>
      </c>
      <c r="E142" s="66">
        <v>162.0011417474458</v>
      </c>
      <c r="F142" s="68">
        <v>99.99999620525297</v>
      </c>
      <c r="G142" s="100" t="s">
        <v>2586</v>
      </c>
      <c r="H142" s="65"/>
      <c r="I142" s="69" t="s">
        <v>316</v>
      </c>
      <c r="J142" s="70"/>
      <c r="K142" s="70"/>
      <c r="L142" s="69" t="s">
        <v>3002</v>
      </c>
      <c r="M142" s="73">
        <v>1.0012646626916832</v>
      </c>
      <c r="N142" s="74">
        <v>2070.94287109375</v>
      </c>
      <c r="O142" s="74">
        <v>9223.6767578125</v>
      </c>
      <c r="P142" s="75"/>
      <c r="Q142" s="76"/>
      <c r="R142" s="76"/>
      <c r="S142" s="86"/>
      <c r="T142" s="48">
        <v>1</v>
      </c>
      <c r="U142" s="48">
        <v>1</v>
      </c>
      <c r="V142" s="49">
        <v>0</v>
      </c>
      <c r="W142" s="49">
        <v>0</v>
      </c>
      <c r="X142" s="49">
        <v>0</v>
      </c>
      <c r="Y142" s="49">
        <v>0.999998</v>
      </c>
      <c r="Z142" s="49">
        <v>0</v>
      </c>
      <c r="AA142" s="49" t="s">
        <v>4473</v>
      </c>
      <c r="AB142" s="71">
        <v>142</v>
      </c>
      <c r="AC142" s="71"/>
      <c r="AD142" s="72"/>
      <c r="AE142" s="78" t="s">
        <v>1733</v>
      </c>
      <c r="AF142" s="78">
        <v>18</v>
      </c>
      <c r="AG142" s="78">
        <v>9</v>
      </c>
      <c r="AH142" s="78">
        <v>55</v>
      </c>
      <c r="AI142" s="78">
        <v>343</v>
      </c>
      <c r="AJ142" s="78"/>
      <c r="AK142" s="78" t="s">
        <v>1954</v>
      </c>
      <c r="AL142" s="78" t="s">
        <v>2128</v>
      </c>
      <c r="AM142" s="83" t="s">
        <v>2253</v>
      </c>
      <c r="AN142" s="78"/>
      <c r="AO142" s="80">
        <v>43173.7000462963</v>
      </c>
      <c r="AP142" s="83" t="s">
        <v>2427</v>
      </c>
      <c r="AQ142" s="78" t="b">
        <v>0</v>
      </c>
      <c r="AR142" s="78" t="b">
        <v>0</v>
      </c>
      <c r="AS142" s="78" t="b">
        <v>1</v>
      </c>
      <c r="AT142" s="78" t="s">
        <v>1508</v>
      </c>
      <c r="AU142" s="78">
        <v>0</v>
      </c>
      <c r="AV142" s="83" t="s">
        <v>2515</v>
      </c>
      <c r="AW142" s="78" t="b">
        <v>0</v>
      </c>
      <c r="AX142" s="78" t="s">
        <v>2622</v>
      </c>
      <c r="AY142" s="83" t="s">
        <v>2762</v>
      </c>
      <c r="AZ142" s="78" t="s">
        <v>66</v>
      </c>
      <c r="BA142" s="78" t="str">
        <f>REPLACE(INDEX(GroupVertices[Group],MATCH(Vertices[[#This Row],[Vertex]],GroupVertices[Vertex],0)),1,1,"")</f>
        <v>1</v>
      </c>
      <c r="BB142" s="48"/>
      <c r="BC142" s="48"/>
      <c r="BD142" s="48"/>
      <c r="BE142" s="48"/>
      <c r="BF142" s="48" t="s">
        <v>805</v>
      </c>
      <c r="BG142" s="48" t="s">
        <v>805</v>
      </c>
      <c r="BH142" s="121" t="s">
        <v>3792</v>
      </c>
      <c r="BI142" s="121" t="s">
        <v>3792</v>
      </c>
      <c r="BJ142" s="121" t="s">
        <v>3969</v>
      </c>
      <c r="BK142" s="121" t="s">
        <v>3969</v>
      </c>
      <c r="BL142" s="121">
        <v>0</v>
      </c>
      <c r="BM142" s="124">
        <v>0</v>
      </c>
      <c r="BN142" s="121">
        <v>0</v>
      </c>
      <c r="BO142" s="124">
        <v>0</v>
      </c>
      <c r="BP142" s="121">
        <v>0</v>
      </c>
      <c r="BQ142" s="124">
        <v>0</v>
      </c>
      <c r="BR142" s="121">
        <v>3</v>
      </c>
      <c r="BS142" s="124">
        <v>100</v>
      </c>
      <c r="BT142" s="121">
        <v>3</v>
      </c>
      <c r="BU142" s="2"/>
      <c r="BV142" s="3"/>
      <c r="BW142" s="3"/>
      <c r="BX142" s="3"/>
      <c r="BY142" s="3"/>
    </row>
    <row r="143" spans="1:77" ht="41.45" customHeight="1">
      <c r="A143" s="64" t="s">
        <v>317</v>
      </c>
      <c r="C143" s="65"/>
      <c r="D143" s="65" t="s">
        <v>64</v>
      </c>
      <c r="E143" s="66">
        <v>164.19507289501857</v>
      </c>
      <c r="F143" s="68">
        <v>99.99270438802621</v>
      </c>
      <c r="G143" s="100" t="s">
        <v>2587</v>
      </c>
      <c r="H143" s="65"/>
      <c r="I143" s="69" t="s">
        <v>317</v>
      </c>
      <c r="J143" s="70"/>
      <c r="K143" s="70"/>
      <c r="L143" s="69" t="s">
        <v>3003</v>
      </c>
      <c r="M143" s="73">
        <v>3.431384283799404</v>
      </c>
      <c r="N143" s="74">
        <v>1654.0472412109375</v>
      </c>
      <c r="O143" s="74">
        <v>775.3238525390625</v>
      </c>
      <c r="P143" s="75"/>
      <c r="Q143" s="76"/>
      <c r="R143" s="76"/>
      <c r="S143" s="86"/>
      <c r="T143" s="48">
        <v>1</v>
      </c>
      <c r="U143" s="48">
        <v>1</v>
      </c>
      <c r="V143" s="49">
        <v>0</v>
      </c>
      <c r="W143" s="49">
        <v>0</v>
      </c>
      <c r="X143" s="49">
        <v>0</v>
      </c>
      <c r="Y143" s="49">
        <v>0.999998</v>
      </c>
      <c r="Z143" s="49">
        <v>0</v>
      </c>
      <c r="AA143" s="49" t="s">
        <v>4473</v>
      </c>
      <c r="AB143" s="71">
        <v>143</v>
      </c>
      <c r="AC143" s="71"/>
      <c r="AD143" s="72"/>
      <c r="AE143" s="78" t="s">
        <v>1734</v>
      </c>
      <c r="AF143" s="78">
        <v>1083</v>
      </c>
      <c r="AG143" s="78">
        <v>17303</v>
      </c>
      <c r="AH143" s="78">
        <v>231754</v>
      </c>
      <c r="AI143" s="78">
        <v>18772</v>
      </c>
      <c r="AJ143" s="78"/>
      <c r="AK143" s="78" t="s">
        <v>1955</v>
      </c>
      <c r="AL143" s="78" t="s">
        <v>2129</v>
      </c>
      <c r="AM143" s="83" t="s">
        <v>2254</v>
      </c>
      <c r="AN143" s="78"/>
      <c r="AO143" s="80">
        <v>40341.40891203703</v>
      </c>
      <c r="AP143" s="83" t="s">
        <v>2428</v>
      </c>
      <c r="AQ143" s="78" t="b">
        <v>0</v>
      </c>
      <c r="AR143" s="78" t="b">
        <v>0</v>
      </c>
      <c r="AS143" s="78" t="b">
        <v>0</v>
      </c>
      <c r="AT143" s="78" t="s">
        <v>1507</v>
      </c>
      <c r="AU143" s="78">
        <v>498</v>
      </c>
      <c r="AV143" s="83" t="s">
        <v>2525</v>
      </c>
      <c r="AW143" s="78" t="b">
        <v>0</v>
      </c>
      <c r="AX143" s="78" t="s">
        <v>2622</v>
      </c>
      <c r="AY143" s="83" t="s">
        <v>2763</v>
      </c>
      <c r="AZ143" s="78" t="s">
        <v>66</v>
      </c>
      <c r="BA143" s="78" t="str">
        <f>REPLACE(INDEX(GroupVertices[Group],MATCH(Vertices[[#This Row],[Vertex]],GroupVertices[Vertex],0)),1,1,"")</f>
        <v>1</v>
      </c>
      <c r="BB143" s="48" t="s">
        <v>677</v>
      </c>
      <c r="BC143" s="48" t="s">
        <v>677</v>
      </c>
      <c r="BD143" s="48" t="s">
        <v>736</v>
      </c>
      <c r="BE143" s="48" t="s">
        <v>736</v>
      </c>
      <c r="BF143" s="48" t="s">
        <v>756</v>
      </c>
      <c r="BG143" s="48" t="s">
        <v>756</v>
      </c>
      <c r="BH143" s="121" t="s">
        <v>3793</v>
      </c>
      <c r="BI143" s="121" t="s">
        <v>3793</v>
      </c>
      <c r="BJ143" s="121" t="s">
        <v>3970</v>
      </c>
      <c r="BK143" s="121" t="s">
        <v>3970</v>
      </c>
      <c r="BL143" s="121">
        <v>0</v>
      </c>
      <c r="BM143" s="124">
        <v>0</v>
      </c>
      <c r="BN143" s="121">
        <v>0</v>
      </c>
      <c r="BO143" s="124">
        <v>0</v>
      </c>
      <c r="BP143" s="121">
        <v>0</v>
      </c>
      <c r="BQ143" s="124">
        <v>0</v>
      </c>
      <c r="BR143" s="121">
        <v>26</v>
      </c>
      <c r="BS143" s="124">
        <v>100</v>
      </c>
      <c r="BT143" s="121">
        <v>26</v>
      </c>
      <c r="BU143" s="2"/>
      <c r="BV143" s="3"/>
      <c r="BW143" s="3"/>
      <c r="BX143" s="3"/>
      <c r="BY143" s="3"/>
    </row>
    <row r="144" spans="1:77" ht="41.45" customHeight="1">
      <c r="A144" s="64" t="s">
        <v>318</v>
      </c>
      <c r="C144" s="65"/>
      <c r="D144" s="65" t="s">
        <v>64</v>
      </c>
      <c r="E144" s="66">
        <v>162.01661876837818</v>
      </c>
      <c r="F144" s="68">
        <v>99.99994476534887</v>
      </c>
      <c r="G144" s="100" t="s">
        <v>985</v>
      </c>
      <c r="H144" s="65"/>
      <c r="I144" s="69" t="s">
        <v>318</v>
      </c>
      <c r="J144" s="70"/>
      <c r="K144" s="70"/>
      <c r="L144" s="69" t="s">
        <v>3004</v>
      </c>
      <c r="M144" s="73">
        <v>1.0184078680678335</v>
      </c>
      <c r="N144" s="74">
        <v>5272.5703125</v>
      </c>
      <c r="O144" s="74">
        <v>6575.81298828125</v>
      </c>
      <c r="P144" s="75"/>
      <c r="Q144" s="76"/>
      <c r="R144" s="76"/>
      <c r="S144" s="86"/>
      <c r="T144" s="48">
        <v>0</v>
      </c>
      <c r="U144" s="48">
        <v>1</v>
      </c>
      <c r="V144" s="49">
        <v>0</v>
      </c>
      <c r="W144" s="49">
        <v>0.033333</v>
      </c>
      <c r="X144" s="49">
        <v>0</v>
      </c>
      <c r="Y144" s="49">
        <v>0.585466</v>
      </c>
      <c r="Z144" s="49">
        <v>0</v>
      </c>
      <c r="AA144" s="49">
        <v>0</v>
      </c>
      <c r="AB144" s="71">
        <v>144</v>
      </c>
      <c r="AC144" s="71"/>
      <c r="AD144" s="72"/>
      <c r="AE144" s="78" t="s">
        <v>1735</v>
      </c>
      <c r="AF144" s="78">
        <v>74</v>
      </c>
      <c r="AG144" s="78">
        <v>131</v>
      </c>
      <c r="AH144" s="78">
        <v>4463</v>
      </c>
      <c r="AI144" s="78">
        <v>13196</v>
      </c>
      <c r="AJ144" s="78"/>
      <c r="AK144" s="78" t="s">
        <v>1956</v>
      </c>
      <c r="AL144" s="78" t="s">
        <v>2084</v>
      </c>
      <c r="AM144" s="78"/>
      <c r="AN144" s="78"/>
      <c r="AO144" s="80">
        <v>41165.527662037035</v>
      </c>
      <c r="AP144" s="83" t="s">
        <v>2429</v>
      </c>
      <c r="AQ144" s="78" t="b">
        <v>0</v>
      </c>
      <c r="AR144" s="78" t="b">
        <v>0</v>
      </c>
      <c r="AS144" s="78" t="b">
        <v>0</v>
      </c>
      <c r="AT144" s="78" t="s">
        <v>1514</v>
      </c>
      <c r="AU144" s="78">
        <v>3</v>
      </c>
      <c r="AV144" s="83" t="s">
        <v>2517</v>
      </c>
      <c r="AW144" s="78" t="b">
        <v>0</v>
      </c>
      <c r="AX144" s="78" t="s">
        <v>2622</v>
      </c>
      <c r="AY144" s="83" t="s">
        <v>2764</v>
      </c>
      <c r="AZ144" s="78" t="s">
        <v>66</v>
      </c>
      <c r="BA144" s="78" t="str">
        <f>REPLACE(INDEX(GroupVertices[Group],MATCH(Vertices[[#This Row],[Vertex]],GroupVertices[Vertex],0)),1,1,"")</f>
        <v>5</v>
      </c>
      <c r="BB144" s="48"/>
      <c r="BC144" s="48"/>
      <c r="BD144" s="48"/>
      <c r="BE144" s="48"/>
      <c r="BF144" s="48" t="s">
        <v>756</v>
      </c>
      <c r="BG144" s="48" t="s">
        <v>756</v>
      </c>
      <c r="BH144" s="121" t="s">
        <v>3794</v>
      </c>
      <c r="BI144" s="121" t="s">
        <v>3794</v>
      </c>
      <c r="BJ144" s="121" t="s">
        <v>3971</v>
      </c>
      <c r="BK144" s="121" t="s">
        <v>3971</v>
      </c>
      <c r="BL144" s="121">
        <v>5</v>
      </c>
      <c r="BM144" s="124">
        <v>11.627906976744185</v>
      </c>
      <c r="BN144" s="121">
        <v>0</v>
      </c>
      <c r="BO144" s="124">
        <v>0</v>
      </c>
      <c r="BP144" s="121">
        <v>0</v>
      </c>
      <c r="BQ144" s="124">
        <v>0</v>
      </c>
      <c r="BR144" s="121">
        <v>38</v>
      </c>
      <c r="BS144" s="124">
        <v>88.37209302325581</v>
      </c>
      <c r="BT144" s="121">
        <v>43</v>
      </c>
      <c r="BU144" s="2"/>
      <c r="BV144" s="3"/>
      <c r="BW144" s="3"/>
      <c r="BX144" s="3"/>
      <c r="BY144" s="3"/>
    </row>
    <row r="145" spans="1:77" ht="41.45" customHeight="1">
      <c r="A145" s="64" t="s">
        <v>320</v>
      </c>
      <c r="C145" s="65"/>
      <c r="D145" s="65" t="s">
        <v>64</v>
      </c>
      <c r="E145" s="66">
        <v>162.16948606529184</v>
      </c>
      <c r="F145" s="68">
        <v>99.99943669088614</v>
      </c>
      <c r="G145" s="100" t="s">
        <v>986</v>
      </c>
      <c r="H145" s="65"/>
      <c r="I145" s="69" t="s">
        <v>320</v>
      </c>
      <c r="J145" s="70"/>
      <c r="K145" s="70"/>
      <c r="L145" s="69" t="s">
        <v>3005</v>
      </c>
      <c r="M145" s="73">
        <v>1.1877321506765304</v>
      </c>
      <c r="N145" s="74">
        <v>3347.43896484375</v>
      </c>
      <c r="O145" s="74">
        <v>6093.50830078125</v>
      </c>
      <c r="P145" s="75"/>
      <c r="Q145" s="76"/>
      <c r="R145" s="76"/>
      <c r="S145" s="86"/>
      <c r="T145" s="48">
        <v>0</v>
      </c>
      <c r="U145" s="48">
        <v>1</v>
      </c>
      <c r="V145" s="49">
        <v>0</v>
      </c>
      <c r="W145" s="49">
        <v>0.023256</v>
      </c>
      <c r="X145" s="49">
        <v>0</v>
      </c>
      <c r="Y145" s="49">
        <v>0.530059</v>
      </c>
      <c r="Z145" s="49">
        <v>0</v>
      </c>
      <c r="AA145" s="49">
        <v>0</v>
      </c>
      <c r="AB145" s="71">
        <v>145</v>
      </c>
      <c r="AC145" s="71"/>
      <c r="AD145" s="72"/>
      <c r="AE145" s="78" t="s">
        <v>1736</v>
      </c>
      <c r="AF145" s="78">
        <v>826</v>
      </c>
      <c r="AG145" s="78">
        <v>1336</v>
      </c>
      <c r="AH145" s="78">
        <v>24361</v>
      </c>
      <c r="AI145" s="78">
        <v>1661</v>
      </c>
      <c r="AJ145" s="78"/>
      <c r="AK145" s="78" t="s">
        <v>1957</v>
      </c>
      <c r="AL145" s="78" t="s">
        <v>2130</v>
      </c>
      <c r="AM145" s="78"/>
      <c r="AN145" s="78"/>
      <c r="AO145" s="80">
        <v>40539.58826388889</v>
      </c>
      <c r="AP145" s="83" t="s">
        <v>2430</v>
      </c>
      <c r="AQ145" s="78" t="b">
        <v>0</v>
      </c>
      <c r="AR145" s="78" t="b">
        <v>0</v>
      </c>
      <c r="AS145" s="78" t="b">
        <v>1</v>
      </c>
      <c r="AT145" s="78" t="s">
        <v>1507</v>
      </c>
      <c r="AU145" s="78">
        <v>20</v>
      </c>
      <c r="AV145" s="83" t="s">
        <v>2515</v>
      </c>
      <c r="AW145" s="78" t="b">
        <v>0</v>
      </c>
      <c r="AX145" s="78" t="s">
        <v>2622</v>
      </c>
      <c r="AY145" s="83" t="s">
        <v>2765</v>
      </c>
      <c r="AZ145" s="78" t="s">
        <v>66</v>
      </c>
      <c r="BA145" s="78" t="str">
        <f>REPLACE(INDEX(GroupVertices[Group],MATCH(Vertices[[#This Row],[Vertex]],GroupVertices[Vertex],0)),1,1,"")</f>
        <v>2</v>
      </c>
      <c r="BB145" s="48"/>
      <c r="BC145" s="48"/>
      <c r="BD145" s="48"/>
      <c r="BE145" s="48"/>
      <c r="BF145" s="48" t="s">
        <v>756</v>
      </c>
      <c r="BG145" s="48" t="s">
        <v>756</v>
      </c>
      <c r="BH145" s="121" t="s">
        <v>3795</v>
      </c>
      <c r="BI145" s="121" t="s">
        <v>3795</v>
      </c>
      <c r="BJ145" s="121" t="s">
        <v>3972</v>
      </c>
      <c r="BK145" s="121" t="s">
        <v>3972</v>
      </c>
      <c r="BL145" s="121">
        <v>0</v>
      </c>
      <c r="BM145" s="124">
        <v>0</v>
      </c>
      <c r="BN145" s="121">
        <v>0</v>
      </c>
      <c r="BO145" s="124">
        <v>0</v>
      </c>
      <c r="BP145" s="121">
        <v>0</v>
      </c>
      <c r="BQ145" s="124">
        <v>0</v>
      </c>
      <c r="BR145" s="121">
        <v>30</v>
      </c>
      <c r="BS145" s="124">
        <v>100</v>
      </c>
      <c r="BT145" s="121">
        <v>30</v>
      </c>
      <c r="BU145" s="2"/>
      <c r="BV145" s="3"/>
      <c r="BW145" s="3"/>
      <c r="BX145" s="3"/>
      <c r="BY145" s="3"/>
    </row>
    <row r="146" spans="1:77" ht="41.45" customHeight="1">
      <c r="A146" s="64" t="s">
        <v>321</v>
      </c>
      <c r="C146" s="65"/>
      <c r="D146" s="65" t="s">
        <v>64</v>
      </c>
      <c r="E146" s="66">
        <v>162.0389462739855</v>
      </c>
      <c r="F146" s="68">
        <v>99.9998705569626</v>
      </c>
      <c r="G146" s="100" t="s">
        <v>2588</v>
      </c>
      <c r="H146" s="65"/>
      <c r="I146" s="69" t="s">
        <v>321</v>
      </c>
      <c r="J146" s="70"/>
      <c r="K146" s="70"/>
      <c r="L146" s="69" t="s">
        <v>3006</v>
      </c>
      <c r="M146" s="73">
        <v>1.0431390495940829</v>
      </c>
      <c r="N146" s="74">
        <v>1237.151611328125</v>
      </c>
      <c r="O146" s="74">
        <v>5844.33544921875</v>
      </c>
      <c r="P146" s="75"/>
      <c r="Q146" s="76"/>
      <c r="R146" s="76"/>
      <c r="S146" s="86"/>
      <c r="T146" s="48">
        <v>1</v>
      </c>
      <c r="U146" s="48">
        <v>1</v>
      </c>
      <c r="V146" s="49">
        <v>0</v>
      </c>
      <c r="W146" s="49">
        <v>0</v>
      </c>
      <c r="X146" s="49">
        <v>0</v>
      </c>
      <c r="Y146" s="49">
        <v>0.999998</v>
      </c>
      <c r="Z146" s="49">
        <v>0</v>
      </c>
      <c r="AA146" s="49" t="s">
        <v>4473</v>
      </c>
      <c r="AB146" s="71">
        <v>146</v>
      </c>
      <c r="AC146" s="71"/>
      <c r="AD146" s="72"/>
      <c r="AE146" s="78" t="s">
        <v>1737</v>
      </c>
      <c r="AF146" s="78">
        <v>838</v>
      </c>
      <c r="AG146" s="78">
        <v>307</v>
      </c>
      <c r="AH146" s="78">
        <v>18287</v>
      </c>
      <c r="AI146" s="78">
        <v>22</v>
      </c>
      <c r="AJ146" s="78"/>
      <c r="AK146" s="78" t="s">
        <v>1958</v>
      </c>
      <c r="AL146" s="78" t="s">
        <v>2131</v>
      </c>
      <c r="AM146" s="83" t="s">
        <v>2255</v>
      </c>
      <c r="AN146" s="78"/>
      <c r="AO146" s="80">
        <v>42058.72715277778</v>
      </c>
      <c r="AP146" s="83" t="s">
        <v>2431</v>
      </c>
      <c r="AQ146" s="78" t="b">
        <v>0</v>
      </c>
      <c r="AR146" s="78" t="b">
        <v>0</v>
      </c>
      <c r="AS146" s="78" t="b">
        <v>0</v>
      </c>
      <c r="AT146" s="78" t="s">
        <v>1507</v>
      </c>
      <c r="AU146" s="78">
        <v>8</v>
      </c>
      <c r="AV146" s="83" t="s">
        <v>2515</v>
      </c>
      <c r="AW146" s="78" t="b">
        <v>0</v>
      </c>
      <c r="AX146" s="78" t="s">
        <v>2622</v>
      </c>
      <c r="AY146" s="83" t="s">
        <v>2766</v>
      </c>
      <c r="AZ146" s="78" t="s">
        <v>66</v>
      </c>
      <c r="BA146" s="78" t="str">
        <f>REPLACE(INDEX(GroupVertices[Group],MATCH(Vertices[[#This Row],[Vertex]],GroupVertices[Vertex],0)),1,1,"")</f>
        <v>1</v>
      </c>
      <c r="BB146" s="48" t="s">
        <v>678</v>
      </c>
      <c r="BC146" s="48" t="s">
        <v>678</v>
      </c>
      <c r="BD146" s="48" t="s">
        <v>737</v>
      </c>
      <c r="BE146" s="48" t="s">
        <v>737</v>
      </c>
      <c r="BF146" s="48" t="s">
        <v>756</v>
      </c>
      <c r="BG146" s="48" t="s">
        <v>756</v>
      </c>
      <c r="BH146" s="121" t="s">
        <v>3796</v>
      </c>
      <c r="BI146" s="121" t="s">
        <v>3796</v>
      </c>
      <c r="BJ146" s="121" t="s">
        <v>3973</v>
      </c>
      <c r="BK146" s="121" t="s">
        <v>3973</v>
      </c>
      <c r="BL146" s="121">
        <v>0</v>
      </c>
      <c r="BM146" s="124">
        <v>0</v>
      </c>
      <c r="BN146" s="121">
        <v>0</v>
      </c>
      <c r="BO146" s="124">
        <v>0</v>
      </c>
      <c r="BP146" s="121">
        <v>0</v>
      </c>
      <c r="BQ146" s="124">
        <v>0</v>
      </c>
      <c r="BR146" s="121">
        <v>5</v>
      </c>
      <c r="BS146" s="124">
        <v>100</v>
      </c>
      <c r="BT146" s="121">
        <v>5</v>
      </c>
      <c r="BU146" s="2"/>
      <c r="BV146" s="3"/>
      <c r="BW146" s="3"/>
      <c r="BX146" s="3"/>
      <c r="BY146" s="3"/>
    </row>
    <row r="147" spans="1:77" ht="41.45" customHeight="1">
      <c r="A147" s="64" t="s">
        <v>322</v>
      </c>
      <c r="C147" s="65"/>
      <c r="D147" s="65" t="s">
        <v>64</v>
      </c>
      <c r="E147" s="66">
        <v>162.02511844380822</v>
      </c>
      <c r="F147" s="68">
        <v>99.99991651556546</v>
      </c>
      <c r="G147" s="100" t="s">
        <v>987</v>
      </c>
      <c r="H147" s="65"/>
      <c r="I147" s="69" t="s">
        <v>322</v>
      </c>
      <c r="J147" s="70"/>
      <c r="K147" s="70"/>
      <c r="L147" s="69" t="s">
        <v>3007</v>
      </c>
      <c r="M147" s="73">
        <v>1.0278225792170308</v>
      </c>
      <c r="N147" s="74">
        <v>4218.46728515625</v>
      </c>
      <c r="O147" s="74">
        <v>9234.4912109375</v>
      </c>
      <c r="P147" s="75"/>
      <c r="Q147" s="76"/>
      <c r="R147" s="76"/>
      <c r="S147" s="86"/>
      <c r="T147" s="48">
        <v>0</v>
      </c>
      <c r="U147" s="48">
        <v>1</v>
      </c>
      <c r="V147" s="49">
        <v>0</v>
      </c>
      <c r="W147" s="49">
        <v>0.029412</v>
      </c>
      <c r="X147" s="49">
        <v>0</v>
      </c>
      <c r="Y147" s="49">
        <v>0.554399</v>
      </c>
      <c r="Z147" s="49">
        <v>0</v>
      </c>
      <c r="AA147" s="49">
        <v>0</v>
      </c>
      <c r="AB147" s="71">
        <v>147</v>
      </c>
      <c r="AC147" s="71"/>
      <c r="AD147" s="72"/>
      <c r="AE147" s="78" t="s">
        <v>1738</v>
      </c>
      <c r="AF147" s="78">
        <v>188</v>
      </c>
      <c r="AG147" s="78">
        <v>198</v>
      </c>
      <c r="AH147" s="78">
        <v>7558</v>
      </c>
      <c r="AI147" s="78">
        <v>8497</v>
      </c>
      <c r="AJ147" s="78"/>
      <c r="AK147" s="78" t="s">
        <v>1959</v>
      </c>
      <c r="AL147" s="78" t="s">
        <v>2132</v>
      </c>
      <c r="AM147" s="83" t="s">
        <v>2256</v>
      </c>
      <c r="AN147" s="78"/>
      <c r="AO147" s="80">
        <v>41360.01275462963</v>
      </c>
      <c r="AP147" s="83" t="s">
        <v>2432</v>
      </c>
      <c r="AQ147" s="78" t="b">
        <v>0</v>
      </c>
      <c r="AR147" s="78" t="b">
        <v>0</v>
      </c>
      <c r="AS147" s="78" t="b">
        <v>1</v>
      </c>
      <c r="AT147" s="78" t="s">
        <v>1507</v>
      </c>
      <c r="AU147" s="78">
        <v>1</v>
      </c>
      <c r="AV147" s="83" t="s">
        <v>2515</v>
      </c>
      <c r="AW147" s="78" t="b">
        <v>0</v>
      </c>
      <c r="AX147" s="78" t="s">
        <v>2622</v>
      </c>
      <c r="AY147" s="83" t="s">
        <v>2767</v>
      </c>
      <c r="AZ147" s="78" t="s">
        <v>66</v>
      </c>
      <c r="BA147" s="78" t="str">
        <f>REPLACE(INDEX(GroupVertices[Group],MATCH(Vertices[[#This Row],[Vertex]],GroupVertices[Vertex],0)),1,1,"")</f>
        <v>2</v>
      </c>
      <c r="BB147" s="48"/>
      <c r="BC147" s="48"/>
      <c r="BD147" s="48"/>
      <c r="BE147" s="48"/>
      <c r="BF147" s="48"/>
      <c r="BG147" s="48"/>
      <c r="BH147" s="121" t="s">
        <v>3712</v>
      </c>
      <c r="BI147" s="121" t="s">
        <v>3712</v>
      </c>
      <c r="BJ147" s="121" t="s">
        <v>3888</v>
      </c>
      <c r="BK147" s="121" t="s">
        <v>3888</v>
      </c>
      <c r="BL147" s="121">
        <v>0</v>
      </c>
      <c r="BM147" s="124">
        <v>0</v>
      </c>
      <c r="BN147" s="121">
        <v>1</v>
      </c>
      <c r="BO147" s="124">
        <v>4</v>
      </c>
      <c r="BP147" s="121">
        <v>0</v>
      </c>
      <c r="BQ147" s="124">
        <v>0</v>
      </c>
      <c r="BR147" s="121">
        <v>24</v>
      </c>
      <c r="BS147" s="124">
        <v>96</v>
      </c>
      <c r="BT147" s="121">
        <v>25</v>
      </c>
      <c r="BU147" s="2"/>
      <c r="BV147" s="3"/>
      <c r="BW147" s="3"/>
      <c r="BX147" s="3"/>
      <c r="BY147" s="3"/>
    </row>
    <row r="148" spans="1:77" ht="41.45" customHeight="1">
      <c r="A148" s="64" t="s">
        <v>323</v>
      </c>
      <c r="C148" s="65"/>
      <c r="D148" s="65" t="s">
        <v>64</v>
      </c>
      <c r="E148" s="66">
        <v>162.0098951445305</v>
      </c>
      <c r="F148" s="68">
        <v>99.99996711219245</v>
      </c>
      <c r="G148" s="100" t="s">
        <v>988</v>
      </c>
      <c r="H148" s="65"/>
      <c r="I148" s="69" t="s">
        <v>323</v>
      </c>
      <c r="J148" s="70"/>
      <c r="K148" s="70"/>
      <c r="L148" s="69" t="s">
        <v>3008</v>
      </c>
      <c r="M148" s="73">
        <v>1.010960409994588</v>
      </c>
      <c r="N148" s="74">
        <v>8266.6591796875</v>
      </c>
      <c r="O148" s="74">
        <v>9646.09375</v>
      </c>
      <c r="P148" s="75"/>
      <c r="Q148" s="76"/>
      <c r="R148" s="76"/>
      <c r="S148" s="86"/>
      <c r="T148" s="48">
        <v>0</v>
      </c>
      <c r="U148" s="48">
        <v>1</v>
      </c>
      <c r="V148" s="49">
        <v>0</v>
      </c>
      <c r="W148" s="49">
        <v>0.111111</v>
      </c>
      <c r="X148" s="49">
        <v>0</v>
      </c>
      <c r="Y148" s="49">
        <v>0.585365</v>
      </c>
      <c r="Z148" s="49">
        <v>0</v>
      </c>
      <c r="AA148" s="49">
        <v>0</v>
      </c>
      <c r="AB148" s="71">
        <v>148</v>
      </c>
      <c r="AC148" s="71"/>
      <c r="AD148" s="72"/>
      <c r="AE148" s="78" t="s">
        <v>1739</v>
      </c>
      <c r="AF148" s="78">
        <v>268</v>
      </c>
      <c r="AG148" s="78">
        <v>78</v>
      </c>
      <c r="AH148" s="78">
        <v>9457</v>
      </c>
      <c r="AI148" s="78">
        <v>7960</v>
      </c>
      <c r="AJ148" s="78"/>
      <c r="AK148" s="78"/>
      <c r="AL148" s="78" t="s">
        <v>2133</v>
      </c>
      <c r="AM148" s="78"/>
      <c r="AN148" s="78"/>
      <c r="AO148" s="80">
        <v>40636.86502314815</v>
      </c>
      <c r="AP148" s="83" t="s">
        <v>2433</v>
      </c>
      <c r="AQ148" s="78" t="b">
        <v>1</v>
      </c>
      <c r="AR148" s="78" t="b">
        <v>0</v>
      </c>
      <c r="AS148" s="78" t="b">
        <v>1</v>
      </c>
      <c r="AT148" s="78" t="s">
        <v>1508</v>
      </c>
      <c r="AU148" s="78">
        <v>11</v>
      </c>
      <c r="AV148" s="83" t="s">
        <v>2515</v>
      </c>
      <c r="AW148" s="78" t="b">
        <v>0</v>
      </c>
      <c r="AX148" s="78" t="s">
        <v>2622</v>
      </c>
      <c r="AY148" s="83" t="s">
        <v>2768</v>
      </c>
      <c r="AZ148" s="78" t="s">
        <v>66</v>
      </c>
      <c r="BA148" s="78" t="str">
        <f>REPLACE(INDEX(GroupVertices[Group],MATCH(Vertices[[#This Row],[Vertex]],GroupVertices[Vertex],0)),1,1,"")</f>
        <v>8</v>
      </c>
      <c r="BB148" s="48"/>
      <c r="BC148" s="48"/>
      <c r="BD148" s="48"/>
      <c r="BE148" s="48"/>
      <c r="BF148" s="48" t="s">
        <v>756</v>
      </c>
      <c r="BG148" s="48" t="s">
        <v>756</v>
      </c>
      <c r="BH148" s="121" t="s">
        <v>3763</v>
      </c>
      <c r="BI148" s="121" t="s">
        <v>3763</v>
      </c>
      <c r="BJ148" s="121" t="s">
        <v>3940</v>
      </c>
      <c r="BK148" s="121" t="s">
        <v>3940</v>
      </c>
      <c r="BL148" s="121">
        <v>1</v>
      </c>
      <c r="BM148" s="124">
        <v>7.142857142857143</v>
      </c>
      <c r="BN148" s="121">
        <v>0</v>
      </c>
      <c r="BO148" s="124">
        <v>0</v>
      </c>
      <c r="BP148" s="121">
        <v>0</v>
      </c>
      <c r="BQ148" s="124">
        <v>0</v>
      </c>
      <c r="BR148" s="121">
        <v>13</v>
      </c>
      <c r="BS148" s="124">
        <v>92.85714285714286</v>
      </c>
      <c r="BT148" s="121">
        <v>14</v>
      </c>
      <c r="BU148" s="2"/>
      <c r="BV148" s="3"/>
      <c r="BW148" s="3"/>
      <c r="BX148" s="3"/>
      <c r="BY148" s="3"/>
    </row>
    <row r="149" spans="1:77" ht="41.45" customHeight="1">
      <c r="A149" s="64" t="s">
        <v>324</v>
      </c>
      <c r="C149" s="65"/>
      <c r="D149" s="65" t="s">
        <v>64</v>
      </c>
      <c r="E149" s="66">
        <v>249.67986079824828</v>
      </c>
      <c r="F149" s="68">
        <v>99.70858451044981</v>
      </c>
      <c r="G149" s="100" t="s">
        <v>989</v>
      </c>
      <c r="H149" s="65"/>
      <c r="I149" s="69" t="s">
        <v>324</v>
      </c>
      <c r="J149" s="70"/>
      <c r="K149" s="70"/>
      <c r="L149" s="69" t="s">
        <v>3009</v>
      </c>
      <c r="M149" s="73">
        <v>98.11906881742809</v>
      </c>
      <c r="N149" s="74">
        <v>2487.838623046875</v>
      </c>
      <c r="O149" s="74">
        <v>775.3238525390625</v>
      </c>
      <c r="P149" s="75"/>
      <c r="Q149" s="76"/>
      <c r="R149" s="76"/>
      <c r="S149" s="86"/>
      <c r="T149" s="48">
        <v>1</v>
      </c>
      <c r="U149" s="48">
        <v>1</v>
      </c>
      <c r="V149" s="49">
        <v>0</v>
      </c>
      <c r="W149" s="49">
        <v>0</v>
      </c>
      <c r="X149" s="49">
        <v>0</v>
      </c>
      <c r="Y149" s="49">
        <v>0.999998</v>
      </c>
      <c r="Z149" s="49">
        <v>0</v>
      </c>
      <c r="AA149" s="49" t="s">
        <v>4473</v>
      </c>
      <c r="AB149" s="71">
        <v>149</v>
      </c>
      <c r="AC149" s="71"/>
      <c r="AD149" s="72"/>
      <c r="AE149" s="78" t="s">
        <v>1740</v>
      </c>
      <c r="AF149" s="78">
        <v>3310</v>
      </c>
      <c r="AG149" s="78">
        <v>691150</v>
      </c>
      <c r="AH149" s="78">
        <v>374724</v>
      </c>
      <c r="AI149" s="78">
        <v>2938</v>
      </c>
      <c r="AJ149" s="78"/>
      <c r="AK149" s="78" t="s">
        <v>1960</v>
      </c>
      <c r="AL149" s="78" t="s">
        <v>2134</v>
      </c>
      <c r="AM149" s="83" t="s">
        <v>2257</v>
      </c>
      <c r="AN149" s="78"/>
      <c r="AO149" s="80">
        <v>39927.50638888889</v>
      </c>
      <c r="AP149" s="78"/>
      <c r="AQ149" s="78" t="b">
        <v>0</v>
      </c>
      <c r="AR149" s="78" t="b">
        <v>0</v>
      </c>
      <c r="AS149" s="78" t="b">
        <v>1</v>
      </c>
      <c r="AT149" s="78" t="s">
        <v>1508</v>
      </c>
      <c r="AU149" s="78">
        <v>1863</v>
      </c>
      <c r="AV149" s="83" t="s">
        <v>2520</v>
      </c>
      <c r="AW149" s="78" t="b">
        <v>0</v>
      </c>
      <c r="AX149" s="78" t="s">
        <v>2622</v>
      </c>
      <c r="AY149" s="83" t="s">
        <v>2769</v>
      </c>
      <c r="AZ149" s="78" t="s">
        <v>66</v>
      </c>
      <c r="BA149" s="78" t="str">
        <f>REPLACE(INDEX(GroupVertices[Group],MATCH(Vertices[[#This Row],[Vertex]],GroupVertices[Vertex],0)),1,1,"")</f>
        <v>1</v>
      </c>
      <c r="BB149" s="48" t="s">
        <v>679</v>
      </c>
      <c r="BC149" s="48" t="s">
        <v>679</v>
      </c>
      <c r="BD149" s="48" t="s">
        <v>738</v>
      </c>
      <c r="BE149" s="48" t="s">
        <v>738</v>
      </c>
      <c r="BF149" s="48" t="s">
        <v>806</v>
      </c>
      <c r="BG149" s="48" t="s">
        <v>806</v>
      </c>
      <c r="BH149" s="121" t="s">
        <v>3797</v>
      </c>
      <c r="BI149" s="121" t="s">
        <v>3797</v>
      </c>
      <c r="BJ149" s="121" t="s">
        <v>3974</v>
      </c>
      <c r="BK149" s="121" t="s">
        <v>3974</v>
      </c>
      <c r="BL149" s="121">
        <v>0</v>
      </c>
      <c r="BM149" s="124">
        <v>0</v>
      </c>
      <c r="BN149" s="121">
        <v>0</v>
      </c>
      <c r="BO149" s="124">
        <v>0</v>
      </c>
      <c r="BP149" s="121">
        <v>0</v>
      </c>
      <c r="BQ149" s="124">
        <v>0</v>
      </c>
      <c r="BR149" s="121">
        <v>7</v>
      </c>
      <c r="BS149" s="124">
        <v>100</v>
      </c>
      <c r="BT149" s="121">
        <v>7</v>
      </c>
      <c r="BU149" s="2"/>
      <c r="BV149" s="3"/>
      <c r="BW149" s="3"/>
      <c r="BX149" s="3"/>
      <c r="BY149" s="3"/>
    </row>
    <row r="150" spans="1:77" ht="41.45" customHeight="1">
      <c r="A150" s="64" t="s">
        <v>325</v>
      </c>
      <c r="C150" s="65"/>
      <c r="D150" s="65" t="s">
        <v>64</v>
      </c>
      <c r="E150" s="66">
        <v>162.17735143658533</v>
      </c>
      <c r="F150" s="68">
        <v>99.99941054929553</v>
      </c>
      <c r="G150" s="100" t="s">
        <v>990</v>
      </c>
      <c r="H150" s="65"/>
      <c r="I150" s="69" t="s">
        <v>325</v>
      </c>
      <c r="J150" s="70"/>
      <c r="K150" s="70"/>
      <c r="L150" s="69" t="s">
        <v>3010</v>
      </c>
      <c r="M150" s="73">
        <v>1.1964442714414592</v>
      </c>
      <c r="N150" s="74">
        <v>8933.4794921875</v>
      </c>
      <c r="O150" s="74">
        <v>1793.938232421875</v>
      </c>
      <c r="P150" s="75"/>
      <c r="Q150" s="76"/>
      <c r="R150" s="76"/>
      <c r="S150" s="86"/>
      <c r="T150" s="48">
        <v>2</v>
      </c>
      <c r="U150" s="48">
        <v>1</v>
      </c>
      <c r="V150" s="49">
        <v>0</v>
      </c>
      <c r="W150" s="49">
        <v>1</v>
      </c>
      <c r="X150" s="49">
        <v>0</v>
      </c>
      <c r="Y150" s="49">
        <v>1.298243</v>
      </c>
      <c r="Z150" s="49">
        <v>0</v>
      </c>
      <c r="AA150" s="49">
        <v>0</v>
      </c>
      <c r="AB150" s="71">
        <v>150</v>
      </c>
      <c r="AC150" s="71"/>
      <c r="AD150" s="72"/>
      <c r="AE150" s="78" t="s">
        <v>1741</v>
      </c>
      <c r="AF150" s="78">
        <v>1226</v>
      </c>
      <c r="AG150" s="78">
        <v>1398</v>
      </c>
      <c r="AH150" s="78">
        <v>7016</v>
      </c>
      <c r="AI150" s="78">
        <v>10718</v>
      </c>
      <c r="AJ150" s="78"/>
      <c r="AK150" s="78" t="s">
        <v>1961</v>
      </c>
      <c r="AL150" s="78" t="s">
        <v>2135</v>
      </c>
      <c r="AM150" s="83" t="s">
        <v>2258</v>
      </c>
      <c r="AN150" s="78"/>
      <c r="AO150" s="80">
        <v>40997.166712962964</v>
      </c>
      <c r="AP150" s="83" t="s">
        <v>2434</v>
      </c>
      <c r="AQ150" s="78" t="b">
        <v>1</v>
      </c>
      <c r="AR150" s="78" t="b">
        <v>0</v>
      </c>
      <c r="AS150" s="78" t="b">
        <v>0</v>
      </c>
      <c r="AT150" s="78" t="s">
        <v>1508</v>
      </c>
      <c r="AU150" s="78">
        <v>6</v>
      </c>
      <c r="AV150" s="83" t="s">
        <v>2515</v>
      </c>
      <c r="AW150" s="78" t="b">
        <v>0</v>
      </c>
      <c r="AX150" s="78" t="s">
        <v>2622</v>
      </c>
      <c r="AY150" s="83" t="s">
        <v>2770</v>
      </c>
      <c r="AZ150" s="78" t="s">
        <v>66</v>
      </c>
      <c r="BA150" s="78" t="str">
        <f>REPLACE(INDEX(GroupVertices[Group],MATCH(Vertices[[#This Row],[Vertex]],GroupVertices[Vertex],0)),1,1,"")</f>
        <v>31</v>
      </c>
      <c r="BB150" s="48" t="s">
        <v>680</v>
      </c>
      <c r="BC150" s="48" t="s">
        <v>680</v>
      </c>
      <c r="BD150" s="48" t="s">
        <v>715</v>
      </c>
      <c r="BE150" s="48" t="s">
        <v>715</v>
      </c>
      <c r="BF150" s="48" t="s">
        <v>3316</v>
      </c>
      <c r="BG150" s="48" t="s">
        <v>3700</v>
      </c>
      <c r="BH150" s="121" t="s">
        <v>3798</v>
      </c>
      <c r="BI150" s="121" t="s">
        <v>3871</v>
      </c>
      <c r="BJ150" s="121" t="s">
        <v>3567</v>
      </c>
      <c r="BK150" s="121" t="s">
        <v>4041</v>
      </c>
      <c r="BL150" s="121">
        <v>5</v>
      </c>
      <c r="BM150" s="124">
        <v>7.575757575757576</v>
      </c>
      <c r="BN150" s="121">
        <v>3</v>
      </c>
      <c r="BO150" s="124">
        <v>4.545454545454546</v>
      </c>
      <c r="BP150" s="121">
        <v>0</v>
      </c>
      <c r="BQ150" s="124">
        <v>0</v>
      </c>
      <c r="BR150" s="121">
        <v>58</v>
      </c>
      <c r="BS150" s="124">
        <v>87.87878787878788</v>
      </c>
      <c r="BT150" s="121">
        <v>66</v>
      </c>
      <c r="BU150" s="2"/>
      <c r="BV150" s="3"/>
      <c r="BW150" s="3"/>
      <c r="BX150" s="3"/>
      <c r="BY150" s="3"/>
    </row>
    <row r="151" spans="1:77" ht="41.45" customHeight="1">
      <c r="A151" s="64" t="s">
        <v>326</v>
      </c>
      <c r="C151" s="65"/>
      <c r="D151" s="65" t="s">
        <v>64</v>
      </c>
      <c r="E151" s="66">
        <v>162.00025372165462</v>
      </c>
      <c r="F151" s="68">
        <v>99.99999915672288</v>
      </c>
      <c r="G151" s="100" t="s">
        <v>991</v>
      </c>
      <c r="H151" s="65"/>
      <c r="I151" s="69" t="s">
        <v>326</v>
      </c>
      <c r="J151" s="70"/>
      <c r="K151" s="70"/>
      <c r="L151" s="69" t="s">
        <v>3011</v>
      </c>
      <c r="M151" s="73">
        <v>1.0002810361537073</v>
      </c>
      <c r="N151" s="74">
        <v>8933.4794921875</v>
      </c>
      <c r="O151" s="74">
        <v>2229.188720703125</v>
      </c>
      <c r="P151" s="75"/>
      <c r="Q151" s="76"/>
      <c r="R151" s="76"/>
      <c r="S151" s="86"/>
      <c r="T151" s="48">
        <v>0</v>
      </c>
      <c r="U151" s="48">
        <v>1</v>
      </c>
      <c r="V151" s="49">
        <v>0</v>
      </c>
      <c r="W151" s="49">
        <v>1</v>
      </c>
      <c r="X151" s="49">
        <v>0</v>
      </c>
      <c r="Y151" s="49">
        <v>0.701753</v>
      </c>
      <c r="Z151" s="49">
        <v>0</v>
      </c>
      <c r="AA151" s="49">
        <v>0</v>
      </c>
      <c r="AB151" s="71">
        <v>151</v>
      </c>
      <c r="AC151" s="71"/>
      <c r="AD151" s="72"/>
      <c r="AE151" s="78" t="s">
        <v>1742</v>
      </c>
      <c r="AF151" s="78">
        <v>29</v>
      </c>
      <c r="AG151" s="78">
        <v>2</v>
      </c>
      <c r="AH151" s="78">
        <v>1549</v>
      </c>
      <c r="AI151" s="78">
        <v>21</v>
      </c>
      <c r="AJ151" s="78"/>
      <c r="AK151" s="78" t="s">
        <v>1962</v>
      </c>
      <c r="AL151" s="78" t="s">
        <v>2136</v>
      </c>
      <c r="AM151" s="78"/>
      <c r="AN151" s="78"/>
      <c r="AO151" s="80">
        <v>43322.86684027778</v>
      </c>
      <c r="AP151" s="78"/>
      <c r="AQ151" s="78" t="b">
        <v>1</v>
      </c>
      <c r="AR151" s="78" t="b">
        <v>0</v>
      </c>
      <c r="AS151" s="78" t="b">
        <v>0</v>
      </c>
      <c r="AT151" s="78" t="s">
        <v>1508</v>
      </c>
      <c r="AU151" s="78">
        <v>0</v>
      </c>
      <c r="AV151" s="78"/>
      <c r="AW151" s="78" t="b">
        <v>0</v>
      </c>
      <c r="AX151" s="78" t="s">
        <v>2622</v>
      </c>
      <c r="AY151" s="83" t="s">
        <v>2771</v>
      </c>
      <c r="AZ151" s="78" t="s">
        <v>66</v>
      </c>
      <c r="BA151" s="78" t="str">
        <f>REPLACE(INDEX(GroupVertices[Group],MATCH(Vertices[[#This Row],[Vertex]],GroupVertices[Vertex],0)),1,1,"")</f>
        <v>31</v>
      </c>
      <c r="BB151" s="48"/>
      <c r="BC151" s="48"/>
      <c r="BD151" s="48"/>
      <c r="BE151" s="48"/>
      <c r="BF151" s="48" t="s">
        <v>807</v>
      </c>
      <c r="BG151" s="48" t="s">
        <v>807</v>
      </c>
      <c r="BH151" s="121" t="s">
        <v>3799</v>
      </c>
      <c r="BI151" s="121" t="s">
        <v>3871</v>
      </c>
      <c r="BJ151" s="121" t="s">
        <v>3975</v>
      </c>
      <c r="BK151" s="121" t="s">
        <v>4042</v>
      </c>
      <c r="BL151" s="121">
        <v>5</v>
      </c>
      <c r="BM151" s="124">
        <v>11.11111111111111</v>
      </c>
      <c r="BN151" s="121">
        <v>3</v>
      </c>
      <c r="BO151" s="124">
        <v>6.666666666666667</v>
      </c>
      <c r="BP151" s="121">
        <v>0</v>
      </c>
      <c r="BQ151" s="124">
        <v>0</v>
      </c>
      <c r="BR151" s="121">
        <v>37</v>
      </c>
      <c r="BS151" s="124">
        <v>82.22222222222223</v>
      </c>
      <c r="BT151" s="121">
        <v>45</v>
      </c>
      <c r="BU151" s="2"/>
      <c r="BV151" s="3"/>
      <c r="BW151" s="3"/>
      <c r="BX151" s="3"/>
      <c r="BY151" s="3"/>
    </row>
    <row r="152" spans="1:77" ht="41.45" customHeight="1">
      <c r="A152" s="64" t="s">
        <v>327</v>
      </c>
      <c r="C152" s="65"/>
      <c r="D152" s="65" t="s">
        <v>64</v>
      </c>
      <c r="E152" s="66">
        <v>162.01281294355874</v>
      </c>
      <c r="F152" s="68">
        <v>99.99995741450562</v>
      </c>
      <c r="G152" s="100" t="s">
        <v>992</v>
      </c>
      <c r="H152" s="65"/>
      <c r="I152" s="69" t="s">
        <v>327</v>
      </c>
      <c r="J152" s="70"/>
      <c r="K152" s="70"/>
      <c r="L152" s="69" t="s">
        <v>3012</v>
      </c>
      <c r="M152" s="73">
        <v>1.0141923257622227</v>
      </c>
      <c r="N152" s="74">
        <v>2070.94287109375</v>
      </c>
      <c r="O152" s="74">
        <v>7534.005859375</v>
      </c>
      <c r="P152" s="75"/>
      <c r="Q152" s="76"/>
      <c r="R152" s="76"/>
      <c r="S152" s="86"/>
      <c r="T152" s="48">
        <v>1</v>
      </c>
      <c r="U152" s="48">
        <v>1</v>
      </c>
      <c r="V152" s="49">
        <v>0</v>
      </c>
      <c r="W152" s="49">
        <v>0</v>
      </c>
      <c r="X152" s="49">
        <v>0</v>
      </c>
      <c r="Y152" s="49">
        <v>0.999998</v>
      </c>
      <c r="Z152" s="49">
        <v>0</v>
      </c>
      <c r="AA152" s="49" t="s">
        <v>4473</v>
      </c>
      <c r="AB152" s="71">
        <v>152</v>
      </c>
      <c r="AC152" s="71"/>
      <c r="AD152" s="72"/>
      <c r="AE152" s="78" t="s">
        <v>1743</v>
      </c>
      <c r="AF152" s="78">
        <v>574</v>
      </c>
      <c r="AG152" s="78">
        <v>101</v>
      </c>
      <c r="AH152" s="78">
        <v>1763</v>
      </c>
      <c r="AI152" s="78">
        <v>27</v>
      </c>
      <c r="AJ152" s="78"/>
      <c r="AK152" s="78" t="s">
        <v>1963</v>
      </c>
      <c r="AL152" s="78" t="s">
        <v>2137</v>
      </c>
      <c r="AM152" s="83" t="s">
        <v>2259</v>
      </c>
      <c r="AN152" s="78"/>
      <c r="AO152" s="80">
        <v>42832.20717592593</v>
      </c>
      <c r="AP152" s="83" t="s">
        <v>2435</v>
      </c>
      <c r="AQ152" s="78" t="b">
        <v>1</v>
      </c>
      <c r="AR152" s="78" t="b">
        <v>0</v>
      </c>
      <c r="AS152" s="78" t="b">
        <v>0</v>
      </c>
      <c r="AT152" s="78" t="s">
        <v>2514</v>
      </c>
      <c r="AU152" s="78">
        <v>0</v>
      </c>
      <c r="AV152" s="78"/>
      <c r="AW152" s="78" t="b">
        <v>0</v>
      </c>
      <c r="AX152" s="78" t="s">
        <v>2622</v>
      </c>
      <c r="AY152" s="83" t="s">
        <v>2772</v>
      </c>
      <c r="AZ152" s="78" t="s">
        <v>66</v>
      </c>
      <c r="BA152" s="78" t="str">
        <f>REPLACE(INDEX(GroupVertices[Group],MATCH(Vertices[[#This Row],[Vertex]],GroupVertices[Vertex],0)),1,1,"")</f>
        <v>1</v>
      </c>
      <c r="BB152" s="48" t="s">
        <v>3673</v>
      </c>
      <c r="BC152" s="48" t="s">
        <v>3673</v>
      </c>
      <c r="BD152" s="48" t="s">
        <v>3245</v>
      </c>
      <c r="BE152" s="48" t="s">
        <v>3245</v>
      </c>
      <c r="BF152" s="48" t="s">
        <v>756</v>
      </c>
      <c r="BG152" s="48" t="s">
        <v>756</v>
      </c>
      <c r="BH152" s="121" t="s">
        <v>3800</v>
      </c>
      <c r="BI152" s="121" t="s">
        <v>3872</v>
      </c>
      <c r="BJ152" s="121" t="s">
        <v>3976</v>
      </c>
      <c r="BK152" s="121" t="s">
        <v>4043</v>
      </c>
      <c r="BL152" s="121">
        <v>0</v>
      </c>
      <c r="BM152" s="124">
        <v>0</v>
      </c>
      <c r="BN152" s="121">
        <v>0</v>
      </c>
      <c r="BO152" s="124">
        <v>0</v>
      </c>
      <c r="BP152" s="121">
        <v>0</v>
      </c>
      <c r="BQ152" s="124">
        <v>0</v>
      </c>
      <c r="BR152" s="121">
        <v>46</v>
      </c>
      <c r="BS152" s="124">
        <v>100</v>
      </c>
      <c r="BT152" s="121">
        <v>46</v>
      </c>
      <c r="BU152" s="2"/>
      <c r="BV152" s="3"/>
      <c r="BW152" s="3"/>
      <c r="BX152" s="3"/>
      <c r="BY152" s="3"/>
    </row>
    <row r="153" spans="1:77" ht="41.45" customHeight="1">
      <c r="A153" s="64" t="s">
        <v>328</v>
      </c>
      <c r="C153" s="65"/>
      <c r="D153" s="65" t="s">
        <v>64</v>
      </c>
      <c r="E153" s="66">
        <v>240.89411420259947</v>
      </c>
      <c r="F153" s="68">
        <v>99.73778508880298</v>
      </c>
      <c r="G153" s="100" t="s">
        <v>993</v>
      </c>
      <c r="H153" s="65"/>
      <c r="I153" s="69" t="s">
        <v>328</v>
      </c>
      <c r="J153" s="70"/>
      <c r="K153" s="70"/>
      <c r="L153" s="69" t="s">
        <v>3013</v>
      </c>
      <c r="M153" s="73">
        <v>88.38748940492576</v>
      </c>
      <c r="N153" s="74">
        <v>8287.0205078125</v>
      </c>
      <c r="O153" s="74">
        <v>570.5311889648438</v>
      </c>
      <c r="P153" s="75"/>
      <c r="Q153" s="76"/>
      <c r="R153" s="76"/>
      <c r="S153" s="86"/>
      <c r="T153" s="48">
        <v>2</v>
      </c>
      <c r="U153" s="48">
        <v>1</v>
      </c>
      <c r="V153" s="49">
        <v>0</v>
      </c>
      <c r="W153" s="49">
        <v>1</v>
      </c>
      <c r="X153" s="49">
        <v>0</v>
      </c>
      <c r="Y153" s="49">
        <v>1.298243</v>
      </c>
      <c r="Z153" s="49">
        <v>0</v>
      </c>
      <c r="AA153" s="49">
        <v>0</v>
      </c>
      <c r="AB153" s="71">
        <v>153</v>
      </c>
      <c r="AC153" s="71"/>
      <c r="AD153" s="72"/>
      <c r="AE153" s="78" t="s">
        <v>1744</v>
      </c>
      <c r="AF153" s="78">
        <v>20</v>
      </c>
      <c r="AG153" s="78">
        <v>621895</v>
      </c>
      <c r="AH153" s="78">
        <v>415035</v>
      </c>
      <c r="AI153" s="78">
        <v>1</v>
      </c>
      <c r="AJ153" s="78"/>
      <c r="AK153" s="78" t="s">
        <v>1964</v>
      </c>
      <c r="AL153" s="78" t="s">
        <v>2070</v>
      </c>
      <c r="AM153" s="83" t="s">
        <v>2260</v>
      </c>
      <c r="AN153" s="78"/>
      <c r="AO153" s="80">
        <v>39925.47678240741</v>
      </c>
      <c r="AP153" s="83" t="s">
        <v>2436</v>
      </c>
      <c r="AQ153" s="78" t="b">
        <v>0</v>
      </c>
      <c r="AR153" s="78" t="b">
        <v>0</v>
      </c>
      <c r="AS153" s="78" t="b">
        <v>0</v>
      </c>
      <c r="AT153" s="78" t="s">
        <v>1508</v>
      </c>
      <c r="AU153" s="78">
        <v>1047</v>
      </c>
      <c r="AV153" s="83" t="s">
        <v>2529</v>
      </c>
      <c r="AW153" s="78" t="b">
        <v>1</v>
      </c>
      <c r="AX153" s="78" t="s">
        <v>2622</v>
      </c>
      <c r="AY153" s="83" t="s">
        <v>2773</v>
      </c>
      <c r="AZ153" s="78" t="s">
        <v>66</v>
      </c>
      <c r="BA153" s="78" t="str">
        <f>REPLACE(INDEX(GroupVertices[Group],MATCH(Vertices[[#This Row],[Vertex]],GroupVertices[Vertex],0)),1,1,"")</f>
        <v>30</v>
      </c>
      <c r="BB153" s="48" t="s">
        <v>3674</v>
      </c>
      <c r="BC153" s="48" t="s">
        <v>3674</v>
      </c>
      <c r="BD153" s="48" t="s">
        <v>740</v>
      </c>
      <c r="BE153" s="48" t="s">
        <v>740</v>
      </c>
      <c r="BF153" s="48" t="s">
        <v>756</v>
      </c>
      <c r="BG153" s="48" t="s">
        <v>756</v>
      </c>
      <c r="BH153" s="121" t="s">
        <v>3801</v>
      </c>
      <c r="BI153" s="121" t="s">
        <v>3873</v>
      </c>
      <c r="BJ153" s="121" t="s">
        <v>3977</v>
      </c>
      <c r="BK153" s="121" t="s">
        <v>3977</v>
      </c>
      <c r="BL153" s="121">
        <v>2</v>
      </c>
      <c r="BM153" s="124">
        <v>8.695652173913043</v>
      </c>
      <c r="BN153" s="121">
        <v>0</v>
      </c>
      <c r="BO153" s="124">
        <v>0</v>
      </c>
      <c r="BP153" s="121">
        <v>0</v>
      </c>
      <c r="BQ153" s="124">
        <v>0</v>
      </c>
      <c r="BR153" s="121">
        <v>21</v>
      </c>
      <c r="BS153" s="124">
        <v>91.30434782608695</v>
      </c>
      <c r="BT153" s="121">
        <v>23</v>
      </c>
      <c r="BU153" s="2"/>
      <c r="BV153" s="3"/>
      <c r="BW153" s="3"/>
      <c r="BX153" s="3"/>
      <c r="BY153" s="3"/>
    </row>
    <row r="154" spans="1:77" ht="41.45" customHeight="1">
      <c r="A154" s="64" t="s">
        <v>329</v>
      </c>
      <c r="C154" s="65"/>
      <c r="D154" s="65" t="s">
        <v>64</v>
      </c>
      <c r="E154" s="66">
        <v>162.0223275056073</v>
      </c>
      <c r="F154" s="68">
        <v>99.99992579161375</v>
      </c>
      <c r="G154" s="100" t="s">
        <v>994</v>
      </c>
      <c r="H154" s="65"/>
      <c r="I154" s="69" t="s">
        <v>329</v>
      </c>
      <c r="J154" s="70"/>
      <c r="K154" s="70"/>
      <c r="L154" s="69" t="s">
        <v>3014</v>
      </c>
      <c r="M154" s="73">
        <v>1.0247311815262494</v>
      </c>
      <c r="N154" s="74">
        <v>8287.0205078125</v>
      </c>
      <c r="O154" s="74">
        <v>1005.78173828125</v>
      </c>
      <c r="P154" s="75"/>
      <c r="Q154" s="76"/>
      <c r="R154" s="76"/>
      <c r="S154" s="86"/>
      <c r="T154" s="48">
        <v>0</v>
      </c>
      <c r="U154" s="48">
        <v>1</v>
      </c>
      <c r="V154" s="49">
        <v>0</v>
      </c>
      <c r="W154" s="49">
        <v>1</v>
      </c>
      <c r="X154" s="49">
        <v>0</v>
      </c>
      <c r="Y154" s="49">
        <v>0.701753</v>
      </c>
      <c r="Z154" s="49">
        <v>0</v>
      </c>
      <c r="AA154" s="49">
        <v>0</v>
      </c>
      <c r="AB154" s="71">
        <v>154</v>
      </c>
      <c r="AC154" s="71"/>
      <c r="AD154" s="72"/>
      <c r="AE154" s="78" t="s">
        <v>1745</v>
      </c>
      <c r="AF154" s="78">
        <v>162</v>
      </c>
      <c r="AG154" s="78">
        <v>176</v>
      </c>
      <c r="AH154" s="78">
        <v>1389</v>
      </c>
      <c r="AI154" s="78">
        <v>3073</v>
      </c>
      <c r="AJ154" s="78"/>
      <c r="AK154" s="78" t="s">
        <v>1965</v>
      </c>
      <c r="AL154" s="78" t="s">
        <v>2138</v>
      </c>
      <c r="AM154" s="78"/>
      <c r="AN154" s="78"/>
      <c r="AO154" s="80">
        <v>42295.515752314815</v>
      </c>
      <c r="AP154" s="83" t="s">
        <v>2437</v>
      </c>
      <c r="AQ154" s="78" t="b">
        <v>1</v>
      </c>
      <c r="AR154" s="78" t="b">
        <v>0</v>
      </c>
      <c r="AS154" s="78" t="b">
        <v>1</v>
      </c>
      <c r="AT154" s="78" t="s">
        <v>1508</v>
      </c>
      <c r="AU154" s="78">
        <v>0</v>
      </c>
      <c r="AV154" s="83" t="s">
        <v>2515</v>
      </c>
      <c r="AW154" s="78" t="b">
        <v>0</v>
      </c>
      <c r="AX154" s="78" t="s">
        <v>2622</v>
      </c>
      <c r="AY154" s="83" t="s">
        <v>2774</v>
      </c>
      <c r="AZ154" s="78" t="s">
        <v>66</v>
      </c>
      <c r="BA154" s="78" t="str">
        <f>REPLACE(INDEX(GroupVertices[Group],MATCH(Vertices[[#This Row],[Vertex]],GroupVertices[Vertex],0)),1,1,"")</f>
        <v>30</v>
      </c>
      <c r="BB154" s="48" t="s">
        <v>683</v>
      </c>
      <c r="BC154" s="48" t="s">
        <v>683</v>
      </c>
      <c r="BD154" s="48" t="s">
        <v>740</v>
      </c>
      <c r="BE154" s="48" t="s">
        <v>740</v>
      </c>
      <c r="BF154" s="48" t="s">
        <v>756</v>
      </c>
      <c r="BG154" s="48" t="s">
        <v>756</v>
      </c>
      <c r="BH154" s="121" t="s">
        <v>3802</v>
      </c>
      <c r="BI154" s="121" t="s">
        <v>3802</v>
      </c>
      <c r="BJ154" s="121" t="s">
        <v>3978</v>
      </c>
      <c r="BK154" s="121" t="s">
        <v>3978</v>
      </c>
      <c r="BL154" s="121">
        <v>2</v>
      </c>
      <c r="BM154" s="124">
        <v>14.285714285714286</v>
      </c>
      <c r="BN154" s="121">
        <v>0</v>
      </c>
      <c r="BO154" s="124">
        <v>0</v>
      </c>
      <c r="BP154" s="121">
        <v>0</v>
      </c>
      <c r="BQ154" s="124">
        <v>0</v>
      </c>
      <c r="BR154" s="121">
        <v>12</v>
      </c>
      <c r="BS154" s="124">
        <v>85.71428571428571</v>
      </c>
      <c r="BT154" s="121">
        <v>14</v>
      </c>
      <c r="BU154" s="2"/>
      <c r="BV154" s="3"/>
      <c r="BW154" s="3"/>
      <c r="BX154" s="3"/>
      <c r="BY154" s="3"/>
    </row>
    <row r="155" spans="1:77" ht="41.45" customHeight="1">
      <c r="A155" s="64" t="s">
        <v>330</v>
      </c>
      <c r="C155" s="65"/>
      <c r="D155" s="65" t="s">
        <v>64</v>
      </c>
      <c r="E155" s="66">
        <v>162.00279093820092</v>
      </c>
      <c r="F155" s="68">
        <v>99.99999072395171</v>
      </c>
      <c r="G155" s="100" t="s">
        <v>918</v>
      </c>
      <c r="H155" s="65"/>
      <c r="I155" s="69" t="s">
        <v>330</v>
      </c>
      <c r="J155" s="70"/>
      <c r="K155" s="70"/>
      <c r="L155" s="69" t="s">
        <v>3015</v>
      </c>
      <c r="M155" s="73">
        <v>1.0030913976907812</v>
      </c>
      <c r="N155" s="74">
        <v>8287.0205078125</v>
      </c>
      <c r="O155" s="74">
        <v>2229.188720703125</v>
      </c>
      <c r="P155" s="75"/>
      <c r="Q155" s="76"/>
      <c r="R155" s="76"/>
      <c r="S155" s="86"/>
      <c r="T155" s="48">
        <v>0</v>
      </c>
      <c r="U155" s="48">
        <v>1</v>
      </c>
      <c r="V155" s="49">
        <v>0</v>
      </c>
      <c r="W155" s="49">
        <v>1</v>
      </c>
      <c r="X155" s="49">
        <v>0</v>
      </c>
      <c r="Y155" s="49">
        <v>0.999998</v>
      </c>
      <c r="Z155" s="49">
        <v>0</v>
      </c>
      <c r="AA155" s="49">
        <v>0</v>
      </c>
      <c r="AB155" s="71">
        <v>155</v>
      </c>
      <c r="AC155" s="71"/>
      <c r="AD155" s="72"/>
      <c r="AE155" s="78" t="s">
        <v>1746</v>
      </c>
      <c r="AF155" s="78">
        <v>121</v>
      </c>
      <c r="AG155" s="78">
        <v>22</v>
      </c>
      <c r="AH155" s="78">
        <v>773</v>
      </c>
      <c r="AI155" s="78">
        <v>334</v>
      </c>
      <c r="AJ155" s="78"/>
      <c r="AK155" s="78"/>
      <c r="AL155" s="78"/>
      <c r="AM155" s="78"/>
      <c r="AN155" s="78"/>
      <c r="AO155" s="80">
        <v>41329.74940972222</v>
      </c>
      <c r="AP155" s="83" t="s">
        <v>2438</v>
      </c>
      <c r="AQ155" s="78" t="b">
        <v>0</v>
      </c>
      <c r="AR155" s="78" t="b">
        <v>1</v>
      </c>
      <c r="AS155" s="78" t="b">
        <v>0</v>
      </c>
      <c r="AT155" s="78" t="s">
        <v>1514</v>
      </c>
      <c r="AU155" s="78">
        <v>0</v>
      </c>
      <c r="AV155" s="83" t="s">
        <v>2515</v>
      </c>
      <c r="AW155" s="78" t="b">
        <v>0</v>
      </c>
      <c r="AX155" s="78" t="s">
        <v>2622</v>
      </c>
      <c r="AY155" s="83" t="s">
        <v>2775</v>
      </c>
      <c r="AZ155" s="78" t="s">
        <v>66</v>
      </c>
      <c r="BA155" s="78" t="str">
        <f>REPLACE(INDEX(GroupVertices[Group],MATCH(Vertices[[#This Row],[Vertex]],GroupVertices[Vertex],0)),1,1,"")</f>
        <v>29</v>
      </c>
      <c r="BB155" s="48"/>
      <c r="BC155" s="48"/>
      <c r="BD155" s="48"/>
      <c r="BE155" s="48"/>
      <c r="BF155" s="48" t="s">
        <v>756</v>
      </c>
      <c r="BG155" s="48" t="s">
        <v>756</v>
      </c>
      <c r="BH155" s="121" t="s">
        <v>3803</v>
      </c>
      <c r="BI155" s="121" t="s">
        <v>3803</v>
      </c>
      <c r="BJ155" s="121" t="s">
        <v>3979</v>
      </c>
      <c r="BK155" s="121" t="s">
        <v>3979</v>
      </c>
      <c r="BL155" s="121">
        <v>0</v>
      </c>
      <c r="BM155" s="124">
        <v>0</v>
      </c>
      <c r="BN155" s="121">
        <v>0</v>
      </c>
      <c r="BO155" s="124">
        <v>0</v>
      </c>
      <c r="BP155" s="121">
        <v>0</v>
      </c>
      <c r="BQ155" s="124">
        <v>0</v>
      </c>
      <c r="BR155" s="121">
        <v>6</v>
      </c>
      <c r="BS155" s="124">
        <v>100</v>
      </c>
      <c r="BT155" s="121">
        <v>6</v>
      </c>
      <c r="BU155" s="2"/>
      <c r="BV155" s="3"/>
      <c r="BW155" s="3"/>
      <c r="BX155" s="3"/>
      <c r="BY155" s="3"/>
    </row>
    <row r="156" spans="1:77" ht="41.45" customHeight="1">
      <c r="A156" s="64" t="s">
        <v>436</v>
      </c>
      <c r="C156" s="65"/>
      <c r="D156" s="65" t="s">
        <v>64</v>
      </c>
      <c r="E156" s="66">
        <v>378.2018037853575</v>
      </c>
      <c r="F156" s="68">
        <v>99.28142501689506</v>
      </c>
      <c r="G156" s="100" t="s">
        <v>2589</v>
      </c>
      <c r="H156" s="65"/>
      <c r="I156" s="69" t="s">
        <v>436</v>
      </c>
      <c r="J156" s="70"/>
      <c r="K156" s="70"/>
      <c r="L156" s="69" t="s">
        <v>3016</v>
      </c>
      <c r="M156" s="73">
        <v>240.47708936944065</v>
      </c>
      <c r="N156" s="74">
        <v>8287.0205078125</v>
      </c>
      <c r="O156" s="74">
        <v>1793.938232421875</v>
      </c>
      <c r="P156" s="75"/>
      <c r="Q156" s="76"/>
      <c r="R156" s="76"/>
      <c r="S156" s="86"/>
      <c r="T156" s="48">
        <v>1</v>
      </c>
      <c r="U156" s="48">
        <v>0</v>
      </c>
      <c r="V156" s="49">
        <v>0</v>
      </c>
      <c r="W156" s="49">
        <v>1</v>
      </c>
      <c r="X156" s="49">
        <v>0</v>
      </c>
      <c r="Y156" s="49">
        <v>0.999998</v>
      </c>
      <c r="Z156" s="49">
        <v>0</v>
      </c>
      <c r="AA156" s="49">
        <v>0</v>
      </c>
      <c r="AB156" s="71">
        <v>156</v>
      </c>
      <c r="AC156" s="71"/>
      <c r="AD156" s="72"/>
      <c r="AE156" s="78" t="s">
        <v>1747</v>
      </c>
      <c r="AF156" s="78">
        <v>113</v>
      </c>
      <c r="AG156" s="78">
        <v>1704244</v>
      </c>
      <c r="AH156" s="78">
        <v>3456</v>
      </c>
      <c r="AI156" s="78">
        <v>995</v>
      </c>
      <c r="AJ156" s="78"/>
      <c r="AK156" s="78" t="s">
        <v>1966</v>
      </c>
      <c r="AL156" s="78"/>
      <c r="AM156" s="83" t="s">
        <v>2261</v>
      </c>
      <c r="AN156" s="78"/>
      <c r="AO156" s="80">
        <v>39995.798125</v>
      </c>
      <c r="AP156" s="83" t="s">
        <v>2439</v>
      </c>
      <c r="AQ156" s="78" t="b">
        <v>0</v>
      </c>
      <c r="AR156" s="78" t="b">
        <v>0</v>
      </c>
      <c r="AS156" s="78" t="b">
        <v>1</v>
      </c>
      <c r="AT156" s="78" t="s">
        <v>1508</v>
      </c>
      <c r="AU156" s="78">
        <v>3724</v>
      </c>
      <c r="AV156" s="83" t="s">
        <v>2525</v>
      </c>
      <c r="AW156" s="78" t="b">
        <v>1</v>
      </c>
      <c r="AX156" s="78" t="s">
        <v>2622</v>
      </c>
      <c r="AY156" s="83" t="s">
        <v>2776</v>
      </c>
      <c r="AZ156" s="78" t="s">
        <v>65</v>
      </c>
      <c r="BA156" s="78" t="str">
        <f>REPLACE(INDEX(GroupVertices[Group],MATCH(Vertices[[#This Row],[Vertex]],GroupVertices[Vertex],0)),1,1,"")</f>
        <v>29</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331</v>
      </c>
      <c r="C157" s="65"/>
      <c r="D157" s="65" t="s">
        <v>64</v>
      </c>
      <c r="E157" s="66">
        <v>162.0054550155745</v>
      </c>
      <c r="F157" s="68">
        <v>99.999981869542</v>
      </c>
      <c r="G157" s="100" t="s">
        <v>995</v>
      </c>
      <c r="H157" s="65"/>
      <c r="I157" s="69" t="s">
        <v>331</v>
      </c>
      <c r="J157" s="70"/>
      <c r="K157" s="70"/>
      <c r="L157" s="69" t="s">
        <v>3017</v>
      </c>
      <c r="M157" s="73">
        <v>1.0060422773047086</v>
      </c>
      <c r="N157" s="74">
        <v>3935.39013671875</v>
      </c>
      <c r="O157" s="74">
        <v>5703.65576171875</v>
      </c>
      <c r="P157" s="75"/>
      <c r="Q157" s="76"/>
      <c r="R157" s="76"/>
      <c r="S157" s="86"/>
      <c r="T157" s="48">
        <v>0</v>
      </c>
      <c r="U157" s="48">
        <v>1</v>
      </c>
      <c r="V157" s="49">
        <v>0</v>
      </c>
      <c r="W157" s="49">
        <v>0.012195</v>
      </c>
      <c r="X157" s="49">
        <v>0.001504</v>
      </c>
      <c r="Y157" s="49">
        <v>0.445723</v>
      </c>
      <c r="Z157" s="49">
        <v>0</v>
      </c>
      <c r="AA157" s="49">
        <v>0</v>
      </c>
      <c r="AB157" s="71">
        <v>157</v>
      </c>
      <c r="AC157" s="71"/>
      <c r="AD157" s="72"/>
      <c r="AE157" s="78" t="s">
        <v>1748</v>
      </c>
      <c r="AF157" s="78">
        <v>84</v>
      </c>
      <c r="AG157" s="78">
        <v>43</v>
      </c>
      <c r="AH157" s="78">
        <v>159</v>
      </c>
      <c r="AI157" s="78">
        <v>450</v>
      </c>
      <c r="AJ157" s="78"/>
      <c r="AK157" s="78" t="s">
        <v>1967</v>
      </c>
      <c r="AL157" s="78"/>
      <c r="AM157" s="78"/>
      <c r="AN157" s="78"/>
      <c r="AO157" s="80">
        <v>43476.43822916667</v>
      </c>
      <c r="AP157" s="83" t="s">
        <v>2440</v>
      </c>
      <c r="AQ157" s="78" t="b">
        <v>1</v>
      </c>
      <c r="AR157" s="78" t="b">
        <v>0</v>
      </c>
      <c r="AS157" s="78" t="b">
        <v>0</v>
      </c>
      <c r="AT157" s="78" t="s">
        <v>1508</v>
      </c>
      <c r="AU157" s="78">
        <v>0</v>
      </c>
      <c r="AV157" s="78"/>
      <c r="AW157" s="78" t="b">
        <v>0</v>
      </c>
      <c r="AX157" s="78" t="s">
        <v>2622</v>
      </c>
      <c r="AY157" s="83" t="s">
        <v>2777</v>
      </c>
      <c r="AZ157" s="78" t="s">
        <v>66</v>
      </c>
      <c r="BA157" s="78" t="str">
        <f>REPLACE(INDEX(GroupVertices[Group],MATCH(Vertices[[#This Row],[Vertex]],GroupVertices[Vertex],0)),1,1,"")</f>
        <v>3</v>
      </c>
      <c r="BB157" s="48"/>
      <c r="BC157" s="48"/>
      <c r="BD157" s="48"/>
      <c r="BE157" s="48"/>
      <c r="BF157" s="48" t="s">
        <v>809</v>
      </c>
      <c r="BG157" s="48" t="s">
        <v>3701</v>
      </c>
      <c r="BH157" s="121" t="s">
        <v>3804</v>
      </c>
      <c r="BI157" s="121" t="s">
        <v>3874</v>
      </c>
      <c r="BJ157" s="121" t="s">
        <v>3980</v>
      </c>
      <c r="BK157" s="121" t="s">
        <v>4044</v>
      </c>
      <c r="BL157" s="121">
        <v>3</v>
      </c>
      <c r="BM157" s="124">
        <v>20</v>
      </c>
      <c r="BN157" s="121">
        <v>0</v>
      </c>
      <c r="BO157" s="124">
        <v>0</v>
      </c>
      <c r="BP157" s="121">
        <v>0</v>
      </c>
      <c r="BQ157" s="124">
        <v>0</v>
      </c>
      <c r="BR157" s="121">
        <v>12</v>
      </c>
      <c r="BS157" s="124">
        <v>80</v>
      </c>
      <c r="BT157" s="121">
        <v>15</v>
      </c>
      <c r="BU157" s="2"/>
      <c r="BV157" s="3"/>
      <c r="BW157" s="3"/>
      <c r="BX157" s="3"/>
      <c r="BY157" s="3"/>
    </row>
    <row r="158" spans="1:77" ht="41.45" customHeight="1">
      <c r="A158" s="64" t="s">
        <v>332</v>
      </c>
      <c r="C158" s="65"/>
      <c r="D158" s="65" t="s">
        <v>64</v>
      </c>
      <c r="E158" s="66">
        <v>162.2028504628755</v>
      </c>
      <c r="F158" s="68">
        <v>99.99932579994532</v>
      </c>
      <c r="G158" s="100" t="s">
        <v>2590</v>
      </c>
      <c r="H158" s="65"/>
      <c r="I158" s="69" t="s">
        <v>332</v>
      </c>
      <c r="J158" s="70"/>
      <c r="K158" s="70"/>
      <c r="L158" s="69" t="s">
        <v>3018</v>
      </c>
      <c r="M158" s="73">
        <v>1.224688404889051</v>
      </c>
      <c r="N158" s="74">
        <v>820.255859375</v>
      </c>
      <c r="O158" s="74">
        <v>2464.994384765625</v>
      </c>
      <c r="P158" s="75"/>
      <c r="Q158" s="76"/>
      <c r="R158" s="76"/>
      <c r="S158" s="86"/>
      <c r="T158" s="48">
        <v>1</v>
      </c>
      <c r="U158" s="48">
        <v>1</v>
      </c>
      <c r="V158" s="49">
        <v>0</v>
      </c>
      <c r="W158" s="49">
        <v>0</v>
      </c>
      <c r="X158" s="49">
        <v>0</v>
      </c>
      <c r="Y158" s="49">
        <v>0.999998</v>
      </c>
      <c r="Z158" s="49">
        <v>0</v>
      </c>
      <c r="AA158" s="49" t="s">
        <v>4473</v>
      </c>
      <c r="AB158" s="71">
        <v>158</v>
      </c>
      <c r="AC158" s="71"/>
      <c r="AD158" s="72"/>
      <c r="AE158" s="78" t="s">
        <v>1749</v>
      </c>
      <c r="AF158" s="78">
        <v>66</v>
      </c>
      <c r="AG158" s="78">
        <v>1599</v>
      </c>
      <c r="AH158" s="78">
        <v>7671</v>
      </c>
      <c r="AI158" s="78">
        <v>6</v>
      </c>
      <c r="AJ158" s="78"/>
      <c r="AK158" s="78" t="s">
        <v>1968</v>
      </c>
      <c r="AL158" s="78"/>
      <c r="AM158" s="78"/>
      <c r="AN158" s="78"/>
      <c r="AO158" s="80">
        <v>43194.316041666665</v>
      </c>
      <c r="AP158" s="83" t="s">
        <v>2441</v>
      </c>
      <c r="AQ158" s="78" t="b">
        <v>1</v>
      </c>
      <c r="AR158" s="78" t="b">
        <v>0</v>
      </c>
      <c r="AS158" s="78" t="b">
        <v>0</v>
      </c>
      <c r="AT158" s="78" t="s">
        <v>1508</v>
      </c>
      <c r="AU158" s="78">
        <v>9</v>
      </c>
      <c r="AV158" s="78"/>
      <c r="AW158" s="78" t="b">
        <v>0</v>
      </c>
      <c r="AX158" s="78" t="s">
        <v>2622</v>
      </c>
      <c r="AY158" s="83" t="s">
        <v>2778</v>
      </c>
      <c r="AZ158" s="78" t="s">
        <v>66</v>
      </c>
      <c r="BA158" s="78" t="str">
        <f>REPLACE(INDEX(GroupVertices[Group],MATCH(Vertices[[#This Row],[Vertex]],GroupVertices[Vertex],0)),1,1,"")</f>
        <v>1</v>
      </c>
      <c r="BB158" s="48" t="s">
        <v>685</v>
      </c>
      <c r="BC158" s="48" t="s">
        <v>685</v>
      </c>
      <c r="BD158" s="48" t="s">
        <v>741</v>
      </c>
      <c r="BE158" s="48" t="s">
        <v>741</v>
      </c>
      <c r="BF158" s="48" t="s">
        <v>756</v>
      </c>
      <c r="BG158" s="48" t="s">
        <v>756</v>
      </c>
      <c r="BH158" s="121" t="s">
        <v>3805</v>
      </c>
      <c r="BI158" s="121" t="s">
        <v>3805</v>
      </c>
      <c r="BJ158" s="121" t="s">
        <v>3981</v>
      </c>
      <c r="BK158" s="121" t="s">
        <v>3981</v>
      </c>
      <c r="BL158" s="121">
        <v>0</v>
      </c>
      <c r="BM158" s="124">
        <v>0</v>
      </c>
      <c r="BN158" s="121">
        <v>1</v>
      </c>
      <c r="BO158" s="124">
        <v>7.6923076923076925</v>
      </c>
      <c r="BP158" s="121">
        <v>0</v>
      </c>
      <c r="BQ158" s="124">
        <v>0</v>
      </c>
      <c r="BR158" s="121">
        <v>12</v>
      </c>
      <c r="BS158" s="124">
        <v>92.3076923076923</v>
      </c>
      <c r="BT158" s="121">
        <v>13</v>
      </c>
      <c r="BU158" s="2"/>
      <c r="BV158" s="3"/>
      <c r="BW158" s="3"/>
      <c r="BX158" s="3"/>
      <c r="BY158" s="3"/>
    </row>
    <row r="159" spans="1:77" ht="41.45" customHeight="1">
      <c r="A159" s="64" t="s">
        <v>333</v>
      </c>
      <c r="C159" s="65"/>
      <c r="D159" s="65" t="s">
        <v>64</v>
      </c>
      <c r="E159" s="66">
        <v>162.25638573200212</v>
      </c>
      <c r="F159" s="68">
        <v>99.99914786847373</v>
      </c>
      <c r="G159" s="100" t="s">
        <v>2591</v>
      </c>
      <c r="H159" s="65"/>
      <c r="I159" s="69" t="s">
        <v>333</v>
      </c>
      <c r="J159" s="70"/>
      <c r="K159" s="70"/>
      <c r="L159" s="69" t="s">
        <v>3019</v>
      </c>
      <c r="M159" s="73">
        <v>1.2839870333213081</v>
      </c>
      <c r="N159" s="74">
        <v>1654.0472412109375</v>
      </c>
      <c r="O159" s="74">
        <v>2464.994384765625</v>
      </c>
      <c r="P159" s="75"/>
      <c r="Q159" s="76"/>
      <c r="R159" s="76"/>
      <c r="S159" s="86"/>
      <c r="T159" s="48">
        <v>1</v>
      </c>
      <c r="U159" s="48">
        <v>1</v>
      </c>
      <c r="V159" s="49">
        <v>0</v>
      </c>
      <c r="W159" s="49">
        <v>0</v>
      </c>
      <c r="X159" s="49">
        <v>0</v>
      </c>
      <c r="Y159" s="49">
        <v>0.999998</v>
      </c>
      <c r="Z159" s="49">
        <v>0</v>
      </c>
      <c r="AA159" s="49" t="s">
        <v>4473</v>
      </c>
      <c r="AB159" s="71">
        <v>159</v>
      </c>
      <c r="AC159" s="71"/>
      <c r="AD159" s="72"/>
      <c r="AE159" s="78" t="s">
        <v>1750</v>
      </c>
      <c r="AF159" s="78">
        <v>1362</v>
      </c>
      <c r="AG159" s="78">
        <v>2021</v>
      </c>
      <c r="AH159" s="78">
        <v>2239</v>
      </c>
      <c r="AI159" s="78">
        <v>4817</v>
      </c>
      <c r="AJ159" s="78"/>
      <c r="AK159" s="78" t="s">
        <v>1969</v>
      </c>
      <c r="AL159" s="78" t="s">
        <v>2139</v>
      </c>
      <c r="AM159" s="83" t="s">
        <v>2262</v>
      </c>
      <c r="AN159" s="78"/>
      <c r="AO159" s="80">
        <v>40330.81868055555</v>
      </c>
      <c r="AP159" s="83" t="s">
        <v>2442</v>
      </c>
      <c r="AQ159" s="78" t="b">
        <v>0</v>
      </c>
      <c r="AR159" s="78" t="b">
        <v>0</v>
      </c>
      <c r="AS159" s="78" t="b">
        <v>1</v>
      </c>
      <c r="AT159" s="78" t="s">
        <v>1508</v>
      </c>
      <c r="AU159" s="78">
        <v>37</v>
      </c>
      <c r="AV159" s="83" t="s">
        <v>2521</v>
      </c>
      <c r="AW159" s="78" t="b">
        <v>0</v>
      </c>
      <c r="AX159" s="78" t="s">
        <v>2622</v>
      </c>
      <c r="AY159" s="83" t="s">
        <v>2779</v>
      </c>
      <c r="AZ159" s="78" t="s">
        <v>66</v>
      </c>
      <c r="BA159" s="78" t="str">
        <f>REPLACE(INDEX(GroupVertices[Group],MATCH(Vertices[[#This Row],[Vertex]],GroupVertices[Vertex],0)),1,1,"")</f>
        <v>1</v>
      </c>
      <c r="BB159" s="48" t="s">
        <v>686</v>
      </c>
      <c r="BC159" s="48" t="s">
        <v>686</v>
      </c>
      <c r="BD159" s="48" t="s">
        <v>742</v>
      </c>
      <c r="BE159" s="48" t="s">
        <v>742</v>
      </c>
      <c r="BF159" s="48" t="s">
        <v>3689</v>
      </c>
      <c r="BG159" s="48" t="s">
        <v>3689</v>
      </c>
      <c r="BH159" s="121" t="s">
        <v>3806</v>
      </c>
      <c r="BI159" s="121" t="s">
        <v>3806</v>
      </c>
      <c r="BJ159" s="121" t="s">
        <v>3982</v>
      </c>
      <c r="BK159" s="121" t="s">
        <v>3982</v>
      </c>
      <c r="BL159" s="121">
        <v>4</v>
      </c>
      <c r="BM159" s="124">
        <v>14.285714285714286</v>
      </c>
      <c r="BN159" s="121">
        <v>0</v>
      </c>
      <c r="BO159" s="124">
        <v>0</v>
      </c>
      <c r="BP159" s="121">
        <v>0</v>
      </c>
      <c r="BQ159" s="124">
        <v>0</v>
      </c>
      <c r="BR159" s="121">
        <v>24</v>
      </c>
      <c r="BS159" s="124">
        <v>85.71428571428571</v>
      </c>
      <c r="BT159" s="121">
        <v>28</v>
      </c>
      <c r="BU159" s="2"/>
      <c r="BV159" s="3"/>
      <c r="BW159" s="3"/>
      <c r="BX159" s="3"/>
      <c r="BY159" s="3"/>
    </row>
    <row r="160" spans="1:77" ht="41.45" customHeight="1">
      <c r="A160" s="64" t="s">
        <v>334</v>
      </c>
      <c r="C160" s="65"/>
      <c r="D160" s="65" t="s">
        <v>64</v>
      </c>
      <c r="E160" s="66">
        <v>162.08575791926444</v>
      </c>
      <c r="F160" s="68">
        <v>99.9997149723346</v>
      </c>
      <c r="G160" s="100" t="s">
        <v>996</v>
      </c>
      <c r="H160" s="65"/>
      <c r="I160" s="69" t="s">
        <v>334</v>
      </c>
      <c r="J160" s="70"/>
      <c r="K160" s="70"/>
      <c r="L160" s="69" t="s">
        <v>3020</v>
      </c>
      <c r="M160" s="73">
        <v>1.0949902199530948</v>
      </c>
      <c r="N160" s="74">
        <v>403.3601379394531</v>
      </c>
      <c r="O160" s="74">
        <v>4154.66455078125</v>
      </c>
      <c r="P160" s="75"/>
      <c r="Q160" s="76"/>
      <c r="R160" s="76"/>
      <c r="S160" s="86"/>
      <c r="T160" s="48">
        <v>1</v>
      </c>
      <c r="U160" s="48">
        <v>1</v>
      </c>
      <c r="V160" s="49">
        <v>0</v>
      </c>
      <c r="W160" s="49">
        <v>0</v>
      </c>
      <c r="X160" s="49">
        <v>0</v>
      </c>
      <c r="Y160" s="49">
        <v>0.999998</v>
      </c>
      <c r="Z160" s="49">
        <v>0</v>
      </c>
      <c r="AA160" s="49" t="s">
        <v>4473</v>
      </c>
      <c r="AB160" s="71">
        <v>160</v>
      </c>
      <c r="AC160" s="71"/>
      <c r="AD160" s="72"/>
      <c r="AE160" s="78" t="s">
        <v>1751</v>
      </c>
      <c r="AF160" s="78">
        <v>94</v>
      </c>
      <c r="AG160" s="78">
        <v>676</v>
      </c>
      <c r="AH160" s="78">
        <v>3894</v>
      </c>
      <c r="AI160" s="78">
        <v>403</v>
      </c>
      <c r="AJ160" s="78"/>
      <c r="AK160" s="78" t="s">
        <v>1970</v>
      </c>
      <c r="AL160" s="78" t="s">
        <v>2140</v>
      </c>
      <c r="AM160" s="83" t="s">
        <v>2263</v>
      </c>
      <c r="AN160" s="78"/>
      <c r="AO160" s="80">
        <v>39970.89233796296</v>
      </c>
      <c r="AP160" s="83" t="s">
        <v>2443</v>
      </c>
      <c r="AQ160" s="78" t="b">
        <v>0</v>
      </c>
      <c r="AR160" s="78" t="b">
        <v>0</v>
      </c>
      <c r="AS160" s="78" t="b">
        <v>1</v>
      </c>
      <c r="AT160" s="78" t="s">
        <v>1507</v>
      </c>
      <c r="AU160" s="78">
        <v>18</v>
      </c>
      <c r="AV160" s="83" t="s">
        <v>2520</v>
      </c>
      <c r="AW160" s="78" t="b">
        <v>0</v>
      </c>
      <c r="AX160" s="78" t="s">
        <v>2622</v>
      </c>
      <c r="AY160" s="83" t="s">
        <v>2780</v>
      </c>
      <c r="AZ160" s="78" t="s">
        <v>66</v>
      </c>
      <c r="BA160" s="78" t="str">
        <f>REPLACE(INDEX(GroupVertices[Group],MATCH(Vertices[[#This Row],[Vertex]],GroupVertices[Vertex],0)),1,1,"")</f>
        <v>1</v>
      </c>
      <c r="BB160" s="48" t="s">
        <v>687</v>
      </c>
      <c r="BC160" s="48" t="s">
        <v>687</v>
      </c>
      <c r="BD160" s="48" t="s">
        <v>743</v>
      </c>
      <c r="BE160" s="48" t="s">
        <v>743</v>
      </c>
      <c r="BF160" s="48" t="s">
        <v>811</v>
      </c>
      <c r="BG160" s="48" t="s">
        <v>811</v>
      </c>
      <c r="BH160" s="121" t="s">
        <v>3807</v>
      </c>
      <c r="BI160" s="121" t="s">
        <v>3807</v>
      </c>
      <c r="BJ160" s="121" t="s">
        <v>3983</v>
      </c>
      <c r="BK160" s="121" t="s">
        <v>3983</v>
      </c>
      <c r="BL160" s="121">
        <v>0</v>
      </c>
      <c r="BM160" s="124">
        <v>0</v>
      </c>
      <c r="BN160" s="121">
        <v>0</v>
      </c>
      <c r="BO160" s="124">
        <v>0</v>
      </c>
      <c r="BP160" s="121">
        <v>0</v>
      </c>
      <c r="BQ160" s="124">
        <v>0</v>
      </c>
      <c r="BR160" s="121">
        <v>9</v>
      </c>
      <c r="BS160" s="124">
        <v>100</v>
      </c>
      <c r="BT160" s="121">
        <v>9</v>
      </c>
      <c r="BU160" s="2"/>
      <c r="BV160" s="3"/>
      <c r="BW160" s="3"/>
      <c r="BX160" s="3"/>
      <c r="BY160" s="3"/>
    </row>
    <row r="161" spans="1:77" ht="41.45" customHeight="1">
      <c r="A161" s="64" t="s">
        <v>335</v>
      </c>
      <c r="C161" s="65"/>
      <c r="D161" s="65" t="s">
        <v>64</v>
      </c>
      <c r="E161" s="66">
        <v>162.00050744330926</v>
      </c>
      <c r="F161" s="68">
        <v>99.99999831344577</v>
      </c>
      <c r="G161" s="100" t="s">
        <v>997</v>
      </c>
      <c r="H161" s="65"/>
      <c r="I161" s="69" t="s">
        <v>335</v>
      </c>
      <c r="J161" s="70"/>
      <c r="K161" s="70"/>
      <c r="L161" s="69" t="s">
        <v>3021</v>
      </c>
      <c r="M161" s="73">
        <v>1.0005620723074147</v>
      </c>
      <c r="N161" s="74">
        <v>1237.151611328125</v>
      </c>
      <c r="O161" s="74">
        <v>9223.6767578125</v>
      </c>
      <c r="P161" s="75"/>
      <c r="Q161" s="76"/>
      <c r="R161" s="76"/>
      <c r="S161" s="86"/>
      <c r="T161" s="48">
        <v>1</v>
      </c>
      <c r="U161" s="48">
        <v>1</v>
      </c>
      <c r="V161" s="49">
        <v>0</v>
      </c>
      <c r="W161" s="49">
        <v>0</v>
      </c>
      <c r="X161" s="49">
        <v>0</v>
      </c>
      <c r="Y161" s="49">
        <v>0.999998</v>
      </c>
      <c r="Z161" s="49">
        <v>0</v>
      </c>
      <c r="AA161" s="49" t="s">
        <v>4473</v>
      </c>
      <c r="AB161" s="71">
        <v>161</v>
      </c>
      <c r="AC161" s="71"/>
      <c r="AD161" s="72"/>
      <c r="AE161" s="78" t="s">
        <v>1752</v>
      </c>
      <c r="AF161" s="78">
        <v>10</v>
      </c>
      <c r="AG161" s="78">
        <v>4</v>
      </c>
      <c r="AH161" s="78">
        <v>306</v>
      </c>
      <c r="AI161" s="78">
        <v>3</v>
      </c>
      <c r="AJ161" s="78"/>
      <c r="AK161" s="78" t="s">
        <v>1971</v>
      </c>
      <c r="AL161" s="78" t="s">
        <v>2091</v>
      </c>
      <c r="AM161" s="83" t="s">
        <v>2264</v>
      </c>
      <c r="AN161" s="78"/>
      <c r="AO161" s="80">
        <v>43391.47673611111</v>
      </c>
      <c r="AP161" s="83" t="s">
        <v>2444</v>
      </c>
      <c r="AQ161" s="78" t="b">
        <v>1</v>
      </c>
      <c r="AR161" s="78" t="b">
        <v>0</v>
      </c>
      <c r="AS161" s="78" t="b">
        <v>0</v>
      </c>
      <c r="AT161" s="78" t="s">
        <v>1508</v>
      </c>
      <c r="AU161" s="78">
        <v>0</v>
      </c>
      <c r="AV161" s="78"/>
      <c r="AW161" s="78" t="b">
        <v>0</v>
      </c>
      <c r="AX161" s="78" t="s">
        <v>2622</v>
      </c>
      <c r="AY161" s="83" t="s">
        <v>2781</v>
      </c>
      <c r="AZ161" s="78" t="s">
        <v>66</v>
      </c>
      <c r="BA161" s="78" t="str">
        <f>REPLACE(INDEX(GroupVertices[Group],MATCH(Vertices[[#This Row],[Vertex]],GroupVertices[Vertex],0)),1,1,"")</f>
        <v>1</v>
      </c>
      <c r="BB161" s="48" t="s">
        <v>3675</v>
      </c>
      <c r="BC161" s="48" t="s">
        <v>3675</v>
      </c>
      <c r="BD161" s="48" t="s">
        <v>3245</v>
      </c>
      <c r="BE161" s="48" t="s">
        <v>3245</v>
      </c>
      <c r="BF161" s="48" t="s">
        <v>756</v>
      </c>
      <c r="BG161" s="48" t="s">
        <v>756</v>
      </c>
      <c r="BH161" s="121" t="s">
        <v>3808</v>
      </c>
      <c r="BI161" s="121" t="s">
        <v>3875</v>
      </c>
      <c r="BJ161" s="121" t="s">
        <v>3984</v>
      </c>
      <c r="BK161" s="121" t="s">
        <v>4045</v>
      </c>
      <c r="BL161" s="121">
        <v>0</v>
      </c>
      <c r="BM161" s="124">
        <v>0</v>
      </c>
      <c r="BN161" s="121">
        <v>0</v>
      </c>
      <c r="BO161" s="124">
        <v>0</v>
      </c>
      <c r="BP161" s="121">
        <v>0</v>
      </c>
      <c r="BQ161" s="124">
        <v>0</v>
      </c>
      <c r="BR161" s="121">
        <v>51</v>
      </c>
      <c r="BS161" s="124">
        <v>100</v>
      </c>
      <c r="BT161" s="121">
        <v>51</v>
      </c>
      <c r="BU161" s="2"/>
      <c r="BV161" s="3"/>
      <c r="BW161" s="3"/>
      <c r="BX161" s="3"/>
      <c r="BY161" s="3"/>
    </row>
    <row r="162" spans="1:77" ht="41.45" customHeight="1">
      <c r="A162" s="64" t="s">
        <v>336</v>
      </c>
      <c r="C162" s="65"/>
      <c r="D162" s="65" t="s">
        <v>64</v>
      </c>
      <c r="E162" s="66">
        <v>162.00076116496388</v>
      </c>
      <c r="F162" s="68">
        <v>99.99999747016865</v>
      </c>
      <c r="G162" s="100" t="s">
        <v>998</v>
      </c>
      <c r="H162" s="65"/>
      <c r="I162" s="69" t="s">
        <v>336</v>
      </c>
      <c r="J162" s="70"/>
      <c r="K162" s="70"/>
      <c r="L162" s="69" t="s">
        <v>3022</v>
      </c>
      <c r="M162" s="73">
        <v>1.0008431084611222</v>
      </c>
      <c r="N162" s="74">
        <v>9579.9384765625</v>
      </c>
      <c r="O162" s="74">
        <v>1005.78173828125</v>
      </c>
      <c r="P162" s="75"/>
      <c r="Q162" s="76"/>
      <c r="R162" s="76"/>
      <c r="S162" s="86"/>
      <c r="T162" s="48">
        <v>0</v>
      </c>
      <c r="U162" s="48">
        <v>1</v>
      </c>
      <c r="V162" s="49">
        <v>0</v>
      </c>
      <c r="W162" s="49">
        <v>1</v>
      </c>
      <c r="X162" s="49">
        <v>0</v>
      </c>
      <c r="Y162" s="49">
        <v>0.999998</v>
      </c>
      <c r="Z162" s="49">
        <v>0</v>
      </c>
      <c r="AA162" s="49">
        <v>0</v>
      </c>
      <c r="AB162" s="71">
        <v>162</v>
      </c>
      <c r="AC162" s="71"/>
      <c r="AD162" s="72"/>
      <c r="AE162" s="78" t="s">
        <v>1753</v>
      </c>
      <c r="AF162" s="78">
        <v>0</v>
      </c>
      <c r="AG162" s="78">
        <v>6</v>
      </c>
      <c r="AH162" s="78">
        <v>48</v>
      </c>
      <c r="AI162" s="78">
        <v>21</v>
      </c>
      <c r="AJ162" s="78"/>
      <c r="AK162" s="78" t="s">
        <v>1972</v>
      </c>
      <c r="AL162" s="78"/>
      <c r="AM162" s="78"/>
      <c r="AN162" s="78"/>
      <c r="AO162" s="80">
        <v>42869.92224537037</v>
      </c>
      <c r="AP162" s="83" t="s">
        <v>2445</v>
      </c>
      <c r="AQ162" s="78" t="b">
        <v>1</v>
      </c>
      <c r="AR162" s="78" t="b">
        <v>0</v>
      </c>
      <c r="AS162" s="78" t="b">
        <v>0</v>
      </c>
      <c r="AT162" s="78" t="s">
        <v>1507</v>
      </c>
      <c r="AU162" s="78">
        <v>0</v>
      </c>
      <c r="AV162" s="78"/>
      <c r="AW162" s="78" t="b">
        <v>0</v>
      </c>
      <c r="AX162" s="78" t="s">
        <v>2622</v>
      </c>
      <c r="AY162" s="83" t="s">
        <v>2782</v>
      </c>
      <c r="AZ162" s="78" t="s">
        <v>66</v>
      </c>
      <c r="BA162" s="78" t="str">
        <f>REPLACE(INDEX(GroupVertices[Group],MATCH(Vertices[[#This Row],[Vertex]],GroupVertices[Vertex],0)),1,1,"")</f>
        <v>28</v>
      </c>
      <c r="BB162" s="48" t="s">
        <v>691</v>
      </c>
      <c r="BC162" s="48" t="s">
        <v>691</v>
      </c>
      <c r="BD162" s="48" t="s">
        <v>744</v>
      </c>
      <c r="BE162" s="48" t="s">
        <v>744</v>
      </c>
      <c r="BF162" s="48" t="s">
        <v>3315</v>
      </c>
      <c r="BG162" s="48" t="s">
        <v>3315</v>
      </c>
      <c r="BH162" s="121" t="s">
        <v>3809</v>
      </c>
      <c r="BI162" s="121" t="s">
        <v>3809</v>
      </c>
      <c r="BJ162" s="121" t="s">
        <v>3985</v>
      </c>
      <c r="BK162" s="121" t="s">
        <v>3985</v>
      </c>
      <c r="BL162" s="121">
        <v>0</v>
      </c>
      <c r="BM162" s="124">
        <v>0</v>
      </c>
      <c r="BN162" s="121">
        <v>0</v>
      </c>
      <c r="BO162" s="124">
        <v>0</v>
      </c>
      <c r="BP162" s="121">
        <v>0</v>
      </c>
      <c r="BQ162" s="124">
        <v>0</v>
      </c>
      <c r="BR162" s="121">
        <v>26</v>
      </c>
      <c r="BS162" s="124">
        <v>100</v>
      </c>
      <c r="BT162" s="121">
        <v>26</v>
      </c>
      <c r="BU162" s="2"/>
      <c r="BV162" s="3"/>
      <c r="BW162" s="3"/>
      <c r="BX162" s="3"/>
      <c r="BY162" s="3"/>
    </row>
    <row r="163" spans="1:77" ht="41.45" customHeight="1">
      <c r="A163" s="64" t="s">
        <v>437</v>
      </c>
      <c r="C163" s="65"/>
      <c r="D163" s="65" t="s">
        <v>64</v>
      </c>
      <c r="E163" s="66">
        <v>1000</v>
      </c>
      <c r="F163" s="68">
        <v>70</v>
      </c>
      <c r="G163" s="100" t="s">
        <v>2592</v>
      </c>
      <c r="H163" s="65"/>
      <c r="I163" s="69" t="s">
        <v>437</v>
      </c>
      <c r="J163" s="70"/>
      <c r="K163" s="70"/>
      <c r="L163" s="69" t="s">
        <v>3023</v>
      </c>
      <c r="M163" s="73">
        <v>9999</v>
      </c>
      <c r="N163" s="74">
        <v>9579.9384765625</v>
      </c>
      <c r="O163" s="74">
        <v>570.5311889648438</v>
      </c>
      <c r="P163" s="75"/>
      <c r="Q163" s="76"/>
      <c r="R163" s="76"/>
      <c r="S163" s="86"/>
      <c r="T163" s="48">
        <v>1</v>
      </c>
      <c r="U163" s="48">
        <v>0</v>
      </c>
      <c r="V163" s="49">
        <v>0</v>
      </c>
      <c r="W163" s="49">
        <v>1</v>
      </c>
      <c r="X163" s="49">
        <v>0</v>
      </c>
      <c r="Y163" s="49">
        <v>0.999998</v>
      </c>
      <c r="Z163" s="49">
        <v>0</v>
      </c>
      <c r="AA163" s="49">
        <v>0</v>
      </c>
      <c r="AB163" s="71">
        <v>163</v>
      </c>
      <c r="AC163" s="71"/>
      <c r="AD163" s="72"/>
      <c r="AE163" s="78" t="s">
        <v>1754</v>
      </c>
      <c r="AF163" s="78">
        <v>1014</v>
      </c>
      <c r="AG163" s="78">
        <v>71150988</v>
      </c>
      <c r="AH163" s="78">
        <v>23075</v>
      </c>
      <c r="AI163" s="78">
        <v>2328</v>
      </c>
      <c r="AJ163" s="78"/>
      <c r="AK163" s="78" t="s">
        <v>1973</v>
      </c>
      <c r="AL163" s="78" t="s">
        <v>2141</v>
      </c>
      <c r="AM163" s="83" t="s">
        <v>2265</v>
      </c>
      <c r="AN163" s="78"/>
      <c r="AO163" s="80">
        <v>39399.90539351852</v>
      </c>
      <c r="AP163" s="83" t="s">
        <v>2446</v>
      </c>
      <c r="AQ163" s="78" t="b">
        <v>0</v>
      </c>
      <c r="AR163" s="78" t="b">
        <v>0</v>
      </c>
      <c r="AS163" s="78" t="b">
        <v>0</v>
      </c>
      <c r="AT163" s="78" t="s">
        <v>1508</v>
      </c>
      <c r="AU163" s="78">
        <v>82379</v>
      </c>
      <c r="AV163" s="83" t="s">
        <v>2525</v>
      </c>
      <c r="AW163" s="78" t="b">
        <v>1</v>
      </c>
      <c r="AX163" s="78" t="s">
        <v>2622</v>
      </c>
      <c r="AY163" s="83" t="s">
        <v>2783</v>
      </c>
      <c r="AZ163" s="78" t="s">
        <v>65</v>
      </c>
      <c r="BA163" s="78" t="str">
        <f>REPLACE(INDEX(GroupVertices[Group],MATCH(Vertices[[#This Row],[Vertex]],GroupVertices[Vertex],0)),1,1,"")</f>
        <v>28</v>
      </c>
      <c r="BB163" s="48"/>
      <c r="BC163" s="48"/>
      <c r="BD163" s="48"/>
      <c r="BE163" s="48"/>
      <c r="BF163" s="48"/>
      <c r="BG163" s="48"/>
      <c r="BH163" s="48"/>
      <c r="BI163" s="48"/>
      <c r="BJ163" s="48"/>
      <c r="BK163" s="48"/>
      <c r="BL163" s="48"/>
      <c r="BM163" s="49"/>
      <c r="BN163" s="48"/>
      <c r="BO163" s="49"/>
      <c r="BP163" s="48"/>
      <c r="BQ163" s="49"/>
      <c r="BR163" s="48"/>
      <c r="BS163" s="49"/>
      <c r="BT163" s="48"/>
      <c r="BU163" s="2"/>
      <c r="BV163" s="3"/>
      <c r="BW163" s="3"/>
      <c r="BX163" s="3"/>
      <c r="BY163" s="3"/>
    </row>
    <row r="164" spans="1:77" ht="41.45" customHeight="1">
      <c r="A164" s="64" t="s">
        <v>337</v>
      </c>
      <c r="C164" s="65"/>
      <c r="D164" s="65" t="s">
        <v>64</v>
      </c>
      <c r="E164" s="66">
        <v>162.00050744330926</v>
      </c>
      <c r="F164" s="68">
        <v>99.99999831344577</v>
      </c>
      <c r="G164" s="100" t="s">
        <v>999</v>
      </c>
      <c r="H164" s="65"/>
      <c r="I164" s="69" t="s">
        <v>337</v>
      </c>
      <c r="J164" s="70"/>
      <c r="K164" s="70"/>
      <c r="L164" s="69" t="s">
        <v>3024</v>
      </c>
      <c r="M164" s="73">
        <v>1.0005620723074147</v>
      </c>
      <c r="N164" s="74">
        <v>820.255859375</v>
      </c>
      <c r="O164" s="74">
        <v>9223.6767578125</v>
      </c>
      <c r="P164" s="75"/>
      <c r="Q164" s="76"/>
      <c r="R164" s="76"/>
      <c r="S164" s="86"/>
      <c r="T164" s="48">
        <v>1</v>
      </c>
      <c r="U164" s="48">
        <v>1</v>
      </c>
      <c r="V164" s="49">
        <v>0</v>
      </c>
      <c r="W164" s="49">
        <v>0</v>
      </c>
      <c r="X164" s="49">
        <v>0</v>
      </c>
      <c r="Y164" s="49">
        <v>0.999998</v>
      </c>
      <c r="Z164" s="49">
        <v>0</v>
      </c>
      <c r="AA164" s="49" t="s">
        <v>4473</v>
      </c>
      <c r="AB164" s="71">
        <v>164</v>
      </c>
      <c r="AC164" s="71"/>
      <c r="AD164" s="72"/>
      <c r="AE164" s="78" t="s">
        <v>1755</v>
      </c>
      <c r="AF164" s="78">
        <v>8</v>
      </c>
      <c r="AG164" s="78">
        <v>4</v>
      </c>
      <c r="AH164" s="78">
        <v>425</v>
      </c>
      <c r="AI164" s="78">
        <v>4</v>
      </c>
      <c r="AJ164" s="78"/>
      <c r="AK164" s="78" t="s">
        <v>1974</v>
      </c>
      <c r="AL164" s="78" t="s">
        <v>2091</v>
      </c>
      <c r="AM164" s="83" t="s">
        <v>2264</v>
      </c>
      <c r="AN164" s="78"/>
      <c r="AO164" s="80">
        <v>43391.467939814815</v>
      </c>
      <c r="AP164" s="83" t="s">
        <v>2447</v>
      </c>
      <c r="AQ164" s="78" t="b">
        <v>1</v>
      </c>
      <c r="AR164" s="78" t="b">
        <v>0</v>
      </c>
      <c r="AS164" s="78" t="b">
        <v>0</v>
      </c>
      <c r="AT164" s="78" t="s">
        <v>1508</v>
      </c>
      <c r="AU164" s="78">
        <v>0</v>
      </c>
      <c r="AV164" s="78"/>
      <c r="AW164" s="78" t="b">
        <v>0</v>
      </c>
      <c r="AX164" s="78" t="s">
        <v>2622</v>
      </c>
      <c r="AY164" s="83" t="s">
        <v>2784</v>
      </c>
      <c r="AZ164" s="78" t="s">
        <v>66</v>
      </c>
      <c r="BA164" s="78" t="str">
        <f>REPLACE(INDEX(GroupVertices[Group],MATCH(Vertices[[#This Row],[Vertex]],GroupVertices[Vertex],0)),1,1,"")</f>
        <v>1</v>
      </c>
      <c r="BB164" s="48" t="s">
        <v>3209</v>
      </c>
      <c r="BC164" s="48" t="s">
        <v>3209</v>
      </c>
      <c r="BD164" s="48" t="s">
        <v>3245</v>
      </c>
      <c r="BE164" s="48" t="s">
        <v>3245</v>
      </c>
      <c r="BF164" s="48" t="s">
        <v>756</v>
      </c>
      <c r="BG164" s="48" t="s">
        <v>756</v>
      </c>
      <c r="BH164" s="121" t="s">
        <v>3810</v>
      </c>
      <c r="BI164" s="121" t="s">
        <v>3810</v>
      </c>
      <c r="BJ164" s="121" t="s">
        <v>3986</v>
      </c>
      <c r="BK164" s="121" t="s">
        <v>3986</v>
      </c>
      <c r="BL164" s="121">
        <v>0</v>
      </c>
      <c r="BM164" s="124">
        <v>0</v>
      </c>
      <c r="BN164" s="121">
        <v>0</v>
      </c>
      <c r="BO164" s="124">
        <v>0</v>
      </c>
      <c r="BP164" s="121">
        <v>0</v>
      </c>
      <c r="BQ164" s="124">
        <v>0</v>
      </c>
      <c r="BR164" s="121">
        <v>19</v>
      </c>
      <c r="BS164" s="124">
        <v>100</v>
      </c>
      <c r="BT164" s="121">
        <v>19</v>
      </c>
      <c r="BU164" s="2"/>
      <c r="BV164" s="3"/>
      <c r="BW164" s="3"/>
      <c r="BX164" s="3"/>
      <c r="BY164" s="3"/>
    </row>
    <row r="165" spans="1:77" ht="41.45" customHeight="1">
      <c r="A165" s="64" t="s">
        <v>438</v>
      </c>
      <c r="C165" s="65"/>
      <c r="D165" s="65" t="s">
        <v>64</v>
      </c>
      <c r="E165" s="66">
        <v>1000</v>
      </c>
      <c r="F165" s="68">
        <v>94.83938353744294</v>
      </c>
      <c r="G165" s="100" t="s">
        <v>2593</v>
      </c>
      <c r="H165" s="65"/>
      <c r="I165" s="69" t="s">
        <v>438</v>
      </c>
      <c r="J165" s="70"/>
      <c r="K165" s="70"/>
      <c r="L165" s="69" t="s">
        <v>3025</v>
      </c>
      <c r="M165" s="73">
        <v>1720.861446421517</v>
      </c>
      <c r="N165" s="74">
        <v>5166.96337890625</v>
      </c>
      <c r="O165" s="74">
        <v>4733.7802734375</v>
      </c>
      <c r="P165" s="75"/>
      <c r="Q165" s="76"/>
      <c r="R165" s="76"/>
      <c r="S165" s="86"/>
      <c r="T165" s="48">
        <v>2</v>
      </c>
      <c r="U165" s="48">
        <v>0</v>
      </c>
      <c r="V165" s="49">
        <v>36</v>
      </c>
      <c r="W165" s="49">
        <v>0.0625</v>
      </c>
      <c r="X165" s="49">
        <v>0</v>
      </c>
      <c r="Y165" s="49">
        <v>1.057386</v>
      </c>
      <c r="Z165" s="49">
        <v>0</v>
      </c>
      <c r="AA165" s="49">
        <v>0</v>
      </c>
      <c r="AB165" s="71">
        <v>165</v>
      </c>
      <c r="AC165" s="71"/>
      <c r="AD165" s="72"/>
      <c r="AE165" s="78" t="s">
        <v>1756</v>
      </c>
      <c r="AF165" s="78">
        <v>282</v>
      </c>
      <c r="AG165" s="78">
        <v>12239432</v>
      </c>
      <c r="AH165" s="78">
        <v>7738</v>
      </c>
      <c r="AI165" s="78">
        <v>159</v>
      </c>
      <c r="AJ165" s="78"/>
      <c r="AK165" s="78" t="s">
        <v>1975</v>
      </c>
      <c r="AL165" s="78"/>
      <c r="AM165" s="83" t="s">
        <v>2266</v>
      </c>
      <c r="AN165" s="78"/>
      <c r="AO165" s="80">
        <v>41416.19715277778</v>
      </c>
      <c r="AP165" s="83" t="s">
        <v>2448</v>
      </c>
      <c r="AQ165" s="78" t="b">
        <v>0</v>
      </c>
      <c r="AR165" s="78" t="b">
        <v>0</v>
      </c>
      <c r="AS165" s="78" t="b">
        <v>0</v>
      </c>
      <c r="AT165" s="78" t="s">
        <v>1508</v>
      </c>
      <c r="AU165" s="78">
        <v>2285</v>
      </c>
      <c r="AV165" s="83" t="s">
        <v>2515</v>
      </c>
      <c r="AW165" s="78" t="b">
        <v>1</v>
      </c>
      <c r="AX165" s="78" t="s">
        <v>2622</v>
      </c>
      <c r="AY165" s="83" t="s">
        <v>2785</v>
      </c>
      <c r="AZ165" s="78" t="s">
        <v>65</v>
      </c>
      <c r="BA165" s="78" t="str">
        <f>REPLACE(INDEX(GroupVertices[Group],MATCH(Vertices[[#This Row],[Vertex]],GroupVertices[Vertex],0)),1,1,"")</f>
        <v>7</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41.45" customHeight="1">
      <c r="A166" s="64" t="s">
        <v>339</v>
      </c>
      <c r="C166" s="65"/>
      <c r="D166" s="65" t="s">
        <v>64</v>
      </c>
      <c r="E166" s="66">
        <v>162.06863170757703</v>
      </c>
      <c r="F166" s="68">
        <v>99.99977189353997</v>
      </c>
      <c r="G166" s="100" t="s">
        <v>1001</v>
      </c>
      <c r="H166" s="65"/>
      <c r="I166" s="69" t="s">
        <v>339</v>
      </c>
      <c r="J166" s="70"/>
      <c r="K166" s="70"/>
      <c r="L166" s="69" t="s">
        <v>3026</v>
      </c>
      <c r="M166" s="73">
        <v>1.0760202795778464</v>
      </c>
      <c r="N166" s="74">
        <v>4645.95849609375</v>
      </c>
      <c r="O166" s="74">
        <v>4210.80029296875</v>
      </c>
      <c r="P166" s="75"/>
      <c r="Q166" s="76"/>
      <c r="R166" s="76"/>
      <c r="S166" s="86"/>
      <c r="T166" s="48">
        <v>0</v>
      </c>
      <c r="U166" s="48">
        <v>1</v>
      </c>
      <c r="V166" s="49">
        <v>0</v>
      </c>
      <c r="W166" s="49">
        <v>0.045455</v>
      </c>
      <c r="X166" s="49">
        <v>0</v>
      </c>
      <c r="Y166" s="49">
        <v>0.590358</v>
      </c>
      <c r="Z166" s="49">
        <v>0</v>
      </c>
      <c r="AA166" s="49">
        <v>0</v>
      </c>
      <c r="AB166" s="71">
        <v>166</v>
      </c>
      <c r="AC166" s="71"/>
      <c r="AD166" s="72"/>
      <c r="AE166" s="78" t="s">
        <v>1757</v>
      </c>
      <c r="AF166" s="78">
        <v>81</v>
      </c>
      <c r="AG166" s="78">
        <v>541</v>
      </c>
      <c r="AH166" s="78">
        <v>19850</v>
      </c>
      <c r="AI166" s="78">
        <v>19919</v>
      </c>
      <c r="AJ166" s="78"/>
      <c r="AK166" s="78"/>
      <c r="AL166" s="78"/>
      <c r="AM166" s="78"/>
      <c r="AN166" s="78"/>
      <c r="AO166" s="80">
        <v>43331.38869212963</v>
      </c>
      <c r="AP166" s="78"/>
      <c r="AQ166" s="78" t="b">
        <v>1</v>
      </c>
      <c r="AR166" s="78" t="b">
        <v>0</v>
      </c>
      <c r="AS166" s="78" t="b">
        <v>0</v>
      </c>
      <c r="AT166" s="78" t="s">
        <v>1508</v>
      </c>
      <c r="AU166" s="78">
        <v>0</v>
      </c>
      <c r="AV166" s="78"/>
      <c r="AW166" s="78" t="b">
        <v>0</v>
      </c>
      <c r="AX166" s="78" t="s">
        <v>2622</v>
      </c>
      <c r="AY166" s="83" t="s">
        <v>2786</v>
      </c>
      <c r="AZ166" s="78" t="s">
        <v>66</v>
      </c>
      <c r="BA166" s="78" t="str">
        <f>REPLACE(INDEX(GroupVertices[Group],MATCH(Vertices[[#This Row],[Vertex]],GroupVertices[Vertex],0)),1,1,"")</f>
        <v>7</v>
      </c>
      <c r="BB166" s="48"/>
      <c r="BC166" s="48"/>
      <c r="BD166" s="48"/>
      <c r="BE166" s="48"/>
      <c r="BF166" s="48" t="s">
        <v>768</v>
      </c>
      <c r="BG166" s="48" t="s">
        <v>768</v>
      </c>
      <c r="BH166" s="121" t="s">
        <v>3725</v>
      </c>
      <c r="BI166" s="121" t="s">
        <v>3725</v>
      </c>
      <c r="BJ166" s="121" t="s">
        <v>3902</v>
      </c>
      <c r="BK166" s="121" t="s">
        <v>3902</v>
      </c>
      <c r="BL166" s="121">
        <v>0</v>
      </c>
      <c r="BM166" s="124">
        <v>0</v>
      </c>
      <c r="BN166" s="121">
        <v>0</v>
      </c>
      <c r="BO166" s="124">
        <v>0</v>
      </c>
      <c r="BP166" s="121">
        <v>0</v>
      </c>
      <c r="BQ166" s="124">
        <v>0</v>
      </c>
      <c r="BR166" s="121">
        <v>39</v>
      </c>
      <c r="BS166" s="124">
        <v>100</v>
      </c>
      <c r="BT166" s="121">
        <v>39</v>
      </c>
      <c r="BU166" s="2"/>
      <c r="BV166" s="3"/>
      <c r="BW166" s="3"/>
      <c r="BX166" s="3"/>
      <c r="BY166" s="3"/>
    </row>
    <row r="167" spans="1:77" ht="41.45" customHeight="1">
      <c r="A167" s="64" t="s">
        <v>340</v>
      </c>
      <c r="C167" s="65"/>
      <c r="D167" s="65" t="s">
        <v>64</v>
      </c>
      <c r="E167" s="66">
        <v>162.14424076065632</v>
      </c>
      <c r="F167" s="68">
        <v>99.99952059695924</v>
      </c>
      <c r="G167" s="100" t="s">
        <v>1002</v>
      </c>
      <c r="H167" s="65"/>
      <c r="I167" s="69" t="s">
        <v>340</v>
      </c>
      <c r="J167" s="70"/>
      <c r="K167" s="70"/>
      <c r="L167" s="69" t="s">
        <v>3027</v>
      </c>
      <c r="M167" s="73">
        <v>1.159769053382646</v>
      </c>
      <c r="N167" s="74">
        <v>1237.151611328125</v>
      </c>
      <c r="O167" s="74">
        <v>3309.829345703125</v>
      </c>
      <c r="P167" s="75"/>
      <c r="Q167" s="76"/>
      <c r="R167" s="76"/>
      <c r="S167" s="86"/>
      <c r="T167" s="48">
        <v>1</v>
      </c>
      <c r="U167" s="48">
        <v>1</v>
      </c>
      <c r="V167" s="49">
        <v>0</v>
      </c>
      <c r="W167" s="49">
        <v>0</v>
      </c>
      <c r="X167" s="49">
        <v>0</v>
      </c>
      <c r="Y167" s="49">
        <v>0.999998</v>
      </c>
      <c r="Z167" s="49">
        <v>0</v>
      </c>
      <c r="AA167" s="49" t="s">
        <v>4473</v>
      </c>
      <c r="AB167" s="71">
        <v>167</v>
      </c>
      <c r="AC167" s="71"/>
      <c r="AD167" s="72"/>
      <c r="AE167" s="78" t="s">
        <v>1758</v>
      </c>
      <c r="AF167" s="78">
        <v>978</v>
      </c>
      <c r="AG167" s="78">
        <v>1137</v>
      </c>
      <c r="AH167" s="78">
        <v>9558</v>
      </c>
      <c r="AI167" s="78">
        <v>1510</v>
      </c>
      <c r="AJ167" s="78"/>
      <c r="AK167" s="78" t="s">
        <v>1976</v>
      </c>
      <c r="AL167" s="78"/>
      <c r="AM167" s="83" t="s">
        <v>2267</v>
      </c>
      <c r="AN167" s="78"/>
      <c r="AO167" s="80">
        <v>42863.655277777776</v>
      </c>
      <c r="AP167" s="83" t="s">
        <v>2449</v>
      </c>
      <c r="AQ167" s="78" t="b">
        <v>0</v>
      </c>
      <c r="AR167" s="78" t="b">
        <v>0</v>
      </c>
      <c r="AS167" s="78" t="b">
        <v>0</v>
      </c>
      <c r="AT167" s="78" t="s">
        <v>1508</v>
      </c>
      <c r="AU167" s="78">
        <v>9</v>
      </c>
      <c r="AV167" s="83" t="s">
        <v>2515</v>
      </c>
      <c r="AW167" s="78" t="b">
        <v>0</v>
      </c>
      <c r="AX167" s="78" t="s">
        <v>2622</v>
      </c>
      <c r="AY167" s="83" t="s">
        <v>2787</v>
      </c>
      <c r="AZ167" s="78" t="s">
        <v>66</v>
      </c>
      <c r="BA167" s="78" t="str">
        <f>REPLACE(INDEX(GroupVertices[Group],MATCH(Vertices[[#This Row],[Vertex]],GroupVertices[Vertex],0)),1,1,"")</f>
        <v>1</v>
      </c>
      <c r="BB167" s="48"/>
      <c r="BC167" s="48"/>
      <c r="BD167" s="48"/>
      <c r="BE167" s="48"/>
      <c r="BF167" s="48" t="s">
        <v>814</v>
      </c>
      <c r="BG167" s="48" t="s">
        <v>814</v>
      </c>
      <c r="BH167" s="121" t="s">
        <v>3811</v>
      </c>
      <c r="BI167" s="121" t="s">
        <v>3811</v>
      </c>
      <c r="BJ167" s="121" t="s">
        <v>3987</v>
      </c>
      <c r="BK167" s="121" t="s">
        <v>3987</v>
      </c>
      <c r="BL167" s="121">
        <v>0</v>
      </c>
      <c r="BM167" s="124">
        <v>0</v>
      </c>
      <c r="BN167" s="121">
        <v>0</v>
      </c>
      <c r="BO167" s="124">
        <v>0</v>
      </c>
      <c r="BP167" s="121">
        <v>0</v>
      </c>
      <c r="BQ167" s="124">
        <v>0</v>
      </c>
      <c r="BR167" s="121">
        <v>14</v>
      </c>
      <c r="BS167" s="124">
        <v>100</v>
      </c>
      <c r="BT167" s="121">
        <v>14</v>
      </c>
      <c r="BU167" s="2"/>
      <c r="BV167" s="3"/>
      <c r="BW167" s="3"/>
      <c r="BX167" s="3"/>
      <c r="BY167" s="3"/>
    </row>
    <row r="168" spans="1:77" ht="41.45" customHeight="1">
      <c r="A168" s="64" t="s">
        <v>341</v>
      </c>
      <c r="C168" s="65"/>
      <c r="D168" s="65" t="s">
        <v>64</v>
      </c>
      <c r="E168" s="66">
        <v>162.03615533578457</v>
      </c>
      <c r="F168" s="68">
        <v>99.9998798330109</v>
      </c>
      <c r="G168" s="100" t="s">
        <v>1003</v>
      </c>
      <c r="H168" s="65"/>
      <c r="I168" s="69" t="s">
        <v>341</v>
      </c>
      <c r="J168" s="70"/>
      <c r="K168" s="70"/>
      <c r="L168" s="69" t="s">
        <v>3028</v>
      </c>
      <c r="M168" s="73">
        <v>1.0400476519033017</v>
      </c>
      <c r="N168" s="74">
        <v>3623.485595703125</v>
      </c>
      <c r="O168" s="74">
        <v>9555.95703125</v>
      </c>
      <c r="P168" s="75"/>
      <c r="Q168" s="76"/>
      <c r="R168" s="76"/>
      <c r="S168" s="86"/>
      <c r="T168" s="48">
        <v>0</v>
      </c>
      <c r="U168" s="48">
        <v>1</v>
      </c>
      <c r="V168" s="49">
        <v>0</v>
      </c>
      <c r="W168" s="49">
        <v>0.029412</v>
      </c>
      <c r="X168" s="49">
        <v>0</v>
      </c>
      <c r="Y168" s="49">
        <v>0.554399</v>
      </c>
      <c r="Z168" s="49">
        <v>0</v>
      </c>
      <c r="AA168" s="49">
        <v>0</v>
      </c>
      <c r="AB168" s="71">
        <v>168</v>
      </c>
      <c r="AC168" s="71"/>
      <c r="AD168" s="72"/>
      <c r="AE168" s="78" t="s">
        <v>1759</v>
      </c>
      <c r="AF168" s="78">
        <v>550</v>
      </c>
      <c r="AG168" s="78">
        <v>285</v>
      </c>
      <c r="AH168" s="78">
        <v>24697</v>
      </c>
      <c r="AI168" s="78">
        <v>1121</v>
      </c>
      <c r="AJ168" s="78"/>
      <c r="AK168" s="78" t="s">
        <v>1977</v>
      </c>
      <c r="AL168" s="78"/>
      <c r="AM168" s="83" t="s">
        <v>2268</v>
      </c>
      <c r="AN168" s="78"/>
      <c r="AO168" s="80">
        <v>40362.157372685186</v>
      </c>
      <c r="AP168" s="83" t="s">
        <v>2450</v>
      </c>
      <c r="AQ168" s="78" t="b">
        <v>0</v>
      </c>
      <c r="AR168" s="78" t="b">
        <v>0</v>
      </c>
      <c r="AS168" s="78" t="b">
        <v>1</v>
      </c>
      <c r="AT168" s="78" t="s">
        <v>1507</v>
      </c>
      <c r="AU168" s="78">
        <v>4</v>
      </c>
      <c r="AV168" s="83" t="s">
        <v>2522</v>
      </c>
      <c r="AW168" s="78" t="b">
        <v>0</v>
      </c>
      <c r="AX168" s="78" t="s">
        <v>2622</v>
      </c>
      <c r="AY168" s="83" t="s">
        <v>2788</v>
      </c>
      <c r="AZ168" s="78" t="s">
        <v>66</v>
      </c>
      <c r="BA168" s="78" t="str">
        <f>REPLACE(INDEX(GroupVertices[Group],MATCH(Vertices[[#This Row],[Vertex]],GroupVertices[Vertex],0)),1,1,"")</f>
        <v>2</v>
      </c>
      <c r="BB168" s="48"/>
      <c r="BC168" s="48"/>
      <c r="BD168" s="48"/>
      <c r="BE168" s="48"/>
      <c r="BF168" s="48"/>
      <c r="BG168" s="48"/>
      <c r="BH168" s="121" t="s">
        <v>3712</v>
      </c>
      <c r="BI168" s="121" t="s">
        <v>3712</v>
      </c>
      <c r="BJ168" s="121" t="s">
        <v>3888</v>
      </c>
      <c r="BK168" s="121" t="s">
        <v>3888</v>
      </c>
      <c r="BL168" s="121">
        <v>0</v>
      </c>
      <c r="BM168" s="124">
        <v>0</v>
      </c>
      <c r="BN168" s="121">
        <v>1</v>
      </c>
      <c r="BO168" s="124">
        <v>4</v>
      </c>
      <c r="BP168" s="121">
        <v>0</v>
      </c>
      <c r="BQ168" s="124">
        <v>0</v>
      </c>
      <c r="BR168" s="121">
        <v>24</v>
      </c>
      <c r="BS168" s="124">
        <v>96</v>
      </c>
      <c r="BT168" s="121">
        <v>25</v>
      </c>
      <c r="BU168" s="2"/>
      <c r="BV168" s="3"/>
      <c r="BW168" s="3"/>
      <c r="BX168" s="3"/>
      <c r="BY168" s="3"/>
    </row>
    <row r="169" spans="1:77" ht="41.45" customHeight="1">
      <c r="A169" s="64" t="s">
        <v>342</v>
      </c>
      <c r="C169" s="65"/>
      <c r="D169" s="65" t="s">
        <v>64</v>
      </c>
      <c r="E169" s="66">
        <v>162.0054550155745</v>
      </c>
      <c r="F169" s="68">
        <v>99.999981869542</v>
      </c>
      <c r="G169" s="100" t="s">
        <v>1004</v>
      </c>
      <c r="H169" s="65"/>
      <c r="I169" s="69" t="s">
        <v>342</v>
      </c>
      <c r="J169" s="70"/>
      <c r="K169" s="70"/>
      <c r="L169" s="69" t="s">
        <v>3029</v>
      </c>
      <c r="M169" s="73">
        <v>1.0060422773047086</v>
      </c>
      <c r="N169" s="74">
        <v>820.255859375</v>
      </c>
      <c r="O169" s="74">
        <v>7534.005859375</v>
      </c>
      <c r="P169" s="75"/>
      <c r="Q169" s="76"/>
      <c r="R169" s="76"/>
      <c r="S169" s="86"/>
      <c r="T169" s="48">
        <v>1</v>
      </c>
      <c r="U169" s="48">
        <v>1</v>
      </c>
      <c r="V169" s="49">
        <v>0</v>
      </c>
      <c r="W169" s="49">
        <v>0</v>
      </c>
      <c r="X169" s="49">
        <v>0</v>
      </c>
      <c r="Y169" s="49">
        <v>0.999998</v>
      </c>
      <c r="Z169" s="49">
        <v>0</v>
      </c>
      <c r="AA169" s="49" t="s">
        <v>4473</v>
      </c>
      <c r="AB169" s="71">
        <v>169</v>
      </c>
      <c r="AC169" s="71"/>
      <c r="AD169" s="72"/>
      <c r="AE169" s="78" t="s">
        <v>1760</v>
      </c>
      <c r="AF169" s="78">
        <v>155</v>
      </c>
      <c r="AG169" s="78">
        <v>43</v>
      </c>
      <c r="AH169" s="78">
        <v>326</v>
      </c>
      <c r="AI169" s="78">
        <v>14</v>
      </c>
      <c r="AJ169" s="78"/>
      <c r="AK169" s="78" t="s">
        <v>1978</v>
      </c>
      <c r="AL169" s="78" t="s">
        <v>2084</v>
      </c>
      <c r="AM169" s="83" t="s">
        <v>2269</v>
      </c>
      <c r="AN169" s="78"/>
      <c r="AO169" s="80">
        <v>43111.40453703704</v>
      </c>
      <c r="AP169" s="83" t="s">
        <v>2451</v>
      </c>
      <c r="AQ169" s="78" t="b">
        <v>1</v>
      </c>
      <c r="AR169" s="78" t="b">
        <v>0</v>
      </c>
      <c r="AS169" s="78" t="b">
        <v>0</v>
      </c>
      <c r="AT169" s="78" t="s">
        <v>1514</v>
      </c>
      <c r="AU169" s="78">
        <v>2</v>
      </c>
      <c r="AV169" s="78"/>
      <c r="AW169" s="78" t="b">
        <v>0</v>
      </c>
      <c r="AX169" s="78" t="s">
        <v>2622</v>
      </c>
      <c r="AY169" s="83" t="s">
        <v>2789</v>
      </c>
      <c r="AZ169" s="78" t="s">
        <v>66</v>
      </c>
      <c r="BA169" s="78" t="str">
        <f>REPLACE(INDEX(GroupVertices[Group],MATCH(Vertices[[#This Row],[Vertex]],GroupVertices[Vertex],0)),1,1,"")</f>
        <v>1</v>
      </c>
      <c r="BB169" s="48" t="s">
        <v>693</v>
      </c>
      <c r="BC169" s="48" t="s">
        <v>693</v>
      </c>
      <c r="BD169" s="48" t="s">
        <v>745</v>
      </c>
      <c r="BE169" s="48" t="s">
        <v>745</v>
      </c>
      <c r="BF169" s="48" t="s">
        <v>815</v>
      </c>
      <c r="BG169" s="48" t="s">
        <v>815</v>
      </c>
      <c r="BH169" s="121" t="s">
        <v>3812</v>
      </c>
      <c r="BI169" s="121" t="s">
        <v>3812</v>
      </c>
      <c r="BJ169" s="121" t="s">
        <v>3988</v>
      </c>
      <c r="BK169" s="121" t="s">
        <v>3988</v>
      </c>
      <c r="BL169" s="121">
        <v>0</v>
      </c>
      <c r="BM169" s="124">
        <v>0</v>
      </c>
      <c r="BN169" s="121">
        <v>0</v>
      </c>
      <c r="BO169" s="124">
        <v>0</v>
      </c>
      <c r="BP169" s="121">
        <v>0</v>
      </c>
      <c r="BQ169" s="124">
        <v>0</v>
      </c>
      <c r="BR169" s="121">
        <v>35</v>
      </c>
      <c r="BS169" s="124">
        <v>100</v>
      </c>
      <c r="BT169" s="121">
        <v>35</v>
      </c>
      <c r="BU169" s="2"/>
      <c r="BV169" s="3"/>
      <c r="BW169" s="3"/>
      <c r="BX169" s="3"/>
      <c r="BY169" s="3"/>
    </row>
    <row r="170" spans="1:77" ht="41.45" customHeight="1">
      <c r="A170" s="64" t="s">
        <v>343</v>
      </c>
      <c r="C170" s="65"/>
      <c r="D170" s="65" t="s">
        <v>64</v>
      </c>
      <c r="E170" s="66">
        <v>163.4657499987889</v>
      </c>
      <c r="F170" s="68">
        <v>99.99512838809771</v>
      </c>
      <c r="G170" s="100" t="s">
        <v>2594</v>
      </c>
      <c r="H170" s="65"/>
      <c r="I170" s="69" t="s">
        <v>343</v>
      </c>
      <c r="J170" s="70"/>
      <c r="K170" s="70"/>
      <c r="L170" s="69" t="s">
        <v>3030</v>
      </c>
      <c r="M170" s="73">
        <v>2.623545859967538</v>
      </c>
      <c r="N170" s="74">
        <v>8933.4794921875</v>
      </c>
      <c r="O170" s="74">
        <v>1005.78173828125</v>
      </c>
      <c r="P170" s="75"/>
      <c r="Q170" s="76"/>
      <c r="R170" s="76"/>
      <c r="S170" s="86"/>
      <c r="T170" s="48">
        <v>0</v>
      </c>
      <c r="U170" s="48">
        <v>1</v>
      </c>
      <c r="V170" s="49">
        <v>0</v>
      </c>
      <c r="W170" s="49">
        <v>1</v>
      </c>
      <c r="X170" s="49">
        <v>0</v>
      </c>
      <c r="Y170" s="49">
        <v>0.999998</v>
      </c>
      <c r="Z170" s="49">
        <v>0</v>
      </c>
      <c r="AA170" s="49">
        <v>0</v>
      </c>
      <c r="AB170" s="71">
        <v>170</v>
      </c>
      <c r="AC170" s="71"/>
      <c r="AD170" s="72"/>
      <c r="AE170" s="78" t="s">
        <v>1761</v>
      </c>
      <c r="AF170" s="78">
        <v>1140</v>
      </c>
      <c r="AG170" s="78">
        <v>11554</v>
      </c>
      <c r="AH170" s="78">
        <v>15665</v>
      </c>
      <c r="AI170" s="78">
        <v>0</v>
      </c>
      <c r="AJ170" s="78"/>
      <c r="AK170" s="78" t="s">
        <v>1979</v>
      </c>
      <c r="AL170" s="78" t="s">
        <v>2142</v>
      </c>
      <c r="AM170" s="83" t="s">
        <v>2270</v>
      </c>
      <c r="AN170" s="78"/>
      <c r="AO170" s="80">
        <v>40319.553078703706</v>
      </c>
      <c r="AP170" s="83" t="s">
        <v>2452</v>
      </c>
      <c r="AQ170" s="78" t="b">
        <v>0</v>
      </c>
      <c r="AR170" s="78" t="b">
        <v>0</v>
      </c>
      <c r="AS170" s="78" t="b">
        <v>0</v>
      </c>
      <c r="AT170" s="78" t="s">
        <v>1507</v>
      </c>
      <c r="AU170" s="78">
        <v>420</v>
      </c>
      <c r="AV170" s="83" t="s">
        <v>2515</v>
      </c>
      <c r="AW170" s="78" t="b">
        <v>1</v>
      </c>
      <c r="AX170" s="78" t="s">
        <v>2622</v>
      </c>
      <c r="AY170" s="83" t="s">
        <v>2790</v>
      </c>
      <c r="AZ170" s="78" t="s">
        <v>66</v>
      </c>
      <c r="BA170" s="78" t="str">
        <f>REPLACE(INDEX(GroupVertices[Group],MATCH(Vertices[[#This Row],[Vertex]],GroupVertices[Vertex],0)),1,1,"")</f>
        <v>27</v>
      </c>
      <c r="BB170" s="48"/>
      <c r="BC170" s="48"/>
      <c r="BD170" s="48"/>
      <c r="BE170" s="48"/>
      <c r="BF170" s="48" t="s">
        <v>756</v>
      </c>
      <c r="BG170" s="48" t="s">
        <v>756</v>
      </c>
      <c r="BH170" s="121" t="s">
        <v>3813</v>
      </c>
      <c r="BI170" s="121" t="s">
        <v>3813</v>
      </c>
      <c r="BJ170" s="121" t="s">
        <v>3989</v>
      </c>
      <c r="BK170" s="121" t="s">
        <v>3989</v>
      </c>
      <c r="BL170" s="121">
        <v>2</v>
      </c>
      <c r="BM170" s="124">
        <v>5.555555555555555</v>
      </c>
      <c r="BN170" s="121">
        <v>1</v>
      </c>
      <c r="BO170" s="124">
        <v>2.7777777777777777</v>
      </c>
      <c r="BP170" s="121">
        <v>0</v>
      </c>
      <c r="BQ170" s="124">
        <v>0</v>
      </c>
      <c r="BR170" s="121">
        <v>33</v>
      </c>
      <c r="BS170" s="124">
        <v>91.66666666666667</v>
      </c>
      <c r="BT170" s="121">
        <v>36</v>
      </c>
      <c r="BU170" s="2"/>
      <c r="BV170" s="3"/>
      <c r="BW170" s="3"/>
      <c r="BX170" s="3"/>
      <c r="BY170" s="3"/>
    </row>
    <row r="171" spans="1:77" ht="41.45" customHeight="1">
      <c r="A171" s="64" t="s">
        <v>439</v>
      </c>
      <c r="C171" s="65"/>
      <c r="D171" s="65" t="s">
        <v>64</v>
      </c>
      <c r="E171" s="66">
        <v>616.5259792202571</v>
      </c>
      <c r="F171" s="68">
        <v>98.48932343708285</v>
      </c>
      <c r="G171" s="100" t="s">
        <v>2595</v>
      </c>
      <c r="H171" s="65"/>
      <c r="I171" s="69" t="s">
        <v>439</v>
      </c>
      <c r="J171" s="70"/>
      <c r="K171" s="70"/>
      <c r="L171" s="69" t="s">
        <v>3031</v>
      </c>
      <c r="M171" s="73">
        <v>504.4581425348584</v>
      </c>
      <c r="N171" s="74">
        <v>8933.4794921875</v>
      </c>
      <c r="O171" s="74">
        <v>570.5311889648438</v>
      </c>
      <c r="P171" s="75"/>
      <c r="Q171" s="76"/>
      <c r="R171" s="76"/>
      <c r="S171" s="86"/>
      <c r="T171" s="48">
        <v>1</v>
      </c>
      <c r="U171" s="48">
        <v>0</v>
      </c>
      <c r="V171" s="49">
        <v>0</v>
      </c>
      <c r="W171" s="49">
        <v>1</v>
      </c>
      <c r="X171" s="49">
        <v>0</v>
      </c>
      <c r="Y171" s="49">
        <v>0.999998</v>
      </c>
      <c r="Z171" s="49">
        <v>0</v>
      </c>
      <c r="AA171" s="49">
        <v>0</v>
      </c>
      <c r="AB171" s="71">
        <v>171</v>
      </c>
      <c r="AC171" s="71"/>
      <c r="AD171" s="72"/>
      <c r="AE171" s="78" t="s">
        <v>1762</v>
      </c>
      <c r="AF171" s="78">
        <v>388</v>
      </c>
      <c r="AG171" s="78">
        <v>3582871</v>
      </c>
      <c r="AH171" s="78">
        <v>25038</v>
      </c>
      <c r="AI171" s="78">
        <v>3791</v>
      </c>
      <c r="AJ171" s="78"/>
      <c r="AK171" s="78" t="s">
        <v>1980</v>
      </c>
      <c r="AL171" s="78" t="s">
        <v>2143</v>
      </c>
      <c r="AM171" s="83" t="s">
        <v>2271</v>
      </c>
      <c r="AN171" s="78"/>
      <c r="AO171" s="80">
        <v>39589.6177662037</v>
      </c>
      <c r="AP171" s="83" t="s">
        <v>2453</v>
      </c>
      <c r="AQ171" s="78" t="b">
        <v>0</v>
      </c>
      <c r="AR171" s="78" t="b">
        <v>0</v>
      </c>
      <c r="AS171" s="78" t="b">
        <v>1</v>
      </c>
      <c r="AT171" s="78" t="s">
        <v>1508</v>
      </c>
      <c r="AU171" s="78">
        <v>12114</v>
      </c>
      <c r="AV171" s="83" t="s">
        <v>2515</v>
      </c>
      <c r="AW171" s="78" t="b">
        <v>1</v>
      </c>
      <c r="AX171" s="78" t="s">
        <v>2622</v>
      </c>
      <c r="AY171" s="83" t="s">
        <v>2791</v>
      </c>
      <c r="AZ171" s="78" t="s">
        <v>65</v>
      </c>
      <c r="BA171" s="78" t="str">
        <f>REPLACE(INDEX(GroupVertices[Group],MATCH(Vertices[[#This Row],[Vertex]],GroupVertices[Vertex],0)),1,1,"")</f>
        <v>27</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344</v>
      </c>
      <c r="C172" s="65"/>
      <c r="D172" s="65" t="s">
        <v>64</v>
      </c>
      <c r="E172" s="66">
        <v>162.00076116496388</v>
      </c>
      <c r="F172" s="68">
        <v>99.99999747016865</v>
      </c>
      <c r="G172" s="100" t="s">
        <v>1005</v>
      </c>
      <c r="H172" s="65"/>
      <c r="I172" s="69" t="s">
        <v>344</v>
      </c>
      <c r="J172" s="70"/>
      <c r="K172" s="70"/>
      <c r="L172" s="69" t="s">
        <v>3032</v>
      </c>
      <c r="M172" s="73">
        <v>1.0008431084611222</v>
      </c>
      <c r="N172" s="74">
        <v>2891.19873046875</v>
      </c>
      <c r="O172" s="74">
        <v>4200.322265625</v>
      </c>
      <c r="P172" s="75"/>
      <c r="Q172" s="76"/>
      <c r="R172" s="76"/>
      <c r="S172" s="86"/>
      <c r="T172" s="48">
        <v>0</v>
      </c>
      <c r="U172" s="48">
        <v>1</v>
      </c>
      <c r="V172" s="49">
        <v>0</v>
      </c>
      <c r="W172" s="49">
        <v>0.012195</v>
      </c>
      <c r="X172" s="49">
        <v>0.001504</v>
      </c>
      <c r="Y172" s="49">
        <v>0.445723</v>
      </c>
      <c r="Z172" s="49">
        <v>0</v>
      </c>
      <c r="AA172" s="49">
        <v>0</v>
      </c>
      <c r="AB172" s="71">
        <v>172</v>
      </c>
      <c r="AC172" s="71"/>
      <c r="AD172" s="72"/>
      <c r="AE172" s="78" t="s">
        <v>1763</v>
      </c>
      <c r="AF172" s="78">
        <v>25</v>
      </c>
      <c r="AG172" s="78">
        <v>6</v>
      </c>
      <c r="AH172" s="78">
        <v>65</v>
      </c>
      <c r="AI172" s="78">
        <v>3029</v>
      </c>
      <c r="AJ172" s="78"/>
      <c r="AK172" s="78"/>
      <c r="AL172" s="78"/>
      <c r="AM172" s="83" t="s">
        <v>2272</v>
      </c>
      <c r="AN172" s="78"/>
      <c r="AO172" s="80">
        <v>42670.83707175926</v>
      </c>
      <c r="AP172" s="83" t="s">
        <v>2454</v>
      </c>
      <c r="AQ172" s="78" t="b">
        <v>1</v>
      </c>
      <c r="AR172" s="78" t="b">
        <v>0</v>
      </c>
      <c r="AS172" s="78" t="b">
        <v>1</v>
      </c>
      <c r="AT172" s="78" t="s">
        <v>1508</v>
      </c>
      <c r="AU172" s="78">
        <v>0</v>
      </c>
      <c r="AV172" s="78"/>
      <c r="AW172" s="78" t="b">
        <v>0</v>
      </c>
      <c r="AX172" s="78" t="s">
        <v>2622</v>
      </c>
      <c r="AY172" s="83" t="s">
        <v>2792</v>
      </c>
      <c r="AZ172" s="78" t="s">
        <v>66</v>
      </c>
      <c r="BA172" s="78" t="str">
        <f>REPLACE(INDEX(GroupVertices[Group],MATCH(Vertices[[#This Row],[Vertex]],GroupVertices[Vertex],0)),1,1,"")</f>
        <v>3</v>
      </c>
      <c r="BB172" s="48"/>
      <c r="BC172" s="48"/>
      <c r="BD172" s="48"/>
      <c r="BE172" s="48"/>
      <c r="BF172" s="48" t="s">
        <v>756</v>
      </c>
      <c r="BG172" s="48" t="s">
        <v>756</v>
      </c>
      <c r="BH172" s="121" t="s">
        <v>3814</v>
      </c>
      <c r="BI172" s="121" t="s">
        <v>3814</v>
      </c>
      <c r="BJ172" s="121" t="s">
        <v>3990</v>
      </c>
      <c r="BK172" s="121" t="s">
        <v>3990</v>
      </c>
      <c r="BL172" s="121">
        <v>0</v>
      </c>
      <c r="BM172" s="124">
        <v>0</v>
      </c>
      <c r="BN172" s="121">
        <v>0</v>
      </c>
      <c r="BO172" s="124">
        <v>0</v>
      </c>
      <c r="BP172" s="121">
        <v>0</v>
      </c>
      <c r="BQ172" s="124">
        <v>0</v>
      </c>
      <c r="BR172" s="121">
        <v>6</v>
      </c>
      <c r="BS172" s="124">
        <v>100</v>
      </c>
      <c r="BT172" s="121">
        <v>6</v>
      </c>
      <c r="BU172" s="2"/>
      <c r="BV172" s="3"/>
      <c r="BW172" s="3"/>
      <c r="BX172" s="3"/>
      <c r="BY172" s="3"/>
    </row>
    <row r="173" spans="1:77" ht="41.45" customHeight="1">
      <c r="A173" s="64" t="s">
        <v>345</v>
      </c>
      <c r="C173" s="65"/>
      <c r="D173" s="65" t="s">
        <v>64</v>
      </c>
      <c r="E173" s="66">
        <v>162.00849967543004</v>
      </c>
      <c r="F173" s="68">
        <v>99.9999717502166</v>
      </c>
      <c r="G173" s="100" t="s">
        <v>1006</v>
      </c>
      <c r="H173" s="65"/>
      <c r="I173" s="69" t="s">
        <v>345</v>
      </c>
      <c r="J173" s="70"/>
      <c r="K173" s="70"/>
      <c r="L173" s="69" t="s">
        <v>3033</v>
      </c>
      <c r="M173" s="73">
        <v>1.0094147111491973</v>
      </c>
      <c r="N173" s="74">
        <v>5438.2021484375</v>
      </c>
      <c r="O173" s="74">
        <v>4494.892578125</v>
      </c>
      <c r="P173" s="75"/>
      <c r="Q173" s="76"/>
      <c r="R173" s="76"/>
      <c r="S173" s="86"/>
      <c r="T173" s="48">
        <v>0</v>
      </c>
      <c r="U173" s="48">
        <v>3</v>
      </c>
      <c r="V173" s="49">
        <v>30</v>
      </c>
      <c r="W173" s="49">
        <v>0.05</v>
      </c>
      <c r="X173" s="49">
        <v>0</v>
      </c>
      <c r="Y173" s="49">
        <v>1.648338</v>
      </c>
      <c r="Z173" s="49">
        <v>0</v>
      </c>
      <c r="AA173" s="49">
        <v>0</v>
      </c>
      <c r="AB173" s="71">
        <v>173</v>
      </c>
      <c r="AC173" s="71"/>
      <c r="AD173" s="72"/>
      <c r="AE173" s="78" t="s">
        <v>1764</v>
      </c>
      <c r="AF173" s="78">
        <v>484</v>
      </c>
      <c r="AG173" s="78">
        <v>67</v>
      </c>
      <c r="AH173" s="78">
        <v>5795</v>
      </c>
      <c r="AI173" s="78">
        <v>183</v>
      </c>
      <c r="AJ173" s="78"/>
      <c r="AK173" s="78" t="s">
        <v>1981</v>
      </c>
      <c r="AL173" s="78"/>
      <c r="AM173" s="78"/>
      <c r="AN173" s="78"/>
      <c r="AO173" s="80">
        <v>42842.05483796296</v>
      </c>
      <c r="AP173" s="78"/>
      <c r="AQ173" s="78" t="b">
        <v>1</v>
      </c>
      <c r="AR173" s="78" t="b">
        <v>0</v>
      </c>
      <c r="AS173" s="78" t="b">
        <v>0</v>
      </c>
      <c r="AT173" s="78" t="s">
        <v>1508</v>
      </c>
      <c r="AU173" s="78">
        <v>0</v>
      </c>
      <c r="AV173" s="78"/>
      <c r="AW173" s="78" t="b">
        <v>0</v>
      </c>
      <c r="AX173" s="78" t="s">
        <v>2622</v>
      </c>
      <c r="AY173" s="83" t="s">
        <v>2793</v>
      </c>
      <c r="AZ173" s="78" t="s">
        <v>66</v>
      </c>
      <c r="BA173" s="78" t="str">
        <f>REPLACE(INDEX(GroupVertices[Group],MATCH(Vertices[[#This Row],[Vertex]],GroupVertices[Vertex],0)),1,1,"")</f>
        <v>7</v>
      </c>
      <c r="BB173" s="48"/>
      <c r="BC173" s="48"/>
      <c r="BD173" s="48"/>
      <c r="BE173" s="48"/>
      <c r="BF173" s="48" t="s">
        <v>3690</v>
      </c>
      <c r="BG173" s="48" t="s">
        <v>3690</v>
      </c>
      <c r="BH173" s="121" t="s">
        <v>3815</v>
      </c>
      <c r="BI173" s="121" t="s">
        <v>3815</v>
      </c>
      <c r="BJ173" s="121" t="s">
        <v>3991</v>
      </c>
      <c r="BK173" s="121" t="s">
        <v>3991</v>
      </c>
      <c r="BL173" s="121">
        <v>0</v>
      </c>
      <c r="BM173" s="124">
        <v>0</v>
      </c>
      <c r="BN173" s="121">
        <v>0</v>
      </c>
      <c r="BO173" s="124">
        <v>0</v>
      </c>
      <c r="BP173" s="121">
        <v>0</v>
      </c>
      <c r="BQ173" s="124">
        <v>0</v>
      </c>
      <c r="BR173" s="121">
        <v>36</v>
      </c>
      <c r="BS173" s="124">
        <v>100</v>
      </c>
      <c r="BT173" s="121">
        <v>36</v>
      </c>
      <c r="BU173" s="2"/>
      <c r="BV173" s="3"/>
      <c r="BW173" s="3"/>
      <c r="BX173" s="3"/>
      <c r="BY173" s="3"/>
    </row>
    <row r="174" spans="1:77" ht="41.45" customHeight="1">
      <c r="A174" s="64" t="s">
        <v>440</v>
      </c>
      <c r="C174" s="65"/>
      <c r="D174" s="65" t="s">
        <v>64</v>
      </c>
      <c r="E174" s="66">
        <v>205.5690825328082</v>
      </c>
      <c r="F174" s="68">
        <v>99.85519245354682</v>
      </c>
      <c r="G174" s="100" t="s">
        <v>2596</v>
      </c>
      <c r="H174" s="65"/>
      <c r="I174" s="69" t="s">
        <v>440</v>
      </c>
      <c r="J174" s="70"/>
      <c r="K174" s="70"/>
      <c r="L174" s="69" t="s">
        <v>3034</v>
      </c>
      <c r="M174" s="73">
        <v>49.25952831463142</v>
      </c>
      <c r="N174" s="74">
        <v>5678.4443359375</v>
      </c>
      <c r="O174" s="74">
        <v>5171.4833984375</v>
      </c>
      <c r="P174" s="75"/>
      <c r="Q174" s="76"/>
      <c r="R174" s="76"/>
      <c r="S174" s="86"/>
      <c r="T174" s="48">
        <v>1</v>
      </c>
      <c r="U174" s="48">
        <v>0</v>
      </c>
      <c r="V174" s="49">
        <v>0</v>
      </c>
      <c r="W174" s="49">
        <v>0.035714</v>
      </c>
      <c r="X174" s="49">
        <v>0</v>
      </c>
      <c r="Y174" s="49">
        <v>0.617029</v>
      </c>
      <c r="Z174" s="49">
        <v>0</v>
      </c>
      <c r="AA174" s="49">
        <v>0</v>
      </c>
      <c r="AB174" s="71">
        <v>174</v>
      </c>
      <c r="AC174" s="71"/>
      <c r="AD174" s="72"/>
      <c r="AE174" s="78" t="s">
        <v>1765</v>
      </c>
      <c r="AF174" s="78">
        <v>52</v>
      </c>
      <c r="AG174" s="78">
        <v>343440</v>
      </c>
      <c r="AH174" s="78">
        <v>13876</v>
      </c>
      <c r="AI174" s="78">
        <v>721</v>
      </c>
      <c r="AJ174" s="78"/>
      <c r="AK174" s="78" t="s">
        <v>1982</v>
      </c>
      <c r="AL174" s="78" t="s">
        <v>2144</v>
      </c>
      <c r="AM174" s="83" t="s">
        <v>2273</v>
      </c>
      <c r="AN174" s="78"/>
      <c r="AO174" s="80">
        <v>42024.18240740741</v>
      </c>
      <c r="AP174" s="83" t="s">
        <v>2455</v>
      </c>
      <c r="AQ174" s="78" t="b">
        <v>1</v>
      </c>
      <c r="AR174" s="78" t="b">
        <v>0</v>
      </c>
      <c r="AS174" s="78" t="b">
        <v>1</v>
      </c>
      <c r="AT174" s="78" t="s">
        <v>1508</v>
      </c>
      <c r="AU174" s="78">
        <v>401</v>
      </c>
      <c r="AV174" s="83" t="s">
        <v>2515</v>
      </c>
      <c r="AW174" s="78" t="b">
        <v>1</v>
      </c>
      <c r="AX174" s="78" t="s">
        <v>2622</v>
      </c>
      <c r="AY174" s="83" t="s">
        <v>2794</v>
      </c>
      <c r="AZ174" s="78" t="s">
        <v>65</v>
      </c>
      <c r="BA174" s="78" t="str">
        <f>REPLACE(INDEX(GroupVertices[Group],MATCH(Vertices[[#This Row],[Vertex]],GroupVertices[Vertex],0)),1,1,"")</f>
        <v>7</v>
      </c>
      <c r="BB174" s="48"/>
      <c r="BC174" s="48"/>
      <c r="BD174" s="48"/>
      <c r="BE174" s="48"/>
      <c r="BF174" s="48"/>
      <c r="BG174" s="48"/>
      <c r="BH174" s="48"/>
      <c r="BI174" s="48"/>
      <c r="BJ174" s="48"/>
      <c r="BK174" s="48"/>
      <c r="BL174" s="48"/>
      <c r="BM174" s="49"/>
      <c r="BN174" s="48"/>
      <c r="BO174" s="49"/>
      <c r="BP174" s="48"/>
      <c r="BQ174" s="49"/>
      <c r="BR174" s="48"/>
      <c r="BS174" s="49"/>
      <c r="BT174" s="48"/>
      <c r="BU174" s="2"/>
      <c r="BV174" s="3"/>
      <c r="BW174" s="3"/>
      <c r="BX174" s="3"/>
      <c r="BY174" s="3"/>
    </row>
    <row r="175" spans="1:77" ht="41.45" customHeight="1">
      <c r="A175" s="64" t="s">
        <v>441</v>
      </c>
      <c r="C175" s="65"/>
      <c r="D175" s="65" t="s">
        <v>64</v>
      </c>
      <c r="E175" s="66">
        <v>1000</v>
      </c>
      <c r="F175" s="68">
        <v>80.97943095322864</v>
      </c>
      <c r="G175" s="100" t="s">
        <v>2597</v>
      </c>
      <c r="H175" s="65"/>
      <c r="I175" s="69" t="s">
        <v>441</v>
      </c>
      <c r="J175" s="70"/>
      <c r="K175" s="70"/>
      <c r="L175" s="69" t="s">
        <v>3035</v>
      </c>
      <c r="M175" s="73">
        <v>6339.921644320666</v>
      </c>
      <c r="N175" s="74">
        <v>5593.5849609375</v>
      </c>
      <c r="O175" s="74">
        <v>3470.2412109375</v>
      </c>
      <c r="P175" s="75"/>
      <c r="Q175" s="76"/>
      <c r="R175" s="76"/>
      <c r="S175" s="86"/>
      <c r="T175" s="48">
        <v>1</v>
      </c>
      <c r="U175" s="48">
        <v>0</v>
      </c>
      <c r="V175" s="49">
        <v>0</v>
      </c>
      <c r="W175" s="49">
        <v>0.035714</v>
      </c>
      <c r="X175" s="49">
        <v>0</v>
      </c>
      <c r="Y175" s="49">
        <v>0.617029</v>
      </c>
      <c r="Z175" s="49">
        <v>0</v>
      </c>
      <c r="AA175" s="49">
        <v>0</v>
      </c>
      <c r="AB175" s="71">
        <v>175</v>
      </c>
      <c r="AC175" s="71"/>
      <c r="AD175" s="72"/>
      <c r="AE175" s="78" t="s">
        <v>1766</v>
      </c>
      <c r="AF175" s="78">
        <v>2123</v>
      </c>
      <c r="AG175" s="78">
        <v>45111076</v>
      </c>
      <c r="AH175" s="78">
        <v>21989</v>
      </c>
      <c r="AI175" s="78">
        <v>0</v>
      </c>
      <c r="AJ175" s="78"/>
      <c r="AK175" s="78" t="s">
        <v>1983</v>
      </c>
      <c r="AL175" s="78" t="s">
        <v>2070</v>
      </c>
      <c r="AM175" s="83" t="s">
        <v>2274</v>
      </c>
      <c r="AN175" s="78"/>
      <c r="AO175" s="80">
        <v>39823.72148148148</v>
      </c>
      <c r="AP175" s="83" t="s">
        <v>2456</v>
      </c>
      <c r="AQ175" s="78" t="b">
        <v>0</v>
      </c>
      <c r="AR175" s="78" t="b">
        <v>0</v>
      </c>
      <c r="AS175" s="78" t="b">
        <v>0</v>
      </c>
      <c r="AT175" s="78" t="s">
        <v>1508</v>
      </c>
      <c r="AU175" s="78">
        <v>23152</v>
      </c>
      <c r="AV175" s="83" t="s">
        <v>2515</v>
      </c>
      <c r="AW175" s="78" t="b">
        <v>1</v>
      </c>
      <c r="AX175" s="78" t="s">
        <v>2622</v>
      </c>
      <c r="AY175" s="83" t="s">
        <v>2795</v>
      </c>
      <c r="AZ175" s="78" t="s">
        <v>65</v>
      </c>
      <c r="BA175" s="78" t="str">
        <f>REPLACE(INDEX(GroupVertices[Group],MATCH(Vertices[[#This Row],[Vertex]],GroupVertices[Vertex],0)),1,1,"")</f>
        <v>7</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346</v>
      </c>
      <c r="C176" s="65"/>
      <c r="D176" s="65" t="s">
        <v>64</v>
      </c>
      <c r="E176" s="66">
        <v>162.0409760472225</v>
      </c>
      <c r="F176" s="68">
        <v>99.99986381074568</v>
      </c>
      <c r="G176" s="100" t="s">
        <v>1007</v>
      </c>
      <c r="H176" s="65"/>
      <c r="I176" s="69" t="s">
        <v>346</v>
      </c>
      <c r="J176" s="70"/>
      <c r="K176" s="70"/>
      <c r="L176" s="69" t="s">
        <v>3036</v>
      </c>
      <c r="M176" s="73">
        <v>1.045387338823742</v>
      </c>
      <c r="N176" s="74">
        <v>5642.36767578125</v>
      </c>
      <c r="O176" s="74">
        <v>6932.5478515625</v>
      </c>
      <c r="P176" s="75"/>
      <c r="Q176" s="76"/>
      <c r="R176" s="76"/>
      <c r="S176" s="86"/>
      <c r="T176" s="48">
        <v>0</v>
      </c>
      <c r="U176" s="48">
        <v>1</v>
      </c>
      <c r="V176" s="49">
        <v>0</v>
      </c>
      <c r="W176" s="49">
        <v>0.033333</v>
      </c>
      <c r="X176" s="49">
        <v>0</v>
      </c>
      <c r="Y176" s="49">
        <v>0.585466</v>
      </c>
      <c r="Z176" s="49">
        <v>0</v>
      </c>
      <c r="AA176" s="49">
        <v>0</v>
      </c>
      <c r="AB176" s="71">
        <v>176</v>
      </c>
      <c r="AC176" s="71"/>
      <c r="AD176" s="72"/>
      <c r="AE176" s="78" t="s">
        <v>1767</v>
      </c>
      <c r="AF176" s="78">
        <v>192</v>
      </c>
      <c r="AG176" s="78">
        <v>323</v>
      </c>
      <c r="AH176" s="78">
        <v>2151</v>
      </c>
      <c r="AI176" s="78">
        <v>897</v>
      </c>
      <c r="AJ176" s="78"/>
      <c r="AK176" s="78" t="s">
        <v>1984</v>
      </c>
      <c r="AL176" s="78" t="s">
        <v>2145</v>
      </c>
      <c r="AM176" s="83" t="s">
        <v>2275</v>
      </c>
      <c r="AN176" s="78"/>
      <c r="AO176" s="80">
        <v>41202.75462962963</v>
      </c>
      <c r="AP176" s="83" t="s">
        <v>2457</v>
      </c>
      <c r="AQ176" s="78" t="b">
        <v>1</v>
      </c>
      <c r="AR176" s="78" t="b">
        <v>0</v>
      </c>
      <c r="AS176" s="78" t="b">
        <v>0</v>
      </c>
      <c r="AT176" s="78" t="s">
        <v>1508</v>
      </c>
      <c r="AU176" s="78">
        <v>35</v>
      </c>
      <c r="AV176" s="83" t="s">
        <v>2515</v>
      </c>
      <c r="AW176" s="78" t="b">
        <v>0</v>
      </c>
      <c r="AX176" s="78" t="s">
        <v>2622</v>
      </c>
      <c r="AY176" s="83" t="s">
        <v>2796</v>
      </c>
      <c r="AZ176" s="78" t="s">
        <v>66</v>
      </c>
      <c r="BA176" s="78" t="str">
        <f>REPLACE(INDEX(GroupVertices[Group],MATCH(Vertices[[#This Row],[Vertex]],GroupVertices[Vertex],0)),1,1,"")</f>
        <v>5</v>
      </c>
      <c r="BB176" s="48" t="s">
        <v>694</v>
      </c>
      <c r="BC176" s="48" t="s">
        <v>694</v>
      </c>
      <c r="BD176" s="48" t="s">
        <v>744</v>
      </c>
      <c r="BE176" s="48" t="s">
        <v>744</v>
      </c>
      <c r="BF176" s="48" t="s">
        <v>817</v>
      </c>
      <c r="BG176" s="48" t="s">
        <v>817</v>
      </c>
      <c r="BH176" s="121" t="s">
        <v>3816</v>
      </c>
      <c r="BI176" s="121" t="s">
        <v>3816</v>
      </c>
      <c r="BJ176" s="121" t="s">
        <v>3992</v>
      </c>
      <c r="BK176" s="121" t="s">
        <v>3992</v>
      </c>
      <c r="BL176" s="121">
        <v>3</v>
      </c>
      <c r="BM176" s="124">
        <v>7.6923076923076925</v>
      </c>
      <c r="BN176" s="121">
        <v>1</v>
      </c>
      <c r="BO176" s="124">
        <v>2.5641025641025643</v>
      </c>
      <c r="BP176" s="121">
        <v>0</v>
      </c>
      <c r="BQ176" s="124">
        <v>0</v>
      </c>
      <c r="BR176" s="121">
        <v>35</v>
      </c>
      <c r="BS176" s="124">
        <v>89.74358974358974</v>
      </c>
      <c r="BT176" s="121">
        <v>39</v>
      </c>
      <c r="BU176" s="2"/>
      <c r="BV176" s="3"/>
      <c r="BW176" s="3"/>
      <c r="BX176" s="3"/>
      <c r="BY176" s="3"/>
    </row>
    <row r="177" spans="1:77" ht="41.45" customHeight="1">
      <c r="A177" s="64" t="s">
        <v>347</v>
      </c>
      <c r="C177" s="65"/>
      <c r="D177" s="65" t="s">
        <v>64</v>
      </c>
      <c r="E177" s="66">
        <v>162.00190291240972</v>
      </c>
      <c r="F177" s="68">
        <v>99.99999367542162</v>
      </c>
      <c r="G177" s="100" t="s">
        <v>2598</v>
      </c>
      <c r="H177" s="65"/>
      <c r="I177" s="69" t="s">
        <v>347</v>
      </c>
      <c r="J177" s="70"/>
      <c r="K177" s="70"/>
      <c r="L177" s="69" t="s">
        <v>3037</v>
      </c>
      <c r="M177" s="73">
        <v>1.0021077711528052</v>
      </c>
      <c r="N177" s="74">
        <v>9579.9384765625</v>
      </c>
      <c r="O177" s="74">
        <v>2229.188720703125</v>
      </c>
      <c r="P177" s="75"/>
      <c r="Q177" s="76"/>
      <c r="R177" s="76"/>
      <c r="S177" s="86"/>
      <c r="T177" s="48">
        <v>2</v>
      </c>
      <c r="U177" s="48">
        <v>1</v>
      </c>
      <c r="V177" s="49">
        <v>0</v>
      </c>
      <c r="W177" s="49">
        <v>1</v>
      </c>
      <c r="X177" s="49">
        <v>0</v>
      </c>
      <c r="Y177" s="49">
        <v>1.298243</v>
      </c>
      <c r="Z177" s="49">
        <v>0</v>
      </c>
      <c r="AA177" s="49">
        <v>0</v>
      </c>
      <c r="AB177" s="71">
        <v>177</v>
      </c>
      <c r="AC177" s="71"/>
      <c r="AD177" s="72"/>
      <c r="AE177" s="78" t="s">
        <v>1768</v>
      </c>
      <c r="AF177" s="78">
        <v>12</v>
      </c>
      <c r="AG177" s="78">
        <v>15</v>
      </c>
      <c r="AH177" s="78">
        <v>511</v>
      </c>
      <c r="AI177" s="78">
        <v>146</v>
      </c>
      <c r="AJ177" s="78"/>
      <c r="AK177" s="78" t="s">
        <v>1985</v>
      </c>
      <c r="AL177" s="78"/>
      <c r="AM177" s="78"/>
      <c r="AN177" s="78"/>
      <c r="AO177" s="80">
        <v>43443.704247685186</v>
      </c>
      <c r="AP177" s="83" t="s">
        <v>2458</v>
      </c>
      <c r="AQ177" s="78" t="b">
        <v>1</v>
      </c>
      <c r="AR177" s="78" t="b">
        <v>0</v>
      </c>
      <c r="AS177" s="78" t="b">
        <v>0</v>
      </c>
      <c r="AT177" s="78" t="s">
        <v>1508</v>
      </c>
      <c r="AU177" s="78">
        <v>0</v>
      </c>
      <c r="AV177" s="78"/>
      <c r="AW177" s="78" t="b">
        <v>0</v>
      </c>
      <c r="AX177" s="78" t="s">
        <v>2622</v>
      </c>
      <c r="AY177" s="83" t="s">
        <v>2797</v>
      </c>
      <c r="AZ177" s="78" t="s">
        <v>66</v>
      </c>
      <c r="BA177" s="78" t="str">
        <f>REPLACE(INDEX(GroupVertices[Group],MATCH(Vertices[[#This Row],[Vertex]],GroupVertices[Vertex],0)),1,1,"")</f>
        <v>26</v>
      </c>
      <c r="BB177" s="48"/>
      <c r="BC177" s="48"/>
      <c r="BD177" s="48"/>
      <c r="BE177" s="48"/>
      <c r="BF177" s="48" t="s">
        <v>820</v>
      </c>
      <c r="BG177" s="48" t="s">
        <v>3702</v>
      </c>
      <c r="BH177" s="121" t="s">
        <v>3817</v>
      </c>
      <c r="BI177" s="121" t="s">
        <v>3876</v>
      </c>
      <c r="BJ177" s="121" t="s">
        <v>3993</v>
      </c>
      <c r="BK177" s="121" t="s">
        <v>4046</v>
      </c>
      <c r="BL177" s="121">
        <v>5</v>
      </c>
      <c r="BM177" s="124">
        <v>5.747126436781609</v>
      </c>
      <c r="BN177" s="121">
        <v>2</v>
      </c>
      <c r="BO177" s="124">
        <v>2.2988505747126435</v>
      </c>
      <c r="BP177" s="121">
        <v>0</v>
      </c>
      <c r="BQ177" s="124">
        <v>0</v>
      </c>
      <c r="BR177" s="121">
        <v>80</v>
      </c>
      <c r="BS177" s="124">
        <v>91.95402298850574</v>
      </c>
      <c r="BT177" s="121">
        <v>87</v>
      </c>
      <c r="BU177" s="2"/>
      <c r="BV177" s="3"/>
      <c r="BW177" s="3"/>
      <c r="BX177" s="3"/>
      <c r="BY177" s="3"/>
    </row>
    <row r="178" spans="1:77" ht="41.45" customHeight="1">
      <c r="A178" s="64" t="s">
        <v>348</v>
      </c>
      <c r="C178" s="65"/>
      <c r="D178" s="65" t="s">
        <v>64</v>
      </c>
      <c r="E178" s="66">
        <v>162.01801423747864</v>
      </c>
      <c r="F178" s="68">
        <v>99.99994012732472</v>
      </c>
      <c r="G178" s="100" t="s">
        <v>2599</v>
      </c>
      <c r="H178" s="65"/>
      <c r="I178" s="69" t="s">
        <v>348</v>
      </c>
      <c r="J178" s="70"/>
      <c r="K178" s="70"/>
      <c r="L178" s="69" t="s">
        <v>3038</v>
      </c>
      <c r="M178" s="73">
        <v>1.019953566913224</v>
      </c>
      <c r="N178" s="74">
        <v>9579.9384765625</v>
      </c>
      <c r="O178" s="74">
        <v>1793.938232421875</v>
      </c>
      <c r="P178" s="75"/>
      <c r="Q178" s="76"/>
      <c r="R178" s="76"/>
      <c r="S178" s="86"/>
      <c r="T178" s="48">
        <v>0</v>
      </c>
      <c r="U178" s="48">
        <v>1</v>
      </c>
      <c r="V178" s="49">
        <v>0</v>
      </c>
      <c r="W178" s="49">
        <v>1</v>
      </c>
      <c r="X178" s="49">
        <v>0</v>
      </c>
      <c r="Y178" s="49">
        <v>0.701753</v>
      </c>
      <c r="Z178" s="49">
        <v>0</v>
      </c>
      <c r="AA178" s="49">
        <v>0</v>
      </c>
      <c r="AB178" s="71">
        <v>178</v>
      </c>
      <c r="AC178" s="71"/>
      <c r="AD178" s="72"/>
      <c r="AE178" s="78" t="s">
        <v>1769</v>
      </c>
      <c r="AF178" s="78">
        <v>294</v>
      </c>
      <c r="AG178" s="78">
        <v>142</v>
      </c>
      <c r="AH178" s="78">
        <v>2226</v>
      </c>
      <c r="AI178" s="78">
        <v>273</v>
      </c>
      <c r="AJ178" s="78"/>
      <c r="AK178" s="78" t="s">
        <v>1986</v>
      </c>
      <c r="AL178" s="78" t="s">
        <v>2146</v>
      </c>
      <c r="AM178" s="78"/>
      <c r="AN178" s="78"/>
      <c r="AO178" s="80">
        <v>39917.96612268518</v>
      </c>
      <c r="AP178" s="83" t="s">
        <v>2459</v>
      </c>
      <c r="AQ178" s="78" t="b">
        <v>0</v>
      </c>
      <c r="AR178" s="78" t="b">
        <v>0</v>
      </c>
      <c r="AS178" s="78" t="b">
        <v>1</v>
      </c>
      <c r="AT178" s="78" t="s">
        <v>1508</v>
      </c>
      <c r="AU178" s="78">
        <v>5</v>
      </c>
      <c r="AV178" s="83" t="s">
        <v>2522</v>
      </c>
      <c r="AW178" s="78" t="b">
        <v>0</v>
      </c>
      <c r="AX178" s="78" t="s">
        <v>2622</v>
      </c>
      <c r="AY178" s="83" t="s">
        <v>2798</v>
      </c>
      <c r="AZ178" s="78" t="s">
        <v>66</v>
      </c>
      <c r="BA178" s="78" t="str">
        <f>REPLACE(INDEX(GroupVertices[Group],MATCH(Vertices[[#This Row],[Vertex]],GroupVertices[Vertex],0)),1,1,"")</f>
        <v>26</v>
      </c>
      <c r="BB178" s="48"/>
      <c r="BC178" s="48"/>
      <c r="BD178" s="48"/>
      <c r="BE178" s="48"/>
      <c r="BF178" s="48" t="s">
        <v>820</v>
      </c>
      <c r="BG178" s="48" t="s">
        <v>820</v>
      </c>
      <c r="BH178" s="121" t="s">
        <v>3818</v>
      </c>
      <c r="BI178" s="121" t="s">
        <v>3818</v>
      </c>
      <c r="BJ178" s="121" t="s">
        <v>3994</v>
      </c>
      <c r="BK178" s="121" t="s">
        <v>3994</v>
      </c>
      <c r="BL178" s="121">
        <v>0</v>
      </c>
      <c r="BM178" s="124">
        <v>0</v>
      </c>
      <c r="BN178" s="121">
        <v>1</v>
      </c>
      <c r="BO178" s="124">
        <v>9.090909090909092</v>
      </c>
      <c r="BP178" s="121">
        <v>0</v>
      </c>
      <c r="BQ178" s="124">
        <v>0</v>
      </c>
      <c r="BR178" s="121">
        <v>10</v>
      </c>
      <c r="BS178" s="124">
        <v>90.9090909090909</v>
      </c>
      <c r="BT178" s="121">
        <v>11</v>
      </c>
      <c r="BU178" s="2"/>
      <c r="BV178" s="3"/>
      <c r="BW178" s="3"/>
      <c r="BX178" s="3"/>
      <c r="BY178" s="3"/>
    </row>
    <row r="179" spans="1:77" ht="41.45" customHeight="1">
      <c r="A179" s="64" t="s">
        <v>349</v>
      </c>
      <c r="C179" s="65"/>
      <c r="D179" s="65" t="s">
        <v>64</v>
      </c>
      <c r="E179" s="66">
        <v>162.06723623847657</v>
      </c>
      <c r="F179" s="68">
        <v>99.99977653156411</v>
      </c>
      <c r="G179" s="100" t="s">
        <v>1008</v>
      </c>
      <c r="H179" s="65"/>
      <c r="I179" s="69" t="s">
        <v>349</v>
      </c>
      <c r="J179" s="70"/>
      <c r="K179" s="70"/>
      <c r="L179" s="69" t="s">
        <v>3039</v>
      </c>
      <c r="M179" s="73">
        <v>1.0744745807324558</v>
      </c>
      <c r="N179" s="74">
        <v>2070.94287109375</v>
      </c>
      <c r="O179" s="74">
        <v>4999.5</v>
      </c>
      <c r="P179" s="75"/>
      <c r="Q179" s="76"/>
      <c r="R179" s="76"/>
      <c r="S179" s="86"/>
      <c r="T179" s="48">
        <v>1</v>
      </c>
      <c r="U179" s="48">
        <v>1</v>
      </c>
      <c r="V179" s="49">
        <v>0</v>
      </c>
      <c r="W179" s="49">
        <v>0</v>
      </c>
      <c r="X179" s="49">
        <v>0</v>
      </c>
      <c r="Y179" s="49">
        <v>0.999998</v>
      </c>
      <c r="Z179" s="49">
        <v>0</v>
      </c>
      <c r="AA179" s="49" t="s">
        <v>4473</v>
      </c>
      <c r="AB179" s="71">
        <v>179</v>
      </c>
      <c r="AC179" s="71"/>
      <c r="AD179" s="72"/>
      <c r="AE179" s="78" t="s">
        <v>1770</v>
      </c>
      <c r="AF179" s="78">
        <v>968</v>
      </c>
      <c r="AG179" s="78">
        <v>530</v>
      </c>
      <c r="AH179" s="78">
        <v>2975</v>
      </c>
      <c r="AI179" s="78">
        <v>207</v>
      </c>
      <c r="AJ179" s="78"/>
      <c r="AK179" s="78" t="s">
        <v>1987</v>
      </c>
      <c r="AL179" s="78" t="s">
        <v>2147</v>
      </c>
      <c r="AM179" s="78"/>
      <c r="AN179" s="78"/>
      <c r="AO179" s="80">
        <v>40864.60387731482</v>
      </c>
      <c r="AP179" s="78"/>
      <c r="AQ179" s="78" t="b">
        <v>1</v>
      </c>
      <c r="AR179" s="78" t="b">
        <v>0</v>
      </c>
      <c r="AS179" s="78" t="b">
        <v>0</v>
      </c>
      <c r="AT179" s="78" t="s">
        <v>1508</v>
      </c>
      <c r="AU179" s="78">
        <v>6</v>
      </c>
      <c r="AV179" s="83" t="s">
        <v>2515</v>
      </c>
      <c r="AW179" s="78" t="b">
        <v>0</v>
      </c>
      <c r="AX179" s="78" t="s">
        <v>2622</v>
      </c>
      <c r="AY179" s="83" t="s">
        <v>2799</v>
      </c>
      <c r="AZ179" s="78" t="s">
        <v>66</v>
      </c>
      <c r="BA179" s="78" t="str">
        <f>REPLACE(INDEX(GroupVertices[Group],MATCH(Vertices[[#This Row],[Vertex]],GroupVertices[Vertex],0)),1,1,"")</f>
        <v>1</v>
      </c>
      <c r="BB179" s="48"/>
      <c r="BC179" s="48"/>
      <c r="BD179" s="48"/>
      <c r="BE179" s="48"/>
      <c r="BF179" s="48" t="s">
        <v>756</v>
      </c>
      <c r="BG179" s="48" t="s">
        <v>756</v>
      </c>
      <c r="BH179" s="121" t="s">
        <v>3819</v>
      </c>
      <c r="BI179" s="121" t="s">
        <v>3819</v>
      </c>
      <c r="BJ179" s="121" t="s">
        <v>3995</v>
      </c>
      <c r="BK179" s="121" t="s">
        <v>3995</v>
      </c>
      <c r="BL179" s="121">
        <v>0</v>
      </c>
      <c r="BM179" s="124">
        <v>0</v>
      </c>
      <c r="BN179" s="121">
        <v>1</v>
      </c>
      <c r="BO179" s="124">
        <v>2.6315789473684212</v>
      </c>
      <c r="BP179" s="121">
        <v>0</v>
      </c>
      <c r="BQ179" s="124">
        <v>0</v>
      </c>
      <c r="BR179" s="121">
        <v>37</v>
      </c>
      <c r="BS179" s="124">
        <v>97.36842105263158</v>
      </c>
      <c r="BT179" s="121">
        <v>38</v>
      </c>
      <c r="BU179" s="2"/>
      <c r="BV179" s="3"/>
      <c r="BW179" s="3"/>
      <c r="BX179" s="3"/>
      <c r="BY179" s="3"/>
    </row>
    <row r="180" spans="1:77" ht="41.45" customHeight="1">
      <c r="A180" s="64" t="s">
        <v>350</v>
      </c>
      <c r="C180" s="65"/>
      <c r="D180" s="65" t="s">
        <v>64</v>
      </c>
      <c r="E180" s="66">
        <v>162.05734109394604</v>
      </c>
      <c r="F180" s="68">
        <v>99.99980941937166</v>
      </c>
      <c r="G180" s="100" t="s">
        <v>1009</v>
      </c>
      <c r="H180" s="65"/>
      <c r="I180" s="69" t="s">
        <v>350</v>
      </c>
      <c r="J180" s="70"/>
      <c r="K180" s="70"/>
      <c r="L180" s="69" t="s">
        <v>3040</v>
      </c>
      <c r="M180" s="73">
        <v>1.0635141707378681</v>
      </c>
      <c r="N180" s="74">
        <v>1237.151611328125</v>
      </c>
      <c r="O180" s="74">
        <v>4999.5</v>
      </c>
      <c r="P180" s="75"/>
      <c r="Q180" s="76"/>
      <c r="R180" s="76"/>
      <c r="S180" s="86"/>
      <c r="T180" s="48">
        <v>1</v>
      </c>
      <c r="U180" s="48">
        <v>1</v>
      </c>
      <c r="V180" s="49">
        <v>0</v>
      </c>
      <c r="W180" s="49">
        <v>0</v>
      </c>
      <c r="X180" s="49">
        <v>0</v>
      </c>
      <c r="Y180" s="49">
        <v>0.999998</v>
      </c>
      <c r="Z180" s="49">
        <v>0</v>
      </c>
      <c r="AA180" s="49" t="s">
        <v>4473</v>
      </c>
      <c r="AB180" s="71">
        <v>180</v>
      </c>
      <c r="AC180" s="71"/>
      <c r="AD180" s="72"/>
      <c r="AE180" s="78" t="s">
        <v>1771</v>
      </c>
      <c r="AF180" s="78">
        <v>332</v>
      </c>
      <c r="AG180" s="78">
        <v>452</v>
      </c>
      <c r="AH180" s="78">
        <v>9263</v>
      </c>
      <c r="AI180" s="78">
        <v>21369</v>
      </c>
      <c r="AJ180" s="78"/>
      <c r="AK180" s="78" t="s">
        <v>1988</v>
      </c>
      <c r="AL180" s="78" t="s">
        <v>2148</v>
      </c>
      <c r="AM180" s="78"/>
      <c r="AN180" s="78"/>
      <c r="AO180" s="80">
        <v>42224.6156712963</v>
      </c>
      <c r="AP180" s="83" t="s">
        <v>2460</v>
      </c>
      <c r="AQ180" s="78" t="b">
        <v>0</v>
      </c>
      <c r="AR180" s="78" t="b">
        <v>0</v>
      </c>
      <c r="AS180" s="78" t="b">
        <v>0</v>
      </c>
      <c r="AT180" s="78" t="s">
        <v>1508</v>
      </c>
      <c r="AU180" s="78">
        <v>13</v>
      </c>
      <c r="AV180" s="83" t="s">
        <v>2515</v>
      </c>
      <c r="AW180" s="78" t="b">
        <v>0</v>
      </c>
      <c r="AX180" s="78" t="s">
        <v>2622</v>
      </c>
      <c r="AY180" s="83" t="s">
        <v>2800</v>
      </c>
      <c r="AZ180" s="78" t="s">
        <v>66</v>
      </c>
      <c r="BA180" s="78" t="str">
        <f>REPLACE(INDEX(GroupVertices[Group],MATCH(Vertices[[#This Row],[Vertex]],GroupVertices[Vertex],0)),1,1,"")</f>
        <v>1</v>
      </c>
      <c r="BB180" s="48"/>
      <c r="BC180" s="48"/>
      <c r="BD180" s="48"/>
      <c r="BE180" s="48"/>
      <c r="BF180" s="48" t="s">
        <v>821</v>
      </c>
      <c r="BG180" s="48" t="s">
        <v>821</v>
      </c>
      <c r="BH180" s="121" t="s">
        <v>3820</v>
      </c>
      <c r="BI180" s="121" t="s">
        <v>3820</v>
      </c>
      <c r="BJ180" s="121" t="s">
        <v>3996</v>
      </c>
      <c r="BK180" s="121" t="s">
        <v>3996</v>
      </c>
      <c r="BL180" s="121">
        <v>2</v>
      </c>
      <c r="BM180" s="124">
        <v>5.714285714285714</v>
      </c>
      <c r="BN180" s="121">
        <v>0</v>
      </c>
      <c r="BO180" s="124">
        <v>0</v>
      </c>
      <c r="BP180" s="121">
        <v>0</v>
      </c>
      <c r="BQ180" s="124">
        <v>0</v>
      </c>
      <c r="BR180" s="121">
        <v>33</v>
      </c>
      <c r="BS180" s="124">
        <v>94.28571428571429</v>
      </c>
      <c r="BT180" s="121">
        <v>35</v>
      </c>
      <c r="BU180" s="2"/>
      <c r="BV180" s="3"/>
      <c r="BW180" s="3"/>
      <c r="BX180" s="3"/>
      <c r="BY180" s="3"/>
    </row>
    <row r="181" spans="1:77" ht="41.45" customHeight="1">
      <c r="A181" s="64" t="s">
        <v>351</v>
      </c>
      <c r="C181" s="65"/>
      <c r="D181" s="65" t="s">
        <v>64</v>
      </c>
      <c r="E181" s="66">
        <v>162.00215663406433</v>
      </c>
      <c r="F181" s="68">
        <v>99.99999283214451</v>
      </c>
      <c r="G181" s="100" t="s">
        <v>1010</v>
      </c>
      <c r="H181" s="65"/>
      <c r="I181" s="69" t="s">
        <v>351</v>
      </c>
      <c r="J181" s="70"/>
      <c r="K181" s="70"/>
      <c r="L181" s="69" t="s">
        <v>3041</v>
      </c>
      <c r="M181" s="73">
        <v>1.0023888073065128</v>
      </c>
      <c r="N181" s="74">
        <v>4835.349609375</v>
      </c>
      <c r="O181" s="74">
        <v>6733.7939453125</v>
      </c>
      <c r="P181" s="75"/>
      <c r="Q181" s="76"/>
      <c r="R181" s="76"/>
      <c r="S181" s="86"/>
      <c r="T181" s="48">
        <v>0</v>
      </c>
      <c r="U181" s="48">
        <v>1</v>
      </c>
      <c r="V181" s="49">
        <v>0</v>
      </c>
      <c r="W181" s="49">
        <v>0.033333</v>
      </c>
      <c r="X181" s="49">
        <v>0</v>
      </c>
      <c r="Y181" s="49">
        <v>0.585466</v>
      </c>
      <c r="Z181" s="49">
        <v>0</v>
      </c>
      <c r="AA181" s="49">
        <v>0</v>
      </c>
      <c r="AB181" s="71">
        <v>181</v>
      </c>
      <c r="AC181" s="71"/>
      <c r="AD181" s="72"/>
      <c r="AE181" s="78" t="s">
        <v>1772</v>
      </c>
      <c r="AF181" s="78">
        <v>38</v>
      </c>
      <c r="AG181" s="78">
        <v>17</v>
      </c>
      <c r="AH181" s="78">
        <v>41</v>
      </c>
      <c r="AI181" s="78">
        <v>30</v>
      </c>
      <c r="AJ181" s="78"/>
      <c r="AK181" s="78" t="s">
        <v>1989</v>
      </c>
      <c r="AL181" s="78"/>
      <c r="AM181" s="83" t="s">
        <v>2276</v>
      </c>
      <c r="AN181" s="78"/>
      <c r="AO181" s="80">
        <v>40927.048483796294</v>
      </c>
      <c r="AP181" s="83" t="s">
        <v>2461</v>
      </c>
      <c r="AQ181" s="78" t="b">
        <v>0</v>
      </c>
      <c r="AR181" s="78" t="b">
        <v>0</v>
      </c>
      <c r="AS181" s="78" t="b">
        <v>0</v>
      </c>
      <c r="AT181" s="78" t="s">
        <v>1507</v>
      </c>
      <c r="AU181" s="78">
        <v>0</v>
      </c>
      <c r="AV181" s="83" t="s">
        <v>2525</v>
      </c>
      <c r="AW181" s="78" t="b">
        <v>0</v>
      </c>
      <c r="AX181" s="78" t="s">
        <v>2622</v>
      </c>
      <c r="AY181" s="83" t="s">
        <v>2801</v>
      </c>
      <c r="AZ181" s="78" t="s">
        <v>66</v>
      </c>
      <c r="BA181" s="78" t="str">
        <f>REPLACE(INDEX(GroupVertices[Group],MATCH(Vertices[[#This Row],[Vertex]],GroupVertices[Vertex],0)),1,1,"")</f>
        <v>5</v>
      </c>
      <c r="BB181" s="48"/>
      <c r="BC181" s="48"/>
      <c r="BD181" s="48"/>
      <c r="BE181" s="48"/>
      <c r="BF181" s="48" t="s">
        <v>822</v>
      </c>
      <c r="BG181" s="48" t="s">
        <v>822</v>
      </c>
      <c r="BH181" s="121" t="s">
        <v>3821</v>
      </c>
      <c r="BI181" s="121" t="s">
        <v>3821</v>
      </c>
      <c r="BJ181" s="121" t="s">
        <v>3997</v>
      </c>
      <c r="BK181" s="121" t="s">
        <v>3997</v>
      </c>
      <c r="BL181" s="121">
        <v>2</v>
      </c>
      <c r="BM181" s="124">
        <v>15.384615384615385</v>
      </c>
      <c r="BN181" s="121">
        <v>0</v>
      </c>
      <c r="BO181" s="124">
        <v>0</v>
      </c>
      <c r="BP181" s="121">
        <v>0</v>
      </c>
      <c r="BQ181" s="124">
        <v>0</v>
      </c>
      <c r="BR181" s="121">
        <v>11</v>
      </c>
      <c r="BS181" s="124">
        <v>84.61538461538461</v>
      </c>
      <c r="BT181" s="121">
        <v>13</v>
      </c>
      <c r="BU181" s="2"/>
      <c r="BV181" s="3"/>
      <c r="BW181" s="3"/>
      <c r="BX181" s="3"/>
      <c r="BY181" s="3"/>
    </row>
    <row r="182" spans="1:77" ht="41.45" customHeight="1">
      <c r="A182" s="64" t="s">
        <v>352</v>
      </c>
      <c r="C182" s="65"/>
      <c r="D182" s="65" t="s">
        <v>64</v>
      </c>
      <c r="E182" s="66">
        <v>1000</v>
      </c>
      <c r="F182" s="68">
        <v>95.14084878202956</v>
      </c>
      <c r="G182" s="100" t="s">
        <v>2600</v>
      </c>
      <c r="H182" s="65"/>
      <c r="I182" s="69" t="s">
        <v>352</v>
      </c>
      <c r="J182" s="70"/>
      <c r="K182" s="70"/>
      <c r="L182" s="69" t="s">
        <v>3042</v>
      </c>
      <c r="M182" s="73">
        <v>1620.3931292422812</v>
      </c>
      <c r="N182" s="74">
        <v>3583.41845703125</v>
      </c>
      <c r="O182" s="74">
        <v>3382.67041015625</v>
      </c>
      <c r="P182" s="75"/>
      <c r="Q182" s="76"/>
      <c r="R182" s="76"/>
      <c r="S182" s="86"/>
      <c r="T182" s="48">
        <v>1</v>
      </c>
      <c r="U182" s="48">
        <v>2</v>
      </c>
      <c r="V182" s="49">
        <v>2.8</v>
      </c>
      <c r="W182" s="49">
        <v>0.012658</v>
      </c>
      <c r="X182" s="49">
        <v>0.003275</v>
      </c>
      <c r="Y182" s="49">
        <v>0.990519</v>
      </c>
      <c r="Z182" s="49">
        <v>0.3333333333333333</v>
      </c>
      <c r="AA182" s="49">
        <v>0</v>
      </c>
      <c r="AB182" s="71">
        <v>182</v>
      </c>
      <c r="AC182" s="71"/>
      <c r="AD182" s="72"/>
      <c r="AE182" s="78" t="s">
        <v>1773</v>
      </c>
      <c r="AF182" s="78">
        <v>510</v>
      </c>
      <c r="AG182" s="78">
        <v>11524447</v>
      </c>
      <c r="AH182" s="78">
        <v>439461</v>
      </c>
      <c r="AI182" s="78">
        <v>226</v>
      </c>
      <c r="AJ182" s="78"/>
      <c r="AK182" s="78" t="s">
        <v>1990</v>
      </c>
      <c r="AL182" s="78" t="s">
        <v>2144</v>
      </c>
      <c r="AM182" s="83" t="s">
        <v>2277</v>
      </c>
      <c r="AN182" s="78"/>
      <c r="AO182" s="80">
        <v>40287.4515625</v>
      </c>
      <c r="AP182" s="83" t="s">
        <v>2462</v>
      </c>
      <c r="AQ182" s="78" t="b">
        <v>0</v>
      </c>
      <c r="AR182" s="78" t="b">
        <v>0</v>
      </c>
      <c r="AS182" s="78" t="b">
        <v>0</v>
      </c>
      <c r="AT182" s="78" t="s">
        <v>1508</v>
      </c>
      <c r="AU182" s="78">
        <v>11012</v>
      </c>
      <c r="AV182" s="83" t="s">
        <v>2515</v>
      </c>
      <c r="AW182" s="78" t="b">
        <v>1</v>
      </c>
      <c r="AX182" s="78" t="s">
        <v>2622</v>
      </c>
      <c r="AY182" s="83" t="s">
        <v>2802</v>
      </c>
      <c r="AZ182" s="78" t="s">
        <v>66</v>
      </c>
      <c r="BA182" s="78" t="str">
        <f>REPLACE(INDEX(GroupVertices[Group],MATCH(Vertices[[#This Row],[Vertex]],GroupVertices[Vertex],0)),1,1,"")</f>
        <v>3</v>
      </c>
      <c r="BB182" s="48" t="s">
        <v>661</v>
      </c>
      <c r="BC182" s="48" t="s">
        <v>661</v>
      </c>
      <c r="BD182" s="48" t="s">
        <v>725</v>
      </c>
      <c r="BE182" s="48" t="s">
        <v>725</v>
      </c>
      <c r="BF182" s="48" t="s">
        <v>788</v>
      </c>
      <c r="BG182" s="48" t="s">
        <v>788</v>
      </c>
      <c r="BH182" s="121" t="s">
        <v>3768</v>
      </c>
      <c r="BI182" s="121" t="s">
        <v>3768</v>
      </c>
      <c r="BJ182" s="121" t="s">
        <v>3945</v>
      </c>
      <c r="BK182" s="121" t="s">
        <v>3945</v>
      </c>
      <c r="BL182" s="121">
        <v>0</v>
      </c>
      <c r="BM182" s="124">
        <v>0</v>
      </c>
      <c r="BN182" s="121">
        <v>1</v>
      </c>
      <c r="BO182" s="124">
        <v>9.090909090909092</v>
      </c>
      <c r="BP182" s="121">
        <v>0</v>
      </c>
      <c r="BQ182" s="124">
        <v>0</v>
      </c>
      <c r="BR182" s="121">
        <v>10</v>
      </c>
      <c r="BS182" s="124">
        <v>90.9090909090909</v>
      </c>
      <c r="BT182" s="121">
        <v>11</v>
      </c>
      <c r="BU182" s="2"/>
      <c r="BV182" s="3"/>
      <c r="BW182" s="3"/>
      <c r="BX182" s="3"/>
      <c r="BY182" s="3"/>
    </row>
    <row r="183" spans="1:77" ht="41.45" customHeight="1">
      <c r="A183" s="64" t="s">
        <v>353</v>
      </c>
      <c r="C183" s="65"/>
      <c r="D183" s="65" t="s">
        <v>64</v>
      </c>
      <c r="E183" s="66">
        <v>162.04719222776092</v>
      </c>
      <c r="F183" s="68">
        <v>99.99984315045633</v>
      </c>
      <c r="G183" s="100" t="s">
        <v>1011</v>
      </c>
      <c r="H183" s="65"/>
      <c r="I183" s="69" t="s">
        <v>353</v>
      </c>
      <c r="J183" s="70"/>
      <c r="K183" s="70"/>
      <c r="L183" s="69" t="s">
        <v>3043</v>
      </c>
      <c r="M183" s="73">
        <v>1.0522727245895729</v>
      </c>
      <c r="N183" s="74">
        <v>3372.89208984375</v>
      </c>
      <c r="O183" s="74">
        <v>3639.64208984375</v>
      </c>
      <c r="P183" s="75"/>
      <c r="Q183" s="76"/>
      <c r="R183" s="76"/>
      <c r="S183" s="86"/>
      <c r="T183" s="48">
        <v>0</v>
      </c>
      <c r="U183" s="48">
        <v>3</v>
      </c>
      <c r="V183" s="49">
        <v>2.8</v>
      </c>
      <c r="W183" s="49">
        <v>0.012658</v>
      </c>
      <c r="X183" s="49">
        <v>0.003275</v>
      </c>
      <c r="Y183" s="49">
        <v>0.990519</v>
      </c>
      <c r="Z183" s="49">
        <v>0.3333333333333333</v>
      </c>
      <c r="AA183" s="49">
        <v>0</v>
      </c>
      <c r="AB183" s="71">
        <v>183</v>
      </c>
      <c r="AC183" s="71"/>
      <c r="AD183" s="72"/>
      <c r="AE183" s="78" t="s">
        <v>1774</v>
      </c>
      <c r="AF183" s="78">
        <v>338</v>
      </c>
      <c r="AG183" s="78">
        <v>372</v>
      </c>
      <c r="AH183" s="78">
        <v>114756</v>
      </c>
      <c r="AI183" s="78">
        <v>6</v>
      </c>
      <c r="AJ183" s="78"/>
      <c r="AK183" s="78" t="s">
        <v>1991</v>
      </c>
      <c r="AL183" s="78" t="s">
        <v>2091</v>
      </c>
      <c r="AM183" s="83" t="s">
        <v>2278</v>
      </c>
      <c r="AN183" s="78"/>
      <c r="AO183" s="80">
        <v>42570.4859375</v>
      </c>
      <c r="AP183" s="83" t="s">
        <v>2463</v>
      </c>
      <c r="AQ183" s="78" t="b">
        <v>1</v>
      </c>
      <c r="AR183" s="78" t="b">
        <v>0</v>
      </c>
      <c r="AS183" s="78" t="b">
        <v>0</v>
      </c>
      <c r="AT183" s="78" t="s">
        <v>1508</v>
      </c>
      <c r="AU183" s="78">
        <v>86</v>
      </c>
      <c r="AV183" s="78"/>
      <c r="AW183" s="78" t="b">
        <v>0</v>
      </c>
      <c r="AX183" s="78" t="s">
        <v>2622</v>
      </c>
      <c r="AY183" s="83" t="s">
        <v>2803</v>
      </c>
      <c r="AZ183" s="78" t="s">
        <v>66</v>
      </c>
      <c r="BA183" s="78" t="str">
        <f>REPLACE(INDEX(GroupVertices[Group],MATCH(Vertices[[#This Row],[Vertex]],GroupVertices[Vertex],0)),1,1,"")</f>
        <v>3</v>
      </c>
      <c r="BB183" s="48"/>
      <c r="BC183" s="48"/>
      <c r="BD183" s="48"/>
      <c r="BE183" s="48"/>
      <c r="BF183" s="48" t="s">
        <v>788</v>
      </c>
      <c r="BG183" s="48" t="s">
        <v>788</v>
      </c>
      <c r="BH183" s="121" t="s">
        <v>3822</v>
      </c>
      <c r="BI183" s="121" t="s">
        <v>3822</v>
      </c>
      <c r="BJ183" s="121" t="s">
        <v>3998</v>
      </c>
      <c r="BK183" s="121" t="s">
        <v>3998</v>
      </c>
      <c r="BL183" s="121">
        <v>0</v>
      </c>
      <c r="BM183" s="124">
        <v>0</v>
      </c>
      <c r="BN183" s="121">
        <v>1</v>
      </c>
      <c r="BO183" s="124">
        <v>7.6923076923076925</v>
      </c>
      <c r="BP183" s="121">
        <v>0</v>
      </c>
      <c r="BQ183" s="124">
        <v>0</v>
      </c>
      <c r="BR183" s="121">
        <v>12</v>
      </c>
      <c r="BS183" s="124">
        <v>92.3076923076923</v>
      </c>
      <c r="BT183" s="121">
        <v>13</v>
      </c>
      <c r="BU183" s="2"/>
      <c r="BV183" s="3"/>
      <c r="BW183" s="3"/>
      <c r="BX183" s="3"/>
      <c r="BY183" s="3"/>
    </row>
    <row r="184" spans="1:77" ht="41.45" customHeight="1">
      <c r="A184" s="64" t="s">
        <v>354</v>
      </c>
      <c r="C184" s="65"/>
      <c r="D184" s="65" t="s">
        <v>64</v>
      </c>
      <c r="E184" s="66">
        <v>162.0275287995272</v>
      </c>
      <c r="F184" s="68">
        <v>99.99990850443285</v>
      </c>
      <c r="G184" s="100" t="s">
        <v>1012</v>
      </c>
      <c r="H184" s="65"/>
      <c r="I184" s="69" t="s">
        <v>354</v>
      </c>
      <c r="J184" s="70"/>
      <c r="K184" s="70"/>
      <c r="L184" s="69" t="s">
        <v>3044</v>
      </c>
      <c r="M184" s="73">
        <v>1.0304924226772507</v>
      </c>
      <c r="N184" s="74">
        <v>9579.9384765625</v>
      </c>
      <c r="O184" s="74">
        <v>3443.773193359375</v>
      </c>
      <c r="P184" s="75"/>
      <c r="Q184" s="76"/>
      <c r="R184" s="76"/>
      <c r="S184" s="86"/>
      <c r="T184" s="48">
        <v>2</v>
      </c>
      <c r="U184" s="48">
        <v>1</v>
      </c>
      <c r="V184" s="49">
        <v>0</v>
      </c>
      <c r="W184" s="49">
        <v>1</v>
      </c>
      <c r="X184" s="49">
        <v>0</v>
      </c>
      <c r="Y184" s="49">
        <v>1.298243</v>
      </c>
      <c r="Z184" s="49">
        <v>0</v>
      </c>
      <c r="AA184" s="49">
        <v>0</v>
      </c>
      <c r="AB184" s="71">
        <v>184</v>
      </c>
      <c r="AC184" s="71"/>
      <c r="AD184" s="72"/>
      <c r="AE184" s="78" t="s">
        <v>1775</v>
      </c>
      <c r="AF184" s="78">
        <v>1703</v>
      </c>
      <c r="AG184" s="78">
        <v>217</v>
      </c>
      <c r="AH184" s="78">
        <v>1776</v>
      </c>
      <c r="AI184" s="78">
        <v>6866</v>
      </c>
      <c r="AJ184" s="78"/>
      <c r="AK184" s="78" t="s">
        <v>1992</v>
      </c>
      <c r="AL184" s="78"/>
      <c r="AM184" s="78"/>
      <c r="AN184" s="78"/>
      <c r="AO184" s="80">
        <v>41194.47341435185</v>
      </c>
      <c r="AP184" s="83" t="s">
        <v>2464</v>
      </c>
      <c r="AQ184" s="78" t="b">
        <v>0</v>
      </c>
      <c r="AR184" s="78" t="b">
        <v>0</v>
      </c>
      <c r="AS184" s="78" t="b">
        <v>1</v>
      </c>
      <c r="AT184" s="78" t="s">
        <v>1508</v>
      </c>
      <c r="AU184" s="78">
        <v>5</v>
      </c>
      <c r="AV184" s="83" t="s">
        <v>2523</v>
      </c>
      <c r="AW184" s="78" t="b">
        <v>0</v>
      </c>
      <c r="AX184" s="78" t="s">
        <v>2622</v>
      </c>
      <c r="AY184" s="83" t="s">
        <v>2804</v>
      </c>
      <c r="AZ184" s="78" t="s">
        <v>66</v>
      </c>
      <c r="BA184" s="78" t="str">
        <f>REPLACE(INDEX(GroupVertices[Group],MATCH(Vertices[[#This Row],[Vertex]],GroupVertices[Vertex],0)),1,1,"")</f>
        <v>25</v>
      </c>
      <c r="BB184" s="48"/>
      <c r="BC184" s="48"/>
      <c r="BD184" s="48"/>
      <c r="BE184" s="48"/>
      <c r="BF184" s="48" t="s">
        <v>823</v>
      </c>
      <c r="BG184" s="48" t="s">
        <v>823</v>
      </c>
      <c r="BH184" s="121" t="s">
        <v>3823</v>
      </c>
      <c r="BI184" s="121" t="s">
        <v>3823</v>
      </c>
      <c r="BJ184" s="121" t="s">
        <v>3999</v>
      </c>
      <c r="BK184" s="121" t="s">
        <v>3999</v>
      </c>
      <c r="BL184" s="121">
        <v>0</v>
      </c>
      <c r="BM184" s="124">
        <v>0</v>
      </c>
      <c r="BN184" s="121">
        <v>1</v>
      </c>
      <c r="BO184" s="124">
        <v>2.5</v>
      </c>
      <c r="BP184" s="121">
        <v>0</v>
      </c>
      <c r="BQ184" s="124">
        <v>0</v>
      </c>
      <c r="BR184" s="121">
        <v>39</v>
      </c>
      <c r="BS184" s="124">
        <v>97.5</v>
      </c>
      <c r="BT184" s="121">
        <v>40</v>
      </c>
      <c r="BU184" s="2"/>
      <c r="BV184" s="3"/>
      <c r="BW184" s="3"/>
      <c r="BX184" s="3"/>
      <c r="BY184" s="3"/>
    </row>
    <row r="185" spans="1:77" ht="41.45" customHeight="1">
      <c r="A185" s="64" t="s">
        <v>355</v>
      </c>
      <c r="C185" s="65"/>
      <c r="D185" s="65" t="s">
        <v>64</v>
      </c>
      <c r="E185" s="66">
        <v>162.6540944256323</v>
      </c>
      <c r="F185" s="68">
        <v>99.99782603159355</v>
      </c>
      <c r="G185" s="100" t="s">
        <v>1013</v>
      </c>
      <c r="H185" s="65"/>
      <c r="I185" s="69" t="s">
        <v>355</v>
      </c>
      <c r="J185" s="70"/>
      <c r="K185" s="70"/>
      <c r="L185" s="69" t="s">
        <v>3045</v>
      </c>
      <c r="M185" s="73">
        <v>1.7245112042576274</v>
      </c>
      <c r="N185" s="74">
        <v>9579.9384765625</v>
      </c>
      <c r="O185" s="74">
        <v>3014.404296875</v>
      </c>
      <c r="P185" s="75"/>
      <c r="Q185" s="76"/>
      <c r="R185" s="76"/>
      <c r="S185" s="86"/>
      <c r="T185" s="48">
        <v>0</v>
      </c>
      <c r="U185" s="48">
        <v>1</v>
      </c>
      <c r="V185" s="49">
        <v>0</v>
      </c>
      <c r="W185" s="49">
        <v>1</v>
      </c>
      <c r="X185" s="49">
        <v>0</v>
      </c>
      <c r="Y185" s="49">
        <v>0.701753</v>
      </c>
      <c r="Z185" s="49">
        <v>0</v>
      </c>
      <c r="AA185" s="49">
        <v>0</v>
      </c>
      <c r="AB185" s="71">
        <v>185</v>
      </c>
      <c r="AC185" s="71"/>
      <c r="AD185" s="72"/>
      <c r="AE185" s="78" t="s">
        <v>1776</v>
      </c>
      <c r="AF185" s="78">
        <v>3759</v>
      </c>
      <c r="AG185" s="78">
        <v>5156</v>
      </c>
      <c r="AH185" s="78">
        <v>66827</v>
      </c>
      <c r="AI185" s="78">
        <v>43694</v>
      </c>
      <c r="AJ185" s="78"/>
      <c r="AK185" s="78" t="s">
        <v>1993</v>
      </c>
      <c r="AL185" s="78" t="s">
        <v>1548</v>
      </c>
      <c r="AM185" s="78"/>
      <c r="AN185" s="78"/>
      <c r="AO185" s="80">
        <v>41108.65986111111</v>
      </c>
      <c r="AP185" s="83" t="s">
        <v>2465</v>
      </c>
      <c r="AQ185" s="78" t="b">
        <v>0</v>
      </c>
      <c r="AR185" s="78" t="b">
        <v>0</v>
      </c>
      <c r="AS185" s="78" t="b">
        <v>0</v>
      </c>
      <c r="AT185" s="78" t="s">
        <v>1508</v>
      </c>
      <c r="AU185" s="78">
        <v>59</v>
      </c>
      <c r="AV185" s="83" t="s">
        <v>2521</v>
      </c>
      <c r="AW185" s="78" t="b">
        <v>0</v>
      </c>
      <c r="AX185" s="78" t="s">
        <v>2622</v>
      </c>
      <c r="AY185" s="83" t="s">
        <v>2805</v>
      </c>
      <c r="AZ185" s="78" t="s">
        <v>66</v>
      </c>
      <c r="BA185" s="78" t="str">
        <f>REPLACE(INDEX(GroupVertices[Group],MATCH(Vertices[[#This Row],[Vertex]],GroupVertices[Vertex],0)),1,1,"")</f>
        <v>25</v>
      </c>
      <c r="BB185" s="48"/>
      <c r="BC185" s="48"/>
      <c r="BD185" s="48"/>
      <c r="BE185" s="48"/>
      <c r="BF185" s="48" t="s">
        <v>756</v>
      </c>
      <c r="BG185" s="48" t="s">
        <v>756</v>
      </c>
      <c r="BH185" s="121" t="s">
        <v>3824</v>
      </c>
      <c r="BI185" s="121" t="s">
        <v>3824</v>
      </c>
      <c r="BJ185" s="121" t="s">
        <v>4000</v>
      </c>
      <c r="BK185" s="121" t="s">
        <v>4000</v>
      </c>
      <c r="BL185" s="121">
        <v>0</v>
      </c>
      <c r="BM185" s="124">
        <v>0</v>
      </c>
      <c r="BN185" s="121">
        <v>1</v>
      </c>
      <c r="BO185" s="124">
        <v>4.545454545454546</v>
      </c>
      <c r="BP185" s="121">
        <v>0</v>
      </c>
      <c r="BQ185" s="124">
        <v>0</v>
      </c>
      <c r="BR185" s="121">
        <v>21</v>
      </c>
      <c r="BS185" s="124">
        <v>95.45454545454545</v>
      </c>
      <c r="BT185" s="121">
        <v>22</v>
      </c>
      <c r="BU185" s="2"/>
      <c r="BV185" s="3"/>
      <c r="BW185" s="3"/>
      <c r="BX185" s="3"/>
      <c r="BY185" s="3"/>
    </row>
    <row r="186" spans="1:77" ht="41.45" customHeight="1">
      <c r="A186" s="64" t="s">
        <v>356</v>
      </c>
      <c r="C186" s="65"/>
      <c r="D186" s="65" t="s">
        <v>64</v>
      </c>
      <c r="E186" s="66">
        <v>162.01915598492445</v>
      </c>
      <c r="F186" s="68">
        <v>99.9999363325777</v>
      </c>
      <c r="G186" s="100" t="s">
        <v>1014</v>
      </c>
      <c r="H186" s="65"/>
      <c r="I186" s="69" t="s">
        <v>356</v>
      </c>
      <c r="J186" s="70"/>
      <c r="K186" s="70"/>
      <c r="L186" s="69" t="s">
        <v>3046</v>
      </c>
      <c r="M186" s="73">
        <v>1.0212182296049073</v>
      </c>
      <c r="N186" s="74">
        <v>1237.151611328125</v>
      </c>
      <c r="O186" s="74">
        <v>6689.17041015625</v>
      </c>
      <c r="P186" s="75"/>
      <c r="Q186" s="76"/>
      <c r="R186" s="76"/>
      <c r="S186" s="86"/>
      <c r="T186" s="48">
        <v>1</v>
      </c>
      <c r="U186" s="48">
        <v>1</v>
      </c>
      <c r="V186" s="49">
        <v>0</v>
      </c>
      <c r="W186" s="49">
        <v>0</v>
      </c>
      <c r="X186" s="49">
        <v>0</v>
      </c>
      <c r="Y186" s="49">
        <v>0.999998</v>
      </c>
      <c r="Z186" s="49">
        <v>0</v>
      </c>
      <c r="AA186" s="49" t="s">
        <v>4473</v>
      </c>
      <c r="AB186" s="71">
        <v>186</v>
      </c>
      <c r="AC186" s="71"/>
      <c r="AD186" s="72"/>
      <c r="AE186" s="78" t="s">
        <v>1777</v>
      </c>
      <c r="AF186" s="78">
        <v>157</v>
      </c>
      <c r="AG186" s="78">
        <v>151</v>
      </c>
      <c r="AH186" s="78">
        <v>13281</v>
      </c>
      <c r="AI186" s="78">
        <v>2683</v>
      </c>
      <c r="AJ186" s="78"/>
      <c r="AK186" s="78" t="s">
        <v>1994</v>
      </c>
      <c r="AL186" s="78"/>
      <c r="AM186" s="78"/>
      <c r="AN186" s="78"/>
      <c r="AO186" s="80">
        <v>39843.441469907404</v>
      </c>
      <c r="AP186" s="83" t="s">
        <v>2466</v>
      </c>
      <c r="AQ186" s="78" t="b">
        <v>0</v>
      </c>
      <c r="AR186" s="78" t="b">
        <v>0</v>
      </c>
      <c r="AS186" s="78" t="b">
        <v>0</v>
      </c>
      <c r="AT186" s="78" t="s">
        <v>1513</v>
      </c>
      <c r="AU186" s="78">
        <v>5</v>
      </c>
      <c r="AV186" s="83" t="s">
        <v>2516</v>
      </c>
      <c r="AW186" s="78" t="b">
        <v>0</v>
      </c>
      <c r="AX186" s="78" t="s">
        <v>2622</v>
      </c>
      <c r="AY186" s="83" t="s">
        <v>2806</v>
      </c>
      <c r="AZ186" s="78" t="s">
        <v>66</v>
      </c>
      <c r="BA186" s="78" t="str">
        <f>REPLACE(INDEX(GroupVertices[Group],MATCH(Vertices[[#This Row],[Vertex]],GroupVertices[Vertex],0)),1,1,"")</f>
        <v>1</v>
      </c>
      <c r="BB186" s="48"/>
      <c r="BC186" s="48"/>
      <c r="BD186" s="48"/>
      <c r="BE186" s="48"/>
      <c r="BF186" s="48" t="s">
        <v>799</v>
      </c>
      <c r="BG186" s="48" t="s">
        <v>799</v>
      </c>
      <c r="BH186" s="121" t="s">
        <v>3825</v>
      </c>
      <c r="BI186" s="121" t="s">
        <v>3825</v>
      </c>
      <c r="BJ186" s="121" t="s">
        <v>4001</v>
      </c>
      <c r="BK186" s="121" t="s">
        <v>4001</v>
      </c>
      <c r="BL186" s="121">
        <v>0</v>
      </c>
      <c r="BM186" s="124">
        <v>0</v>
      </c>
      <c r="BN186" s="121">
        <v>0</v>
      </c>
      <c r="BO186" s="124">
        <v>0</v>
      </c>
      <c r="BP186" s="121">
        <v>0</v>
      </c>
      <c r="BQ186" s="124">
        <v>0</v>
      </c>
      <c r="BR186" s="121">
        <v>20</v>
      </c>
      <c r="BS186" s="124">
        <v>100</v>
      </c>
      <c r="BT186" s="121">
        <v>20</v>
      </c>
      <c r="BU186" s="2"/>
      <c r="BV186" s="3"/>
      <c r="BW186" s="3"/>
      <c r="BX186" s="3"/>
      <c r="BY186" s="3"/>
    </row>
    <row r="187" spans="1:77" ht="41.45" customHeight="1">
      <c r="A187" s="64" t="s">
        <v>357</v>
      </c>
      <c r="C187" s="65"/>
      <c r="D187" s="65" t="s">
        <v>64</v>
      </c>
      <c r="E187" s="66">
        <v>162.35203879579706</v>
      </c>
      <c r="F187" s="68">
        <v>99.9988299530008</v>
      </c>
      <c r="G187" s="100" t="s">
        <v>2601</v>
      </c>
      <c r="H187" s="65"/>
      <c r="I187" s="69" t="s">
        <v>357</v>
      </c>
      <c r="J187" s="70"/>
      <c r="K187" s="70"/>
      <c r="L187" s="69" t="s">
        <v>3047</v>
      </c>
      <c r="M187" s="73">
        <v>1.3899376632689906</v>
      </c>
      <c r="N187" s="74">
        <v>2487.838623046875</v>
      </c>
      <c r="O187" s="74">
        <v>2464.994384765625</v>
      </c>
      <c r="P187" s="75"/>
      <c r="Q187" s="76"/>
      <c r="R187" s="76"/>
      <c r="S187" s="86"/>
      <c r="T187" s="48">
        <v>1</v>
      </c>
      <c r="U187" s="48">
        <v>1</v>
      </c>
      <c r="V187" s="49">
        <v>0</v>
      </c>
      <c r="W187" s="49">
        <v>0</v>
      </c>
      <c r="X187" s="49">
        <v>0</v>
      </c>
      <c r="Y187" s="49">
        <v>0.999998</v>
      </c>
      <c r="Z187" s="49">
        <v>0</v>
      </c>
      <c r="AA187" s="49" t="s">
        <v>4473</v>
      </c>
      <c r="AB187" s="71">
        <v>187</v>
      </c>
      <c r="AC187" s="71"/>
      <c r="AD187" s="72"/>
      <c r="AE187" s="78" t="s">
        <v>1778</v>
      </c>
      <c r="AF187" s="78">
        <v>626</v>
      </c>
      <c r="AG187" s="78">
        <v>2775</v>
      </c>
      <c r="AH187" s="78">
        <v>64864</v>
      </c>
      <c r="AI187" s="78">
        <v>228</v>
      </c>
      <c r="AJ187" s="78"/>
      <c r="AK187" s="78" t="s">
        <v>1995</v>
      </c>
      <c r="AL187" s="78" t="s">
        <v>2149</v>
      </c>
      <c r="AM187" s="83" t="s">
        <v>2279</v>
      </c>
      <c r="AN187" s="78"/>
      <c r="AO187" s="80">
        <v>42933.48746527778</v>
      </c>
      <c r="AP187" s="83" t="s">
        <v>2467</v>
      </c>
      <c r="AQ187" s="78" t="b">
        <v>0</v>
      </c>
      <c r="AR187" s="78" t="b">
        <v>0</v>
      </c>
      <c r="AS187" s="78" t="b">
        <v>0</v>
      </c>
      <c r="AT187" s="78" t="s">
        <v>1507</v>
      </c>
      <c r="AU187" s="78">
        <v>19</v>
      </c>
      <c r="AV187" s="83" t="s">
        <v>2515</v>
      </c>
      <c r="AW187" s="78" t="b">
        <v>0</v>
      </c>
      <c r="AX187" s="78" t="s">
        <v>2622</v>
      </c>
      <c r="AY187" s="83" t="s">
        <v>2807</v>
      </c>
      <c r="AZ187" s="78" t="s">
        <v>66</v>
      </c>
      <c r="BA187" s="78" t="str">
        <f>REPLACE(INDEX(GroupVertices[Group],MATCH(Vertices[[#This Row],[Vertex]],GroupVertices[Vertex],0)),1,1,"")</f>
        <v>1</v>
      </c>
      <c r="BB187" s="48"/>
      <c r="BC187" s="48"/>
      <c r="BD187" s="48"/>
      <c r="BE187" s="48"/>
      <c r="BF187" s="48" t="s">
        <v>756</v>
      </c>
      <c r="BG187" s="48" t="s">
        <v>756</v>
      </c>
      <c r="BH187" s="121" t="s">
        <v>3826</v>
      </c>
      <c r="BI187" s="121" t="s">
        <v>3826</v>
      </c>
      <c r="BJ187" s="121" t="s">
        <v>4002</v>
      </c>
      <c r="BK187" s="121" t="s">
        <v>4002</v>
      </c>
      <c r="BL187" s="121">
        <v>0</v>
      </c>
      <c r="BM187" s="124">
        <v>0</v>
      </c>
      <c r="BN187" s="121">
        <v>0</v>
      </c>
      <c r="BO187" s="124">
        <v>0</v>
      </c>
      <c r="BP187" s="121">
        <v>0</v>
      </c>
      <c r="BQ187" s="124">
        <v>0</v>
      </c>
      <c r="BR187" s="121">
        <v>37</v>
      </c>
      <c r="BS187" s="124">
        <v>100</v>
      </c>
      <c r="BT187" s="121">
        <v>37</v>
      </c>
      <c r="BU187" s="2"/>
      <c r="BV187" s="3"/>
      <c r="BW187" s="3"/>
      <c r="BX187" s="3"/>
      <c r="BY187" s="3"/>
    </row>
    <row r="188" spans="1:77" ht="41.45" customHeight="1">
      <c r="A188" s="64" t="s">
        <v>358</v>
      </c>
      <c r="C188" s="65"/>
      <c r="D188" s="65" t="s">
        <v>64</v>
      </c>
      <c r="E188" s="66">
        <v>162.87419796102253</v>
      </c>
      <c r="F188" s="68">
        <v>99.99709448869494</v>
      </c>
      <c r="G188" s="100" t="s">
        <v>1015</v>
      </c>
      <c r="H188" s="65"/>
      <c r="I188" s="69" t="s">
        <v>358</v>
      </c>
      <c r="J188" s="70"/>
      <c r="K188" s="70"/>
      <c r="L188" s="69" t="s">
        <v>3048</v>
      </c>
      <c r="M188" s="73">
        <v>1.9683100675987801</v>
      </c>
      <c r="N188" s="74">
        <v>7643.81005859375</v>
      </c>
      <c r="O188" s="74">
        <v>1793.938232421875</v>
      </c>
      <c r="P188" s="75"/>
      <c r="Q188" s="76"/>
      <c r="R188" s="76"/>
      <c r="S188" s="86"/>
      <c r="T188" s="48">
        <v>2</v>
      </c>
      <c r="U188" s="48">
        <v>1</v>
      </c>
      <c r="V188" s="49">
        <v>0</v>
      </c>
      <c r="W188" s="49">
        <v>1</v>
      </c>
      <c r="X188" s="49">
        <v>0</v>
      </c>
      <c r="Y188" s="49">
        <v>1.298243</v>
      </c>
      <c r="Z188" s="49">
        <v>0</v>
      </c>
      <c r="AA188" s="49">
        <v>0</v>
      </c>
      <c r="AB188" s="71">
        <v>188</v>
      </c>
      <c r="AC188" s="71"/>
      <c r="AD188" s="72"/>
      <c r="AE188" s="78" t="s">
        <v>1779</v>
      </c>
      <c r="AF188" s="78">
        <v>12</v>
      </c>
      <c r="AG188" s="78">
        <v>6891</v>
      </c>
      <c r="AH188" s="78">
        <v>2237</v>
      </c>
      <c r="AI188" s="78">
        <v>1644</v>
      </c>
      <c r="AJ188" s="78"/>
      <c r="AK188" s="78" t="s">
        <v>1996</v>
      </c>
      <c r="AL188" s="78"/>
      <c r="AM188" s="78"/>
      <c r="AN188" s="78"/>
      <c r="AO188" s="80">
        <v>42403.69677083333</v>
      </c>
      <c r="AP188" s="83" t="s">
        <v>2468</v>
      </c>
      <c r="AQ188" s="78" t="b">
        <v>1</v>
      </c>
      <c r="AR188" s="78" t="b">
        <v>0</v>
      </c>
      <c r="AS188" s="78" t="b">
        <v>1</v>
      </c>
      <c r="AT188" s="78" t="s">
        <v>1514</v>
      </c>
      <c r="AU188" s="78">
        <v>56</v>
      </c>
      <c r="AV188" s="78"/>
      <c r="AW188" s="78" t="b">
        <v>0</v>
      </c>
      <c r="AX188" s="78" t="s">
        <v>2622</v>
      </c>
      <c r="AY188" s="83" t="s">
        <v>2808</v>
      </c>
      <c r="AZ188" s="78" t="s">
        <v>66</v>
      </c>
      <c r="BA188" s="78" t="str">
        <f>REPLACE(INDEX(GroupVertices[Group],MATCH(Vertices[[#This Row],[Vertex]],GroupVertices[Vertex],0)),1,1,"")</f>
        <v>24</v>
      </c>
      <c r="BB188" s="48"/>
      <c r="BC188" s="48"/>
      <c r="BD188" s="48"/>
      <c r="BE188" s="48"/>
      <c r="BF188" s="48" t="s">
        <v>824</v>
      </c>
      <c r="BG188" s="48" t="s">
        <v>824</v>
      </c>
      <c r="BH188" s="121" t="s">
        <v>3827</v>
      </c>
      <c r="BI188" s="121" t="s">
        <v>3827</v>
      </c>
      <c r="BJ188" s="121" t="s">
        <v>4003</v>
      </c>
      <c r="BK188" s="121" t="s">
        <v>4003</v>
      </c>
      <c r="BL188" s="121">
        <v>0</v>
      </c>
      <c r="BM188" s="124">
        <v>0</v>
      </c>
      <c r="BN188" s="121">
        <v>0</v>
      </c>
      <c r="BO188" s="124">
        <v>0</v>
      </c>
      <c r="BP188" s="121">
        <v>0</v>
      </c>
      <c r="BQ188" s="124">
        <v>0</v>
      </c>
      <c r="BR188" s="121">
        <v>33</v>
      </c>
      <c r="BS188" s="124">
        <v>100</v>
      </c>
      <c r="BT188" s="121">
        <v>33</v>
      </c>
      <c r="BU188" s="2"/>
      <c r="BV188" s="3"/>
      <c r="BW188" s="3"/>
      <c r="BX188" s="3"/>
      <c r="BY188" s="3"/>
    </row>
    <row r="189" spans="1:77" ht="41.45" customHeight="1">
      <c r="A189" s="64" t="s">
        <v>359</v>
      </c>
      <c r="C189" s="65"/>
      <c r="D189" s="65" t="s">
        <v>64</v>
      </c>
      <c r="E189" s="66">
        <v>162.0071042063296</v>
      </c>
      <c r="F189" s="68">
        <v>99.99997638824074</v>
      </c>
      <c r="G189" s="100" t="s">
        <v>1016</v>
      </c>
      <c r="H189" s="65"/>
      <c r="I189" s="69" t="s">
        <v>359</v>
      </c>
      <c r="J189" s="70"/>
      <c r="K189" s="70"/>
      <c r="L189" s="69" t="s">
        <v>3049</v>
      </c>
      <c r="M189" s="73">
        <v>1.0078690123038068</v>
      </c>
      <c r="N189" s="74">
        <v>7643.81005859375</v>
      </c>
      <c r="O189" s="74">
        <v>2229.188720703125</v>
      </c>
      <c r="P189" s="75"/>
      <c r="Q189" s="76"/>
      <c r="R189" s="76"/>
      <c r="S189" s="86"/>
      <c r="T189" s="48">
        <v>0</v>
      </c>
      <c r="U189" s="48">
        <v>1</v>
      </c>
      <c r="V189" s="49">
        <v>0</v>
      </c>
      <c r="W189" s="49">
        <v>1</v>
      </c>
      <c r="X189" s="49">
        <v>0</v>
      </c>
      <c r="Y189" s="49">
        <v>0.701753</v>
      </c>
      <c r="Z189" s="49">
        <v>0</v>
      </c>
      <c r="AA189" s="49">
        <v>0</v>
      </c>
      <c r="AB189" s="71">
        <v>189</v>
      </c>
      <c r="AC189" s="71"/>
      <c r="AD189" s="72"/>
      <c r="AE189" s="78" t="s">
        <v>1780</v>
      </c>
      <c r="AF189" s="78">
        <v>101</v>
      </c>
      <c r="AG189" s="78">
        <v>56</v>
      </c>
      <c r="AH189" s="78">
        <v>1737</v>
      </c>
      <c r="AI189" s="78">
        <v>1510</v>
      </c>
      <c r="AJ189" s="78"/>
      <c r="AK189" s="78"/>
      <c r="AL189" s="78"/>
      <c r="AM189" s="78"/>
      <c r="AN189" s="78"/>
      <c r="AO189" s="80">
        <v>41237.54628472222</v>
      </c>
      <c r="AP189" s="78"/>
      <c r="AQ189" s="78" t="b">
        <v>1</v>
      </c>
      <c r="AR189" s="78" t="b">
        <v>0</v>
      </c>
      <c r="AS189" s="78" t="b">
        <v>0</v>
      </c>
      <c r="AT189" s="78" t="s">
        <v>1514</v>
      </c>
      <c r="AU189" s="78">
        <v>0</v>
      </c>
      <c r="AV189" s="83" t="s">
        <v>2515</v>
      </c>
      <c r="AW189" s="78" t="b">
        <v>0</v>
      </c>
      <c r="AX189" s="78" t="s">
        <v>2622</v>
      </c>
      <c r="AY189" s="83" t="s">
        <v>2809</v>
      </c>
      <c r="AZ189" s="78" t="s">
        <v>66</v>
      </c>
      <c r="BA189" s="78" t="str">
        <f>REPLACE(INDEX(GroupVertices[Group],MATCH(Vertices[[#This Row],[Vertex]],GroupVertices[Vertex],0)),1,1,"")</f>
        <v>24</v>
      </c>
      <c r="BB189" s="48"/>
      <c r="BC189" s="48"/>
      <c r="BD189" s="48"/>
      <c r="BE189" s="48"/>
      <c r="BF189" s="48" t="s">
        <v>825</v>
      </c>
      <c r="BG189" s="48" t="s">
        <v>825</v>
      </c>
      <c r="BH189" s="121" t="s">
        <v>3828</v>
      </c>
      <c r="BI189" s="121" t="s">
        <v>3828</v>
      </c>
      <c r="BJ189" s="121" t="s">
        <v>4004</v>
      </c>
      <c r="BK189" s="121" t="s">
        <v>4004</v>
      </c>
      <c r="BL189" s="121">
        <v>0</v>
      </c>
      <c r="BM189" s="124">
        <v>0</v>
      </c>
      <c r="BN189" s="121">
        <v>0</v>
      </c>
      <c r="BO189" s="124">
        <v>0</v>
      </c>
      <c r="BP189" s="121">
        <v>0</v>
      </c>
      <c r="BQ189" s="124">
        <v>0</v>
      </c>
      <c r="BR189" s="121">
        <v>19</v>
      </c>
      <c r="BS189" s="124">
        <v>100</v>
      </c>
      <c r="BT189" s="121">
        <v>19</v>
      </c>
      <c r="BU189" s="2"/>
      <c r="BV189" s="3"/>
      <c r="BW189" s="3"/>
      <c r="BX189" s="3"/>
      <c r="BY189" s="3"/>
    </row>
    <row r="190" spans="1:77" ht="41.45" customHeight="1">
      <c r="A190" s="64" t="s">
        <v>360</v>
      </c>
      <c r="C190" s="65"/>
      <c r="D190" s="65" t="s">
        <v>64</v>
      </c>
      <c r="E190" s="66">
        <v>163.0759066764522</v>
      </c>
      <c r="F190" s="68">
        <v>99.99642408338728</v>
      </c>
      <c r="G190" s="100" t="s">
        <v>2602</v>
      </c>
      <c r="H190" s="65"/>
      <c r="I190" s="69" t="s">
        <v>360</v>
      </c>
      <c r="J190" s="70"/>
      <c r="K190" s="70"/>
      <c r="L190" s="69" t="s">
        <v>3050</v>
      </c>
      <c r="M190" s="73">
        <v>2.1917338097961476</v>
      </c>
      <c r="N190" s="74">
        <v>7643.81005859375</v>
      </c>
      <c r="O190" s="74">
        <v>3443.773193359375</v>
      </c>
      <c r="P190" s="75"/>
      <c r="Q190" s="76"/>
      <c r="R190" s="76"/>
      <c r="S190" s="86"/>
      <c r="T190" s="48">
        <v>0</v>
      </c>
      <c r="U190" s="48">
        <v>1</v>
      </c>
      <c r="V190" s="49">
        <v>0</v>
      </c>
      <c r="W190" s="49">
        <v>1</v>
      </c>
      <c r="X190" s="49">
        <v>0</v>
      </c>
      <c r="Y190" s="49">
        <v>0.999998</v>
      </c>
      <c r="Z190" s="49">
        <v>0</v>
      </c>
      <c r="AA190" s="49">
        <v>0</v>
      </c>
      <c r="AB190" s="71">
        <v>190</v>
      </c>
      <c r="AC190" s="71"/>
      <c r="AD190" s="72"/>
      <c r="AE190" s="78" t="s">
        <v>1781</v>
      </c>
      <c r="AF190" s="78">
        <v>603</v>
      </c>
      <c r="AG190" s="78">
        <v>8481</v>
      </c>
      <c r="AH190" s="78">
        <v>10200</v>
      </c>
      <c r="AI190" s="78">
        <v>15606</v>
      </c>
      <c r="AJ190" s="78"/>
      <c r="AK190" s="78" t="s">
        <v>1997</v>
      </c>
      <c r="AL190" s="78"/>
      <c r="AM190" s="78"/>
      <c r="AN190" s="78"/>
      <c r="AO190" s="80">
        <v>42119.895370370374</v>
      </c>
      <c r="AP190" s="83" t="s">
        <v>2469</v>
      </c>
      <c r="AQ190" s="78" t="b">
        <v>0</v>
      </c>
      <c r="AR190" s="78" t="b">
        <v>0</v>
      </c>
      <c r="AS190" s="78" t="b">
        <v>1</v>
      </c>
      <c r="AT190" s="78" t="s">
        <v>1508</v>
      </c>
      <c r="AU190" s="78">
        <v>137</v>
      </c>
      <c r="AV190" s="83" t="s">
        <v>2525</v>
      </c>
      <c r="AW190" s="78" t="b">
        <v>0</v>
      </c>
      <c r="AX190" s="78" t="s">
        <v>2622</v>
      </c>
      <c r="AY190" s="83" t="s">
        <v>2810</v>
      </c>
      <c r="AZ190" s="78" t="s">
        <v>66</v>
      </c>
      <c r="BA190" s="78" t="str">
        <f>REPLACE(INDEX(GroupVertices[Group],MATCH(Vertices[[#This Row],[Vertex]],GroupVertices[Vertex],0)),1,1,"")</f>
        <v>23</v>
      </c>
      <c r="BB190" s="48"/>
      <c r="BC190" s="48"/>
      <c r="BD190" s="48"/>
      <c r="BE190" s="48"/>
      <c r="BF190" s="48" t="s">
        <v>756</v>
      </c>
      <c r="BG190" s="48" t="s">
        <v>756</v>
      </c>
      <c r="BH190" s="121" t="s">
        <v>3829</v>
      </c>
      <c r="BI190" s="121" t="s">
        <v>3829</v>
      </c>
      <c r="BJ190" s="121" t="s">
        <v>4005</v>
      </c>
      <c r="BK190" s="121" t="s">
        <v>4005</v>
      </c>
      <c r="BL190" s="121">
        <v>2</v>
      </c>
      <c r="BM190" s="124">
        <v>8</v>
      </c>
      <c r="BN190" s="121">
        <v>0</v>
      </c>
      <c r="BO190" s="124">
        <v>0</v>
      </c>
      <c r="BP190" s="121">
        <v>0</v>
      </c>
      <c r="BQ190" s="124">
        <v>0</v>
      </c>
      <c r="BR190" s="121">
        <v>23</v>
      </c>
      <c r="BS190" s="124">
        <v>92</v>
      </c>
      <c r="BT190" s="121">
        <v>25</v>
      </c>
      <c r="BU190" s="2"/>
      <c r="BV190" s="3"/>
      <c r="BW190" s="3"/>
      <c r="BX190" s="3"/>
      <c r="BY190" s="3"/>
    </row>
    <row r="191" spans="1:77" ht="41.45" customHeight="1">
      <c r="A191" s="64" t="s">
        <v>442</v>
      </c>
      <c r="C191" s="65"/>
      <c r="D191" s="65" t="s">
        <v>64</v>
      </c>
      <c r="E191" s="66">
        <v>163.31186781525673</v>
      </c>
      <c r="F191" s="68">
        <v>99.9956398356689</v>
      </c>
      <c r="G191" s="100" t="s">
        <v>2603</v>
      </c>
      <c r="H191" s="65"/>
      <c r="I191" s="69" t="s">
        <v>442</v>
      </c>
      <c r="J191" s="70"/>
      <c r="K191" s="70"/>
      <c r="L191" s="69" t="s">
        <v>3051</v>
      </c>
      <c r="M191" s="73">
        <v>2.453097432744012</v>
      </c>
      <c r="N191" s="74">
        <v>7643.81005859375</v>
      </c>
      <c r="O191" s="74">
        <v>3014.404296875</v>
      </c>
      <c r="P191" s="75"/>
      <c r="Q191" s="76"/>
      <c r="R191" s="76"/>
      <c r="S191" s="86"/>
      <c r="T191" s="48">
        <v>1</v>
      </c>
      <c r="U191" s="48">
        <v>0</v>
      </c>
      <c r="V191" s="49">
        <v>0</v>
      </c>
      <c r="W191" s="49">
        <v>1</v>
      </c>
      <c r="X191" s="49">
        <v>0</v>
      </c>
      <c r="Y191" s="49">
        <v>0.999998</v>
      </c>
      <c r="Z191" s="49">
        <v>0</v>
      </c>
      <c r="AA191" s="49">
        <v>0</v>
      </c>
      <c r="AB191" s="71">
        <v>191</v>
      </c>
      <c r="AC191" s="71"/>
      <c r="AD191" s="72"/>
      <c r="AE191" s="78" t="s">
        <v>1782</v>
      </c>
      <c r="AF191" s="78">
        <v>1424</v>
      </c>
      <c r="AG191" s="78">
        <v>10341</v>
      </c>
      <c r="AH191" s="78">
        <v>5175</v>
      </c>
      <c r="AI191" s="78">
        <v>1400</v>
      </c>
      <c r="AJ191" s="78"/>
      <c r="AK191" s="78" t="s">
        <v>1998</v>
      </c>
      <c r="AL191" s="78" t="s">
        <v>2150</v>
      </c>
      <c r="AM191" s="83" t="s">
        <v>2280</v>
      </c>
      <c r="AN191" s="78"/>
      <c r="AO191" s="80">
        <v>42460.42493055556</v>
      </c>
      <c r="AP191" s="83" t="s">
        <v>2470</v>
      </c>
      <c r="AQ191" s="78" t="b">
        <v>0</v>
      </c>
      <c r="AR191" s="78" t="b">
        <v>0</v>
      </c>
      <c r="AS191" s="78" t="b">
        <v>0</v>
      </c>
      <c r="AT191" s="78" t="s">
        <v>1508</v>
      </c>
      <c r="AU191" s="78">
        <v>27</v>
      </c>
      <c r="AV191" s="83" t="s">
        <v>2515</v>
      </c>
      <c r="AW191" s="78" t="b">
        <v>1</v>
      </c>
      <c r="AX191" s="78" t="s">
        <v>2622</v>
      </c>
      <c r="AY191" s="83" t="s">
        <v>2811</v>
      </c>
      <c r="AZ191" s="78" t="s">
        <v>65</v>
      </c>
      <c r="BA191" s="78" t="str">
        <f>REPLACE(INDEX(GroupVertices[Group],MATCH(Vertices[[#This Row],[Vertex]],GroupVertices[Vertex],0)),1,1,"")</f>
        <v>23</v>
      </c>
      <c r="BB191" s="48"/>
      <c r="BC191" s="48"/>
      <c r="BD191" s="48"/>
      <c r="BE191" s="48"/>
      <c r="BF191" s="48"/>
      <c r="BG191" s="48"/>
      <c r="BH191" s="48"/>
      <c r="BI191" s="48"/>
      <c r="BJ191" s="48"/>
      <c r="BK191" s="48"/>
      <c r="BL191" s="48"/>
      <c r="BM191" s="49"/>
      <c r="BN191" s="48"/>
      <c r="BO191" s="49"/>
      <c r="BP191" s="48"/>
      <c r="BQ191" s="49"/>
      <c r="BR191" s="48"/>
      <c r="BS191" s="49"/>
      <c r="BT191" s="48"/>
      <c r="BU191" s="2"/>
      <c r="BV191" s="3"/>
      <c r="BW191" s="3"/>
      <c r="BX191" s="3"/>
      <c r="BY191" s="3"/>
    </row>
    <row r="192" spans="1:77" ht="41.45" customHeight="1">
      <c r="A192" s="64" t="s">
        <v>361</v>
      </c>
      <c r="C192" s="65"/>
      <c r="D192" s="65" t="s">
        <v>64</v>
      </c>
      <c r="E192" s="66">
        <v>162.0720569499145</v>
      </c>
      <c r="F192" s="68">
        <v>99.9997605092989</v>
      </c>
      <c r="G192" s="100" t="s">
        <v>1017</v>
      </c>
      <c r="H192" s="65"/>
      <c r="I192" s="69" t="s">
        <v>361</v>
      </c>
      <c r="J192" s="70"/>
      <c r="K192" s="70"/>
      <c r="L192" s="69" t="s">
        <v>3052</v>
      </c>
      <c r="M192" s="73">
        <v>1.0798142676528961</v>
      </c>
      <c r="N192" s="74">
        <v>4006.819091796875</v>
      </c>
      <c r="O192" s="74">
        <v>6942.4384765625</v>
      </c>
      <c r="P192" s="75"/>
      <c r="Q192" s="76"/>
      <c r="R192" s="76"/>
      <c r="S192" s="86"/>
      <c r="T192" s="48">
        <v>0</v>
      </c>
      <c r="U192" s="48">
        <v>1</v>
      </c>
      <c r="V192" s="49">
        <v>0</v>
      </c>
      <c r="W192" s="49">
        <v>0.029412</v>
      </c>
      <c r="X192" s="49">
        <v>0</v>
      </c>
      <c r="Y192" s="49">
        <v>0.554399</v>
      </c>
      <c r="Z192" s="49">
        <v>0</v>
      </c>
      <c r="AA192" s="49">
        <v>0</v>
      </c>
      <c r="AB192" s="71">
        <v>192</v>
      </c>
      <c r="AC192" s="71"/>
      <c r="AD192" s="72"/>
      <c r="AE192" s="78" t="s">
        <v>1783</v>
      </c>
      <c r="AF192" s="78">
        <v>628</v>
      </c>
      <c r="AG192" s="78">
        <v>568</v>
      </c>
      <c r="AH192" s="78">
        <v>1331</v>
      </c>
      <c r="AI192" s="78">
        <v>51</v>
      </c>
      <c r="AJ192" s="78"/>
      <c r="AK192" s="78" t="s">
        <v>1999</v>
      </c>
      <c r="AL192" s="78" t="s">
        <v>2151</v>
      </c>
      <c r="AM192" s="78"/>
      <c r="AN192" s="78"/>
      <c r="AO192" s="80">
        <v>40149.75084490741</v>
      </c>
      <c r="AP192" s="83" t="s">
        <v>2471</v>
      </c>
      <c r="AQ192" s="78" t="b">
        <v>1</v>
      </c>
      <c r="AR192" s="78" t="b">
        <v>0</v>
      </c>
      <c r="AS192" s="78" t="b">
        <v>1</v>
      </c>
      <c r="AT192" s="78" t="s">
        <v>1507</v>
      </c>
      <c r="AU192" s="78">
        <v>50</v>
      </c>
      <c r="AV192" s="83" t="s">
        <v>2515</v>
      </c>
      <c r="AW192" s="78" t="b">
        <v>0</v>
      </c>
      <c r="AX192" s="78" t="s">
        <v>2622</v>
      </c>
      <c r="AY192" s="83" t="s">
        <v>2812</v>
      </c>
      <c r="AZ192" s="78" t="s">
        <v>66</v>
      </c>
      <c r="BA192" s="78" t="str">
        <f>REPLACE(INDEX(GroupVertices[Group],MATCH(Vertices[[#This Row],[Vertex]],GroupVertices[Vertex],0)),1,1,"")</f>
        <v>2</v>
      </c>
      <c r="BB192" s="48"/>
      <c r="BC192" s="48"/>
      <c r="BD192" s="48"/>
      <c r="BE192" s="48"/>
      <c r="BF192" s="48"/>
      <c r="BG192" s="48"/>
      <c r="BH192" s="121" t="s">
        <v>3712</v>
      </c>
      <c r="BI192" s="121" t="s">
        <v>3712</v>
      </c>
      <c r="BJ192" s="121" t="s">
        <v>3888</v>
      </c>
      <c r="BK192" s="121" t="s">
        <v>3888</v>
      </c>
      <c r="BL192" s="121">
        <v>0</v>
      </c>
      <c r="BM192" s="124">
        <v>0</v>
      </c>
      <c r="BN192" s="121">
        <v>1</v>
      </c>
      <c r="BO192" s="124">
        <v>4</v>
      </c>
      <c r="BP192" s="121">
        <v>0</v>
      </c>
      <c r="BQ192" s="124">
        <v>0</v>
      </c>
      <c r="BR192" s="121">
        <v>24</v>
      </c>
      <c r="BS192" s="124">
        <v>96</v>
      </c>
      <c r="BT192" s="121">
        <v>25</v>
      </c>
      <c r="BU192" s="2"/>
      <c r="BV192" s="3"/>
      <c r="BW192" s="3"/>
      <c r="BX192" s="3"/>
      <c r="BY192" s="3"/>
    </row>
    <row r="193" spans="1:77" ht="41.45" customHeight="1">
      <c r="A193" s="64" t="s">
        <v>362</v>
      </c>
      <c r="C193" s="65"/>
      <c r="D193" s="65" t="s">
        <v>64</v>
      </c>
      <c r="E193" s="66">
        <v>162.02486472215358</v>
      </c>
      <c r="F193" s="68">
        <v>99.99991735884258</v>
      </c>
      <c r="G193" s="100" t="s">
        <v>1018</v>
      </c>
      <c r="H193" s="65"/>
      <c r="I193" s="69" t="s">
        <v>362</v>
      </c>
      <c r="J193" s="70"/>
      <c r="K193" s="70"/>
      <c r="L193" s="69" t="s">
        <v>3053</v>
      </c>
      <c r="M193" s="73">
        <v>1.0275415430633232</v>
      </c>
      <c r="N193" s="74">
        <v>2487.838623046875</v>
      </c>
      <c r="O193" s="74">
        <v>6689.17041015625</v>
      </c>
      <c r="P193" s="75"/>
      <c r="Q193" s="76"/>
      <c r="R193" s="76"/>
      <c r="S193" s="86"/>
      <c r="T193" s="48">
        <v>1</v>
      </c>
      <c r="U193" s="48">
        <v>1</v>
      </c>
      <c r="V193" s="49">
        <v>0</v>
      </c>
      <c r="W193" s="49">
        <v>0</v>
      </c>
      <c r="X193" s="49">
        <v>0</v>
      </c>
      <c r="Y193" s="49">
        <v>0.999998</v>
      </c>
      <c r="Z193" s="49">
        <v>0</v>
      </c>
      <c r="AA193" s="49" t="s">
        <v>4473</v>
      </c>
      <c r="AB193" s="71">
        <v>193</v>
      </c>
      <c r="AC193" s="71"/>
      <c r="AD193" s="72"/>
      <c r="AE193" s="78" t="s">
        <v>1784</v>
      </c>
      <c r="AF193" s="78">
        <v>74</v>
      </c>
      <c r="AG193" s="78">
        <v>196</v>
      </c>
      <c r="AH193" s="78">
        <v>2525</v>
      </c>
      <c r="AI193" s="78">
        <v>331</v>
      </c>
      <c r="AJ193" s="78"/>
      <c r="AK193" s="78" t="s">
        <v>2000</v>
      </c>
      <c r="AL193" s="78" t="s">
        <v>2152</v>
      </c>
      <c r="AM193" s="83" t="s">
        <v>2281</v>
      </c>
      <c r="AN193" s="78"/>
      <c r="AO193" s="80">
        <v>40059.63134259259</v>
      </c>
      <c r="AP193" s="78"/>
      <c r="AQ193" s="78" t="b">
        <v>1</v>
      </c>
      <c r="AR193" s="78" t="b">
        <v>0</v>
      </c>
      <c r="AS193" s="78" t="b">
        <v>1</v>
      </c>
      <c r="AT193" s="78" t="s">
        <v>1508</v>
      </c>
      <c r="AU193" s="78">
        <v>0</v>
      </c>
      <c r="AV193" s="83" t="s">
        <v>2515</v>
      </c>
      <c r="AW193" s="78" t="b">
        <v>0</v>
      </c>
      <c r="AX193" s="78" t="s">
        <v>2622</v>
      </c>
      <c r="AY193" s="83" t="s">
        <v>2813</v>
      </c>
      <c r="AZ193" s="78" t="s">
        <v>66</v>
      </c>
      <c r="BA193" s="78" t="str">
        <f>REPLACE(INDEX(GroupVertices[Group],MATCH(Vertices[[#This Row],[Vertex]],GroupVertices[Vertex],0)),1,1,"")</f>
        <v>1</v>
      </c>
      <c r="BB193" s="48" t="s">
        <v>695</v>
      </c>
      <c r="BC193" s="48" t="s">
        <v>695</v>
      </c>
      <c r="BD193" s="48" t="s">
        <v>732</v>
      </c>
      <c r="BE193" s="48" t="s">
        <v>732</v>
      </c>
      <c r="BF193" s="48" t="s">
        <v>826</v>
      </c>
      <c r="BG193" s="48" t="s">
        <v>826</v>
      </c>
      <c r="BH193" s="121" t="s">
        <v>3830</v>
      </c>
      <c r="BI193" s="121" t="s">
        <v>3830</v>
      </c>
      <c r="BJ193" s="121" t="s">
        <v>4006</v>
      </c>
      <c r="BK193" s="121" t="s">
        <v>4006</v>
      </c>
      <c r="BL193" s="121">
        <v>0</v>
      </c>
      <c r="BM193" s="124">
        <v>0</v>
      </c>
      <c r="BN193" s="121">
        <v>0</v>
      </c>
      <c r="BO193" s="124">
        <v>0</v>
      </c>
      <c r="BP193" s="121">
        <v>0</v>
      </c>
      <c r="BQ193" s="124">
        <v>0</v>
      </c>
      <c r="BR193" s="121">
        <v>23</v>
      </c>
      <c r="BS193" s="124">
        <v>100</v>
      </c>
      <c r="BT193" s="121">
        <v>23</v>
      </c>
      <c r="BU193" s="2"/>
      <c r="BV193" s="3"/>
      <c r="BW193" s="3"/>
      <c r="BX193" s="3"/>
      <c r="BY193" s="3"/>
    </row>
    <row r="194" spans="1:77" ht="41.45" customHeight="1">
      <c r="A194" s="64" t="s">
        <v>363</v>
      </c>
      <c r="C194" s="65"/>
      <c r="D194" s="65" t="s">
        <v>64</v>
      </c>
      <c r="E194" s="66">
        <v>162.02892426862766</v>
      </c>
      <c r="F194" s="68">
        <v>99.99990386640872</v>
      </c>
      <c r="G194" s="100" t="s">
        <v>1019</v>
      </c>
      <c r="H194" s="65"/>
      <c r="I194" s="69" t="s">
        <v>363</v>
      </c>
      <c r="J194" s="70"/>
      <c r="K194" s="70"/>
      <c r="L194" s="69" t="s">
        <v>3054</v>
      </c>
      <c r="M194" s="73">
        <v>1.0320381215226413</v>
      </c>
      <c r="N194" s="74">
        <v>4935.4716796875</v>
      </c>
      <c r="O194" s="74">
        <v>9088.7431640625</v>
      </c>
      <c r="P194" s="75"/>
      <c r="Q194" s="76"/>
      <c r="R194" s="76"/>
      <c r="S194" s="86"/>
      <c r="T194" s="48">
        <v>0</v>
      </c>
      <c r="U194" s="48">
        <v>2</v>
      </c>
      <c r="V194" s="49">
        <v>18</v>
      </c>
      <c r="W194" s="49">
        <v>0.038462</v>
      </c>
      <c r="X194" s="49">
        <v>0</v>
      </c>
      <c r="Y194" s="49">
        <v>1.022652</v>
      </c>
      <c r="Z194" s="49">
        <v>0</v>
      </c>
      <c r="AA194" s="49">
        <v>0</v>
      </c>
      <c r="AB194" s="71">
        <v>194</v>
      </c>
      <c r="AC194" s="71"/>
      <c r="AD194" s="72"/>
      <c r="AE194" s="78" t="s">
        <v>1785</v>
      </c>
      <c r="AF194" s="78">
        <v>241</v>
      </c>
      <c r="AG194" s="78">
        <v>228</v>
      </c>
      <c r="AH194" s="78">
        <v>15432</v>
      </c>
      <c r="AI194" s="78">
        <v>61445</v>
      </c>
      <c r="AJ194" s="78"/>
      <c r="AK194" s="78" t="s">
        <v>2001</v>
      </c>
      <c r="AL194" s="78" t="s">
        <v>2153</v>
      </c>
      <c r="AM194" s="78"/>
      <c r="AN194" s="78"/>
      <c r="AO194" s="80">
        <v>42772.02664351852</v>
      </c>
      <c r="AP194" s="83" t="s">
        <v>2472</v>
      </c>
      <c r="AQ194" s="78" t="b">
        <v>1</v>
      </c>
      <c r="AR194" s="78" t="b">
        <v>0</v>
      </c>
      <c r="AS194" s="78" t="b">
        <v>1</v>
      </c>
      <c r="AT194" s="78" t="s">
        <v>1508</v>
      </c>
      <c r="AU194" s="78">
        <v>6</v>
      </c>
      <c r="AV194" s="78"/>
      <c r="AW194" s="78" t="b">
        <v>0</v>
      </c>
      <c r="AX194" s="78" t="s">
        <v>2622</v>
      </c>
      <c r="AY194" s="83" t="s">
        <v>2814</v>
      </c>
      <c r="AZ194" s="78" t="s">
        <v>66</v>
      </c>
      <c r="BA194" s="78" t="str">
        <f>REPLACE(INDEX(GroupVertices[Group],MATCH(Vertices[[#This Row],[Vertex]],GroupVertices[Vertex],0)),1,1,"")</f>
        <v>5</v>
      </c>
      <c r="BB194" s="48"/>
      <c r="BC194" s="48"/>
      <c r="BD194" s="48"/>
      <c r="BE194" s="48"/>
      <c r="BF194" s="48" t="s">
        <v>827</v>
      </c>
      <c r="BG194" s="48" t="s">
        <v>827</v>
      </c>
      <c r="BH194" s="121" t="s">
        <v>3831</v>
      </c>
      <c r="BI194" s="121" t="s">
        <v>3831</v>
      </c>
      <c r="BJ194" s="121" t="s">
        <v>4007</v>
      </c>
      <c r="BK194" s="121" t="s">
        <v>4007</v>
      </c>
      <c r="BL194" s="121">
        <v>1</v>
      </c>
      <c r="BM194" s="124">
        <v>9.090909090909092</v>
      </c>
      <c r="BN194" s="121">
        <v>0</v>
      </c>
      <c r="BO194" s="124">
        <v>0</v>
      </c>
      <c r="BP194" s="121">
        <v>0</v>
      </c>
      <c r="BQ194" s="124">
        <v>0</v>
      </c>
      <c r="BR194" s="121">
        <v>10</v>
      </c>
      <c r="BS194" s="124">
        <v>90.9090909090909</v>
      </c>
      <c r="BT194" s="121">
        <v>11</v>
      </c>
      <c r="BU194" s="2"/>
      <c r="BV194" s="3"/>
      <c r="BW194" s="3"/>
      <c r="BX194" s="3"/>
      <c r="BY194" s="3"/>
    </row>
    <row r="195" spans="1:77" ht="41.45" customHeight="1">
      <c r="A195" s="64" t="s">
        <v>443</v>
      </c>
      <c r="C195" s="65"/>
      <c r="D195" s="65" t="s">
        <v>64</v>
      </c>
      <c r="E195" s="66">
        <v>195.19453093587563</v>
      </c>
      <c r="F195" s="68">
        <v>99.8896736332038</v>
      </c>
      <c r="G195" s="100" t="s">
        <v>2604</v>
      </c>
      <c r="H195" s="65"/>
      <c r="I195" s="69" t="s">
        <v>443</v>
      </c>
      <c r="J195" s="70"/>
      <c r="K195" s="70"/>
      <c r="L195" s="69" t="s">
        <v>3055</v>
      </c>
      <c r="M195" s="73">
        <v>37.76810050761347</v>
      </c>
      <c r="N195" s="74">
        <v>4720.36328125</v>
      </c>
      <c r="O195" s="74">
        <v>9646.09375</v>
      </c>
      <c r="P195" s="75"/>
      <c r="Q195" s="76"/>
      <c r="R195" s="76"/>
      <c r="S195" s="86"/>
      <c r="T195" s="48">
        <v>1</v>
      </c>
      <c r="U195" s="48">
        <v>0</v>
      </c>
      <c r="V195" s="49">
        <v>0</v>
      </c>
      <c r="W195" s="49">
        <v>0.028571</v>
      </c>
      <c r="X195" s="49">
        <v>0</v>
      </c>
      <c r="Y195" s="49">
        <v>0.584627</v>
      </c>
      <c r="Z195" s="49">
        <v>0</v>
      </c>
      <c r="AA195" s="49">
        <v>0</v>
      </c>
      <c r="AB195" s="71">
        <v>195</v>
      </c>
      <c r="AC195" s="71"/>
      <c r="AD195" s="72"/>
      <c r="AE195" s="78" t="s">
        <v>1786</v>
      </c>
      <c r="AF195" s="78">
        <v>502</v>
      </c>
      <c r="AG195" s="78">
        <v>261661</v>
      </c>
      <c r="AH195" s="78">
        <v>91659</v>
      </c>
      <c r="AI195" s="78">
        <v>57</v>
      </c>
      <c r="AJ195" s="78"/>
      <c r="AK195" s="78" t="s">
        <v>2002</v>
      </c>
      <c r="AL195" s="78"/>
      <c r="AM195" s="83" t="s">
        <v>2282</v>
      </c>
      <c r="AN195" s="78"/>
      <c r="AO195" s="80">
        <v>40966.894421296296</v>
      </c>
      <c r="AP195" s="83" t="s">
        <v>2473</v>
      </c>
      <c r="AQ195" s="78" t="b">
        <v>0</v>
      </c>
      <c r="AR195" s="78" t="b">
        <v>0</v>
      </c>
      <c r="AS195" s="78" t="b">
        <v>1</v>
      </c>
      <c r="AT195" s="78" t="s">
        <v>1508</v>
      </c>
      <c r="AU195" s="78">
        <v>2398</v>
      </c>
      <c r="AV195" s="83" t="s">
        <v>2515</v>
      </c>
      <c r="AW195" s="78" t="b">
        <v>1</v>
      </c>
      <c r="AX195" s="78" t="s">
        <v>2622</v>
      </c>
      <c r="AY195" s="83" t="s">
        <v>2815</v>
      </c>
      <c r="AZ195" s="78" t="s">
        <v>65</v>
      </c>
      <c r="BA195" s="78" t="str">
        <f>REPLACE(INDEX(GroupVertices[Group],MATCH(Vertices[[#This Row],[Vertex]],GroupVertices[Vertex],0)),1,1,"")</f>
        <v>5</v>
      </c>
      <c r="BB195" s="48"/>
      <c r="BC195" s="48"/>
      <c r="BD195" s="48"/>
      <c r="BE195" s="48"/>
      <c r="BF195" s="48"/>
      <c r="BG195" s="48"/>
      <c r="BH195" s="48"/>
      <c r="BI195" s="48"/>
      <c r="BJ195" s="48"/>
      <c r="BK195" s="48"/>
      <c r="BL195" s="48"/>
      <c r="BM195" s="49"/>
      <c r="BN195" s="48"/>
      <c r="BO195" s="49"/>
      <c r="BP195" s="48"/>
      <c r="BQ195" s="49"/>
      <c r="BR195" s="48"/>
      <c r="BS195" s="49"/>
      <c r="BT195" s="48"/>
      <c r="BU195" s="2"/>
      <c r="BV195" s="3"/>
      <c r="BW195" s="3"/>
      <c r="BX195" s="3"/>
      <c r="BY195" s="3"/>
    </row>
    <row r="196" spans="1:77" ht="41.45" customHeight="1">
      <c r="A196" s="64" t="s">
        <v>364</v>
      </c>
      <c r="C196" s="65"/>
      <c r="D196" s="65" t="s">
        <v>64</v>
      </c>
      <c r="E196" s="66">
        <v>162.64851254923047</v>
      </c>
      <c r="F196" s="68">
        <v>99.99784458369011</v>
      </c>
      <c r="G196" s="100" t="s">
        <v>2605</v>
      </c>
      <c r="H196" s="65"/>
      <c r="I196" s="69" t="s">
        <v>364</v>
      </c>
      <c r="J196" s="70"/>
      <c r="K196" s="70"/>
      <c r="L196" s="69" t="s">
        <v>3056</v>
      </c>
      <c r="M196" s="73">
        <v>1.718328408876065</v>
      </c>
      <c r="N196" s="74">
        <v>2070.94287109375</v>
      </c>
      <c r="O196" s="74">
        <v>1620.1590576171875</v>
      </c>
      <c r="P196" s="75"/>
      <c r="Q196" s="76"/>
      <c r="R196" s="76"/>
      <c r="S196" s="86"/>
      <c r="T196" s="48">
        <v>1</v>
      </c>
      <c r="U196" s="48">
        <v>1</v>
      </c>
      <c r="V196" s="49">
        <v>0</v>
      </c>
      <c r="W196" s="49">
        <v>0</v>
      </c>
      <c r="X196" s="49">
        <v>0</v>
      </c>
      <c r="Y196" s="49">
        <v>0.999998</v>
      </c>
      <c r="Z196" s="49">
        <v>0</v>
      </c>
      <c r="AA196" s="49" t="s">
        <v>4473</v>
      </c>
      <c r="AB196" s="71">
        <v>196</v>
      </c>
      <c r="AC196" s="71"/>
      <c r="AD196" s="72"/>
      <c r="AE196" s="78" t="s">
        <v>1787</v>
      </c>
      <c r="AF196" s="78">
        <v>550</v>
      </c>
      <c r="AG196" s="78">
        <v>5112</v>
      </c>
      <c r="AH196" s="78">
        <v>62330</v>
      </c>
      <c r="AI196" s="78">
        <v>24518</v>
      </c>
      <c r="AJ196" s="78"/>
      <c r="AK196" s="78" t="s">
        <v>2003</v>
      </c>
      <c r="AL196" s="78" t="s">
        <v>2154</v>
      </c>
      <c r="AM196" s="83" t="s">
        <v>2283</v>
      </c>
      <c r="AN196" s="78"/>
      <c r="AO196" s="80">
        <v>40065.15513888889</v>
      </c>
      <c r="AP196" s="83" t="s">
        <v>2474</v>
      </c>
      <c r="AQ196" s="78" t="b">
        <v>0</v>
      </c>
      <c r="AR196" s="78" t="b">
        <v>0</v>
      </c>
      <c r="AS196" s="78" t="b">
        <v>1</v>
      </c>
      <c r="AT196" s="78" t="s">
        <v>1508</v>
      </c>
      <c r="AU196" s="78">
        <v>330</v>
      </c>
      <c r="AV196" s="83" t="s">
        <v>2516</v>
      </c>
      <c r="AW196" s="78" t="b">
        <v>0</v>
      </c>
      <c r="AX196" s="78" t="s">
        <v>2622</v>
      </c>
      <c r="AY196" s="83" t="s">
        <v>2816</v>
      </c>
      <c r="AZ196" s="78" t="s">
        <v>66</v>
      </c>
      <c r="BA196" s="78" t="str">
        <f>REPLACE(INDEX(GroupVertices[Group],MATCH(Vertices[[#This Row],[Vertex]],GroupVertices[Vertex],0)),1,1,"")</f>
        <v>1</v>
      </c>
      <c r="BB196" s="48" t="s">
        <v>3676</v>
      </c>
      <c r="BC196" s="48" t="s">
        <v>3676</v>
      </c>
      <c r="BD196" s="48" t="s">
        <v>746</v>
      </c>
      <c r="BE196" s="48" t="s">
        <v>746</v>
      </c>
      <c r="BF196" s="48" t="s">
        <v>829</v>
      </c>
      <c r="BG196" s="48" t="s">
        <v>829</v>
      </c>
      <c r="BH196" s="121" t="s">
        <v>3832</v>
      </c>
      <c r="BI196" s="121" t="s">
        <v>3877</v>
      </c>
      <c r="BJ196" s="121" t="s">
        <v>4008</v>
      </c>
      <c r="BK196" s="121" t="s">
        <v>4008</v>
      </c>
      <c r="BL196" s="121">
        <v>0</v>
      </c>
      <c r="BM196" s="124">
        <v>0</v>
      </c>
      <c r="BN196" s="121">
        <v>0</v>
      </c>
      <c r="BO196" s="124">
        <v>0</v>
      </c>
      <c r="BP196" s="121">
        <v>0</v>
      </c>
      <c r="BQ196" s="124">
        <v>0</v>
      </c>
      <c r="BR196" s="121">
        <v>31</v>
      </c>
      <c r="BS196" s="124">
        <v>100</v>
      </c>
      <c r="BT196" s="121">
        <v>31</v>
      </c>
      <c r="BU196" s="2"/>
      <c r="BV196" s="3"/>
      <c r="BW196" s="3"/>
      <c r="BX196" s="3"/>
      <c r="BY196" s="3"/>
    </row>
    <row r="197" spans="1:77" ht="41.45" customHeight="1">
      <c r="A197" s="64" t="s">
        <v>365</v>
      </c>
      <c r="C197" s="65"/>
      <c r="D197" s="65" t="s">
        <v>64</v>
      </c>
      <c r="E197" s="66">
        <v>214.25016894592278</v>
      </c>
      <c r="F197" s="68">
        <v>99.82633972700421</v>
      </c>
      <c r="G197" s="100" t="s">
        <v>2606</v>
      </c>
      <c r="H197" s="65"/>
      <c r="I197" s="69" t="s">
        <v>365</v>
      </c>
      <c r="J197" s="70"/>
      <c r="K197" s="70"/>
      <c r="L197" s="69" t="s">
        <v>3057</v>
      </c>
      <c r="M197" s="73">
        <v>58.875180313729444</v>
      </c>
      <c r="N197" s="74">
        <v>2070.94287109375</v>
      </c>
      <c r="O197" s="74">
        <v>775.3238525390625</v>
      </c>
      <c r="P197" s="75"/>
      <c r="Q197" s="76"/>
      <c r="R197" s="76"/>
      <c r="S197" s="86"/>
      <c r="T197" s="48">
        <v>1</v>
      </c>
      <c r="U197" s="48">
        <v>1</v>
      </c>
      <c r="V197" s="49">
        <v>0</v>
      </c>
      <c r="W197" s="49">
        <v>0</v>
      </c>
      <c r="X197" s="49">
        <v>0</v>
      </c>
      <c r="Y197" s="49">
        <v>0.999998</v>
      </c>
      <c r="Z197" s="49">
        <v>0</v>
      </c>
      <c r="AA197" s="49" t="s">
        <v>4473</v>
      </c>
      <c r="AB197" s="71">
        <v>197</v>
      </c>
      <c r="AC197" s="71"/>
      <c r="AD197" s="72"/>
      <c r="AE197" s="78" t="s">
        <v>1788</v>
      </c>
      <c r="AF197" s="78">
        <v>31955</v>
      </c>
      <c r="AG197" s="78">
        <v>411870</v>
      </c>
      <c r="AH197" s="78">
        <v>248963</v>
      </c>
      <c r="AI197" s="78">
        <v>1046</v>
      </c>
      <c r="AJ197" s="78"/>
      <c r="AK197" s="78" t="s">
        <v>2004</v>
      </c>
      <c r="AL197" s="78" t="s">
        <v>2155</v>
      </c>
      <c r="AM197" s="83" t="s">
        <v>2284</v>
      </c>
      <c r="AN197" s="78"/>
      <c r="AO197" s="80">
        <v>39958.91334490741</v>
      </c>
      <c r="AP197" s="83" t="s">
        <v>2475</v>
      </c>
      <c r="AQ197" s="78" t="b">
        <v>0</v>
      </c>
      <c r="AR197" s="78" t="b">
        <v>0</v>
      </c>
      <c r="AS197" s="78" t="b">
        <v>1</v>
      </c>
      <c r="AT197" s="78" t="s">
        <v>1507</v>
      </c>
      <c r="AU197" s="78">
        <v>1691</v>
      </c>
      <c r="AV197" s="83" t="s">
        <v>2515</v>
      </c>
      <c r="AW197" s="78" t="b">
        <v>0</v>
      </c>
      <c r="AX197" s="78" t="s">
        <v>2622</v>
      </c>
      <c r="AY197" s="83" t="s">
        <v>2817</v>
      </c>
      <c r="AZ197" s="78" t="s">
        <v>66</v>
      </c>
      <c r="BA197" s="78" t="str">
        <f>REPLACE(INDEX(GroupVertices[Group],MATCH(Vertices[[#This Row],[Vertex]],GroupVertices[Vertex],0)),1,1,"")</f>
        <v>1</v>
      </c>
      <c r="BB197" s="48" t="s">
        <v>698</v>
      </c>
      <c r="BC197" s="48" t="s">
        <v>698</v>
      </c>
      <c r="BD197" s="48" t="s">
        <v>747</v>
      </c>
      <c r="BE197" s="48" t="s">
        <v>747</v>
      </c>
      <c r="BF197" s="48" t="s">
        <v>777</v>
      </c>
      <c r="BG197" s="48" t="s">
        <v>777</v>
      </c>
      <c r="BH197" s="121" t="s">
        <v>3833</v>
      </c>
      <c r="BI197" s="121" t="s">
        <v>3833</v>
      </c>
      <c r="BJ197" s="121" t="s">
        <v>4009</v>
      </c>
      <c r="BK197" s="121" t="s">
        <v>4009</v>
      </c>
      <c r="BL197" s="121">
        <v>0</v>
      </c>
      <c r="BM197" s="124">
        <v>0</v>
      </c>
      <c r="BN197" s="121">
        <v>0</v>
      </c>
      <c r="BO197" s="124">
        <v>0</v>
      </c>
      <c r="BP197" s="121">
        <v>0</v>
      </c>
      <c r="BQ197" s="124">
        <v>0</v>
      </c>
      <c r="BR197" s="121">
        <v>22</v>
      </c>
      <c r="BS197" s="124">
        <v>100</v>
      </c>
      <c r="BT197" s="121">
        <v>22</v>
      </c>
      <c r="BU197" s="2"/>
      <c r="BV197" s="3"/>
      <c r="BW197" s="3"/>
      <c r="BX197" s="3"/>
      <c r="BY197" s="3"/>
    </row>
    <row r="198" spans="1:77" ht="41.45" customHeight="1">
      <c r="A198" s="64" t="s">
        <v>366</v>
      </c>
      <c r="C198" s="65"/>
      <c r="D198" s="65" t="s">
        <v>64</v>
      </c>
      <c r="E198" s="66">
        <v>162.20234301956623</v>
      </c>
      <c r="F198" s="68">
        <v>99.99932748649955</v>
      </c>
      <c r="G198" s="100" t="s">
        <v>1020</v>
      </c>
      <c r="H198" s="65"/>
      <c r="I198" s="69" t="s">
        <v>366</v>
      </c>
      <c r="J198" s="70"/>
      <c r="K198" s="70"/>
      <c r="L198" s="69" t="s">
        <v>3058</v>
      </c>
      <c r="M198" s="73">
        <v>1.224126332581636</v>
      </c>
      <c r="N198" s="74">
        <v>403.3601379394531</v>
      </c>
      <c r="O198" s="74">
        <v>2464.994384765625</v>
      </c>
      <c r="P198" s="75"/>
      <c r="Q198" s="76"/>
      <c r="R198" s="76"/>
      <c r="S198" s="86"/>
      <c r="T198" s="48">
        <v>1</v>
      </c>
      <c r="U198" s="48">
        <v>1</v>
      </c>
      <c r="V198" s="49">
        <v>0</v>
      </c>
      <c r="W198" s="49">
        <v>0</v>
      </c>
      <c r="X198" s="49">
        <v>0</v>
      </c>
      <c r="Y198" s="49">
        <v>0.999998</v>
      </c>
      <c r="Z198" s="49">
        <v>0</v>
      </c>
      <c r="AA198" s="49" t="s">
        <v>4473</v>
      </c>
      <c r="AB198" s="71">
        <v>198</v>
      </c>
      <c r="AC198" s="71"/>
      <c r="AD198" s="72"/>
      <c r="AE198" s="78" t="s">
        <v>1789</v>
      </c>
      <c r="AF198" s="78">
        <v>74</v>
      </c>
      <c r="AG198" s="78">
        <v>1595</v>
      </c>
      <c r="AH198" s="78">
        <v>119581</v>
      </c>
      <c r="AI198" s="78">
        <v>22</v>
      </c>
      <c r="AJ198" s="78"/>
      <c r="AK198" s="78" t="s">
        <v>2005</v>
      </c>
      <c r="AL198" s="78" t="s">
        <v>2156</v>
      </c>
      <c r="AM198" s="83" t="s">
        <v>2285</v>
      </c>
      <c r="AN198" s="78"/>
      <c r="AO198" s="80">
        <v>42023.372094907405</v>
      </c>
      <c r="AP198" s="83" t="s">
        <v>2476</v>
      </c>
      <c r="AQ198" s="78" t="b">
        <v>0</v>
      </c>
      <c r="AR198" s="78" t="b">
        <v>0</v>
      </c>
      <c r="AS198" s="78" t="b">
        <v>0</v>
      </c>
      <c r="AT198" s="78" t="s">
        <v>1508</v>
      </c>
      <c r="AU198" s="78">
        <v>97</v>
      </c>
      <c r="AV198" s="83" t="s">
        <v>2515</v>
      </c>
      <c r="AW198" s="78" t="b">
        <v>1</v>
      </c>
      <c r="AX198" s="78" t="s">
        <v>2622</v>
      </c>
      <c r="AY198" s="83" t="s">
        <v>2818</v>
      </c>
      <c r="AZ198" s="78" t="s">
        <v>66</v>
      </c>
      <c r="BA198" s="78" t="str">
        <f>REPLACE(INDEX(GroupVertices[Group],MATCH(Vertices[[#This Row],[Vertex]],GroupVertices[Vertex],0)),1,1,"")</f>
        <v>1</v>
      </c>
      <c r="BB198" s="48" t="s">
        <v>699</v>
      </c>
      <c r="BC198" s="48" t="s">
        <v>699</v>
      </c>
      <c r="BD198" s="48" t="s">
        <v>748</v>
      </c>
      <c r="BE198" s="48" t="s">
        <v>748</v>
      </c>
      <c r="BF198" s="48" t="s">
        <v>830</v>
      </c>
      <c r="BG198" s="48" t="s">
        <v>830</v>
      </c>
      <c r="BH198" s="121" t="s">
        <v>3834</v>
      </c>
      <c r="BI198" s="121" t="s">
        <v>3834</v>
      </c>
      <c r="BJ198" s="121" t="s">
        <v>4010</v>
      </c>
      <c r="BK198" s="121" t="s">
        <v>4010</v>
      </c>
      <c r="BL198" s="121">
        <v>0</v>
      </c>
      <c r="BM198" s="124">
        <v>0</v>
      </c>
      <c r="BN198" s="121">
        <v>0</v>
      </c>
      <c r="BO198" s="124">
        <v>0</v>
      </c>
      <c r="BP198" s="121">
        <v>0</v>
      </c>
      <c r="BQ198" s="124">
        <v>0</v>
      </c>
      <c r="BR198" s="121">
        <v>61</v>
      </c>
      <c r="BS198" s="124">
        <v>100</v>
      </c>
      <c r="BT198" s="121">
        <v>61</v>
      </c>
      <c r="BU198" s="2"/>
      <c r="BV198" s="3"/>
      <c r="BW198" s="3"/>
      <c r="BX198" s="3"/>
      <c r="BY198" s="3"/>
    </row>
    <row r="199" spans="1:77" ht="41.45" customHeight="1">
      <c r="A199" s="64" t="s">
        <v>367</v>
      </c>
      <c r="C199" s="65"/>
      <c r="D199" s="65" t="s">
        <v>64</v>
      </c>
      <c r="E199" s="66">
        <v>162.02638705208136</v>
      </c>
      <c r="F199" s="68">
        <v>99.99991229917988</v>
      </c>
      <c r="G199" s="100" t="s">
        <v>2607</v>
      </c>
      <c r="H199" s="65"/>
      <c r="I199" s="69" t="s">
        <v>367</v>
      </c>
      <c r="J199" s="70"/>
      <c r="K199" s="70"/>
      <c r="L199" s="69" t="s">
        <v>3059</v>
      </c>
      <c r="M199" s="73">
        <v>1.0292277599855675</v>
      </c>
      <c r="N199" s="74">
        <v>5118.5205078125</v>
      </c>
      <c r="O199" s="74">
        <v>2408.383056640625</v>
      </c>
      <c r="P199" s="75"/>
      <c r="Q199" s="76"/>
      <c r="R199" s="76"/>
      <c r="S199" s="86"/>
      <c r="T199" s="48">
        <v>0</v>
      </c>
      <c r="U199" s="48">
        <v>5</v>
      </c>
      <c r="V199" s="49">
        <v>10</v>
      </c>
      <c r="W199" s="49">
        <v>0.076923</v>
      </c>
      <c r="X199" s="49">
        <v>0.130717</v>
      </c>
      <c r="Y199" s="49">
        <v>1.239082</v>
      </c>
      <c r="Z199" s="49">
        <v>0.2</v>
      </c>
      <c r="AA199" s="49">
        <v>0</v>
      </c>
      <c r="AB199" s="71">
        <v>199</v>
      </c>
      <c r="AC199" s="71"/>
      <c r="AD199" s="72"/>
      <c r="AE199" s="78" t="s">
        <v>1790</v>
      </c>
      <c r="AF199" s="78">
        <v>56</v>
      </c>
      <c r="AG199" s="78">
        <v>208</v>
      </c>
      <c r="AH199" s="78">
        <v>18380</v>
      </c>
      <c r="AI199" s="78">
        <v>68207</v>
      </c>
      <c r="AJ199" s="78"/>
      <c r="AK199" s="78"/>
      <c r="AL199" s="78"/>
      <c r="AM199" s="78"/>
      <c r="AN199" s="78"/>
      <c r="AO199" s="80">
        <v>41172.943032407406</v>
      </c>
      <c r="AP199" s="83" t="s">
        <v>2477</v>
      </c>
      <c r="AQ199" s="78" t="b">
        <v>1</v>
      </c>
      <c r="AR199" s="78" t="b">
        <v>0</v>
      </c>
      <c r="AS199" s="78" t="b">
        <v>0</v>
      </c>
      <c r="AT199" s="78" t="s">
        <v>1508</v>
      </c>
      <c r="AU199" s="78">
        <v>1</v>
      </c>
      <c r="AV199" s="83" t="s">
        <v>2515</v>
      </c>
      <c r="AW199" s="78" t="b">
        <v>0</v>
      </c>
      <c r="AX199" s="78" t="s">
        <v>2622</v>
      </c>
      <c r="AY199" s="83" t="s">
        <v>2819</v>
      </c>
      <c r="AZ199" s="78" t="s">
        <v>66</v>
      </c>
      <c r="BA199" s="78" t="str">
        <f>REPLACE(INDEX(GroupVertices[Group],MATCH(Vertices[[#This Row],[Vertex]],GroupVertices[Vertex],0)),1,1,"")</f>
        <v>6</v>
      </c>
      <c r="BB199" s="48"/>
      <c r="BC199" s="48"/>
      <c r="BD199" s="48"/>
      <c r="BE199" s="48"/>
      <c r="BF199" s="48" t="s">
        <v>756</v>
      </c>
      <c r="BG199" s="48" t="s">
        <v>756</v>
      </c>
      <c r="BH199" s="121" t="s">
        <v>3835</v>
      </c>
      <c r="BI199" s="121" t="s">
        <v>3835</v>
      </c>
      <c r="BJ199" s="121" t="s">
        <v>4011</v>
      </c>
      <c r="BK199" s="121" t="s">
        <v>4011</v>
      </c>
      <c r="BL199" s="121">
        <v>0</v>
      </c>
      <c r="BM199" s="124">
        <v>0</v>
      </c>
      <c r="BN199" s="121">
        <v>0</v>
      </c>
      <c r="BO199" s="124">
        <v>0</v>
      </c>
      <c r="BP199" s="121">
        <v>0</v>
      </c>
      <c r="BQ199" s="124">
        <v>0</v>
      </c>
      <c r="BR199" s="121">
        <v>13</v>
      </c>
      <c r="BS199" s="124">
        <v>100</v>
      </c>
      <c r="BT199" s="121">
        <v>13</v>
      </c>
      <c r="BU199" s="2"/>
      <c r="BV199" s="3"/>
      <c r="BW199" s="3"/>
      <c r="BX199" s="3"/>
      <c r="BY199" s="3"/>
    </row>
    <row r="200" spans="1:77" ht="41.45" customHeight="1">
      <c r="A200" s="64" t="s">
        <v>444</v>
      </c>
      <c r="C200" s="65"/>
      <c r="D200" s="65" t="s">
        <v>64</v>
      </c>
      <c r="E200" s="66">
        <v>162.31220449602037</v>
      </c>
      <c r="F200" s="68">
        <v>99.9989623475081</v>
      </c>
      <c r="G200" s="100" t="s">
        <v>2608</v>
      </c>
      <c r="H200" s="65"/>
      <c r="I200" s="69" t="s">
        <v>444</v>
      </c>
      <c r="J200" s="70"/>
      <c r="K200" s="70"/>
      <c r="L200" s="69" t="s">
        <v>3060</v>
      </c>
      <c r="M200" s="73">
        <v>1.345814987136932</v>
      </c>
      <c r="N200" s="74">
        <v>5142.5908203125</v>
      </c>
      <c r="O200" s="74">
        <v>3117.335205078125</v>
      </c>
      <c r="P200" s="75"/>
      <c r="Q200" s="76"/>
      <c r="R200" s="76"/>
      <c r="S200" s="86"/>
      <c r="T200" s="48">
        <v>3</v>
      </c>
      <c r="U200" s="48">
        <v>0</v>
      </c>
      <c r="V200" s="49">
        <v>0.4</v>
      </c>
      <c r="W200" s="49">
        <v>0.055556</v>
      </c>
      <c r="X200" s="49">
        <v>0.095905</v>
      </c>
      <c r="Y200" s="49">
        <v>0.777319</v>
      </c>
      <c r="Z200" s="49">
        <v>0.3333333333333333</v>
      </c>
      <c r="AA200" s="49">
        <v>0</v>
      </c>
      <c r="AB200" s="71">
        <v>200</v>
      </c>
      <c r="AC200" s="71"/>
      <c r="AD200" s="72"/>
      <c r="AE200" s="78" t="s">
        <v>1791</v>
      </c>
      <c r="AF200" s="78">
        <v>408</v>
      </c>
      <c r="AG200" s="78">
        <v>2461</v>
      </c>
      <c r="AH200" s="78">
        <v>10169</v>
      </c>
      <c r="AI200" s="78">
        <v>10010</v>
      </c>
      <c r="AJ200" s="78"/>
      <c r="AK200" s="78" t="s">
        <v>2006</v>
      </c>
      <c r="AL200" s="78" t="s">
        <v>2157</v>
      </c>
      <c r="AM200" s="83" t="s">
        <v>2286</v>
      </c>
      <c r="AN200" s="78"/>
      <c r="AO200" s="80">
        <v>41546.54730324074</v>
      </c>
      <c r="AP200" s="83" t="s">
        <v>2478</v>
      </c>
      <c r="AQ200" s="78" t="b">
        <v>0</v>
      </c>
      <c r="AR200" s="78" t="b">
        <v>0</v>
      </c>
      <c r="AS200" s="78" t="b">
        <v>0</v>
      </c>
      <c r="AT200" s="78" t="s">
        <v>1508</v>
      </c>
      <c r="AU200" s="78">
        <v>14</v>
      </c>
      <c r="AV200" s="83" t="s">
        <v>2515</v>
      </c>
      <c r="AW200" s="78" t="b">
        <v>0</v>
      </c>
      <c r="AX200" s="78" t="s">
        <v>2622</v>
      </c>
      <c r="AY200" s="83" t="s">
        <v>2820</v>
      </c>
      <c r="AZ200" s="78" t="s">
        <v>65</v>
      </c>
      <c r="BA200" s="78" t="str">
        <f>REPLACE(INDEX(GroupVertices[Group],MATCH(Vertices[[#This Row],[Vertex]],GroupVertices[Vertex],0)),1,1,"")</f>
        <v>6</v>
      </c>
      <c r="BB200" s="48"/>
      <c r="BC200" s="48"/>
      <c r="BD200" s="48"/>
      <c r="BE200" s="48"/>
      <c r="BF200" s="48"/>
      <c r="BG200" s="48"/>
      <c r="BH200" s="48"/>
      <c r="BI200" s="48"/>
      <c r="BJ200" s="48"/>
      <c r="BK200" s="48"/>
      <c r="BL200" s="48"/>
      <c r="BM200" s="49"/>
      <c r="BN200" s="48"/>
      <c r="BO200" s="49"/>
      <c r="BP200" s="48"/>
      <c r="BQ200" s="49"/>
      <c r="BR200" s="48"/>
      <c r="BS200" s="49"/>
      <c r="BT200" s="48"/>
      <c r="BU200" s="2"/>
      <c r="BV200" s="3"/>
      <c r="BW200" s="3"/>
      <c r="BX200" s="3"/>
      <c r="BY200" s="3"/>
    </row>
    <row r="201" spans="1:77" ht="41.45" customHeight="1">
      <c r="A201" s="64" t="s">
        <v>445</v>
      </c>
      <c r="C201" s="65"/>
      <c r="D201" s="65" t="s">
        <v>64</v>
      </c>
      <c r="E201" s="66">
        <v>162.23164787067583</v>
      </c>
      <c r="F201" s="68">
        <v>99.9992300879926</v>
      </c>
      <c r="G201" s="100" t="s">
        <v>2609</v>
      </c>
      <c r="H201" s="65"/>
      <c r="I201" s="69" t="s">
        <v>445</v>
      </c>
      <c r="J201" s="70"/>
      <c r="K201" s="70"/>
      <c r="L201" s="69" t="s">
        <v>3061</v>
      </c>
      <c r="M201" s="73">
        <v>1.2565860083348386</v>
      </c>
      <c r="N201" s="74">
        <v>5516.89453125</v>
      </c>
      <c r="O201" s="74">
        <v>2870.683837890625</v>
      </c>
      <c r="P201" s="75"/>
      <c r="Q201" s="76"/>
      <c r="R201" s="76"/>
      <c r="S201" s="86"/>
      <c r="T201" s="48">
        <v>3</v>
      </c>
      <c r="U201" s="48">
        <v>0</v>
      </c>
      <c r="V201" s="49">
        <v>0.4</v>
      </c>
      <c r="W201" s="49">
        <v>0.055556</v>
      </c>
      <c r="X201" s="49">
        <v>0.095905</v>
      </c>
      <c r="Y201" s="49">
        <v>0.777319</v>
      </c>
      <c r="Z201" s="49">
        <v>0.3333333333333333</v>
      </c>
      <c r="AA201" s="49">
        <v>0</v>
      </c>
      <c r="AB201" s="71">
        <v>201</v>
      </c>
      <c r="AC201" s="71"/>
      <c r="AD201" s="72"/>
      <c r="AE201" s="78" t="s">
        <v>1792</v>
      </c>
      <c r="AF201" s="78">
        <v>2099</v>
      </c>
      <c r="AG201" s="78">
        <v>1826</v>
      </c>
      <c r="AH201" s="78">
        <v>246343</v>
      </c>
      <c r="AI201" s="78">
        <v>258079</v>
      </c>
      <c r="AJ201" s="78"/>
      <c r="AK201" s="78"/>
      <c r="AL201" s="78"/>
      <c r="AM201" s="78"/>
      <c r="AN201" s="78"/>
      <c r="AO201" s="80">
        <v>41170.51291666667</v>
      </c>
      <c r="AP201" s="83" t="s">
        <v>2479</v>
      </c>
      <c r="AQ201" s="78" t="b">
        <v>0</v>
      </c>
      <c r="AR201" s="78" t="b">
        <v>0</v>
      </c>
      <c r="AS201" s="78" t="b">
        <v>1</v>
      </c>
      <c r="AT201" s="78" t="s">
        <v>1508</v>
      </c>
      <c r="AU201" s="78">
        <v>212</v>
      </c>
      <c r="AV201" s="83" t="s">
        <v>2515</v>
      </c>
      <c r="AW201" s="78" t="b">
        <v>0</v>
      </c>
      <c r="AX201" s="78" t="s">
        <v>2622</v>
      </c>
      <c r="AY201" s="83" t="s">
        <v>2821</v>
      </c>
      <c r="AZ201" s="78" t="s">
        <v>65</v>
      </c>
      <c r="BA201" s="78" t="str">
        <f>REPLACE(INDEX(GroupVertices[Group],MATCH(Vertices[[#This Row],[Vertex]],GroupVertices[Vertex],0)),1,1,"")</f>
        <v>6</v>
      </c>
      <c r="BB201" s="48"/>
      <c r="BC201" s="48"/>
      <c r="BD201" s="48"/>
      <c r="BE201" s="48"/>
      <c r="BF201" s="48"/>
      <c r="BG201" s="48"/>
      <c r="BH201" s="48"/>
      <c r="BI201" s="48"/>
      <c r="BJ201" s="48"/>
      <c r="BK201" s="48"/>
      <c r="BL201" s="48"/>
      <c r="BM201" s="49"/>
      <c r="BN201" s="48"/>
      <c r="BO201" s="49"/>
      <c r="BP201" s="48"/>
      <c r="BQ201" s="49"/>
      <c r="BR201" s="48"/>
      <c r="BS201" s="49"/>
      <c r="BT201" s="48"/>
      <c r="BU201" s="2"/>
      <c r="BV201" s="3"/>
      <c r="BW201" s="3"/>
      <c r="BX201" s="3"/>
      <c r="BY201" s="3"/>
    </row>
    <row r="202" spans="1:77" ht="41.45" customHeight="1">
      <c r="A202" s="64" t="s">
        <v>446</v>
      </c>
      <c r="C202" s="65"/>
      <c r="D202" s="65" t="s">
        <v>64</v>
      </c>
      <c r="E202" s="66">
        <v>194.29318475780784</v>
      </c>
      <c r="F202" s="68">
        <v>99.89266937516032</v>
      </c>
      <c r="G202" s="100" t="s">
        <v>2610</v>
      </c>
      <c r="H202" s="65"/>
      <c r="I202" s="69" t="s">
        <v>446</v>
      </c>
      <c r="J202" s="70"/>
      <c r="K202" s="70"/>
      <c r="L202" s="69" t="s">
        <v>3062</v>
      </c>
      <c r="M202" s="73">
        <v>36.769719571568004</v>
      </c>
      <c r="N202" s="74">
        <v>5678.4443359375</v>
      </c>
      <c r="O202" s="74">
        <v>1984.5584716796875</v>
      </c>
      <c r="P202" s="75"/>
      <c r="Q202" s="76"/>
      <c r="R202" s="76"/>
      <c r="S202" s="86"/>
      <c r="T202" s="48">
        <v>3</v>
      </c>
      <c r="U202" s="48">
        <v>0</v>
      </c>
      <c r="V202" s="49">
        <v>0.4</v>
      </c>
      <c r="W202" s="49">
        <v>0.055556</v>
      </c>
      <c r="X202" s="49">
        <v>0.095905</v>
      </c>
      <c r="Y202" s="49">
        <v>0.777319</v>
      </c>
      <c r="Z202" s="49">
        <v>0.3333333333333333</v>
      </c>
      <c r="AA202" s="49">
        <v>0</v>
      </c>
      <c r="AB202" s="71">
        <v>202</v>
      </c>
      <c r="AC202" s="71"/>
      <c r="AD202" s="72"/>
      <c r="AE202" s="78" t="s">
        <v>1793</v>
      </c>
      <c r="AF202" s="78">
        <v>4447</v>
      </c>
      <c r="AG202" s="78">
        <v>254556</v>
      </c>
      <c r="AH202" s="78">
        <v>63531</v>
      </c>
      <c r="AI202" s="78">
        <v>30395</v>
      </c>
      <c r="AJ202" s="78"/>
      <c r="AK202" s="78" t="s">
        <v>2007</v>
      </c>
      <c r="AL202" s="78" t="s">
        <v>2158</v>
      </c>
      <c r="AM202" s="83" t="s">
        <v>2287</v>
      </c>
      <c r="AN202" s="78"/>
      <c r="AO202" s="80">
        <v>39146.143645833334</v>
      </c>
      <c r="AP202" s="83" t="s">
        <v>2480</v>
      </c>
      <c r="AQ202" s="78" t="b">
        <v>0</v>
      </c>
      <c r="AR202" s="78" t="b">
        <v>0</v>
      </c>
      <c r="AS202" s="78" t="b">
        <v>1</v>
      </c>
      <c r="AT202" s="78" t="s">
        <v>1508</v>
      </c>
      <c r="AU202" s="78">
        <v>4562</v>
      </c>
      <c r="AV202" s="83" t="s">
        <v>2515</v>
      </c>
      <c r="AW202" s="78" t="b">
        <v>1</v>
      </c>
      <c r="AX202" s="78" t="s">
        <v>2622</v>
      </c>
      <c r="AY202" s="83" t="s">
        <v>2822</v>
      </c>
      <c r="AZ202" s="78" t="s">
        <v>65</v>
      </c>
      <c r="BA202" s="78" t="str">
        <f>REPLACE(INDEX(GroupVertices[Group],MATCH(Vertices[[#This Row],[Vertex]],GroupVertices[Vertex],0)),1,1,"")</f>
        <v>6</v>
      </c>
      <c r="BB202" s="48"/>
      <c r="BC202" s="48"/>
      <c r="BD202" s="48"/>
      <c r="BE202" s="48"/>
      <c r="BF202" s="48"/>
      <c r="BG202" s="48"/>
      <c r="BH202" s="48"/>
      <c r="BI202" s="48"/>
      <c r="BJ202" s="48"/>
      <c r="BK202" s="48"/>
      <c r="BL202" s="48"/>
      <c r="BM202" s="49"/>
      <c r="BN202" s="48"/>
      <c r="BO202" s="49"/>
      <c r="BP202" s="48"/>
      <c r="BQ202" s="49"/>
      <c r="BR202" s="48"/>
      <c r="BS202" s="49"/>
      <c r="BT202" s="48"/>
      <c r="BU202" s="2"/>
      <c r="BV202" s="3"/>
      <c r="BW202" s="3"/>
      <c r="BX202" s="3"/>
      <c r="BY202" s="3"/>
    </row>
    <row r="203" spans="1:77" ht="41.45" customHeight="1">
      <c r="A203" s="64" t="s">
        <v>382</v>
      </c>
      <c r="C203" s="65"/>
      <c r="D203" s="65" t="s">
        <v>64</v>
      </c>
      <c r="E203" s="66">
        <v>162.0659676302034</v>
      </c>
      <c r="F203" s="68">
        <v>99.9997807479497</v>
      </c>
      <c r="G203" s="100" t="s">
        <v>2611</v>
      </c>
      <c r="H203" s="65"/>
      <c r="I203" s="69" t="s">
        <v>382</v>
      </c>
      <c r="J203" s="70"/>
      <c r="K203" s="70"/>
      <c r="L203" s="69" t="s">
        <v>3063</v>
      </c>
      <c r="M203" s="73">
        <v>1.073069399963919</v>
      </c>
      <c r="N203" s="74">
        <v>5293.90625</v>
      </c>
      <c r="O203" s="74">
        <v>2200.783203125</v>
      </c>
      <c r="P203" s="75"/>
      <c r="Q203" s="76"/>
      <c r="R203" s="76"/>
      <c r="S203" s="86"/>
      <c r="T203" s="48">
        <v>2</v>
      </c>
      <c r="U203" s="48">
        <v>4</v>
      </c>
      <c r="V203" s="49">
        <v>10.4</v>
      </c>
      <c r="W203" s="49">
        <v>0.083333</v>
      </c>
      <c r="X203" s="49">
        <v>0.155178</v>
      </c>
      <c r="Y203" s="49">
        <v>1.454338</v>
      </c>
      <c r="Z203" s="49">
        <v>0.26666666666666666</v>
      </c>
      <c r="AA203" s="49">
        <v>0</v>
      </c>
      <c r="AB203" s="71">
        <v>203</v>
      </c>
      <c r="AC203" s="71"/>
      <c r="AD203" s="72"/>
      <c r="AE203" s="78" t="s">
        <v>1794</v>
      </c>
      <c r="AF203" s="78">
        <v>384</v>
      </c>
      <c r="AG203" s="78">
        <v>520</v>
      </c>
      <c r="AH203" s="78">
        <v>9346</v>
      </c>
      <c r="AI203" s="78">
        <v>22147</v>
      </c>
      <c r="AJ203" s="78"/>
      <c r="AK203" s="78" t="s">
        <v>2008</v>
      </c>
      <c r="AL203" s="78" t="s">
        <v>2159</v>
      </c>
      <c r="AM203" s="78"/>
      <c r="AN203" s="78"/>
      <c r="AO203" s="80">
        <v>40927.05133101852</v>
      </c>
      <c r="AP203" s="83" t="s">
        <v>2481</v>
      </c>
      <c r="AQ203" s="78" t="b">
        <v>1</v>
      </c>
      <c r="AR203" s="78" t="b">
        <v>0</v>
      </c>
      <c r="AS203" s="78" t="b">
        <v>1</v>
      </c>
      <c r="AT203" s="78" t="s">
        <v>1508</v>
      </c>
      <c r="AU203" s="78">
        <v>16</v>
      </c>
      <c r="AV203" s="83" t="s">
        <v>2515</v>
      </c>
      <c r="AW203" s="78" t="b">
        <v>0</v>
      </c>
      <c r="AX203" s="78" t="s">
        <v>2622</v>
      </c>
      <c r="AY203" s="83" t="s">
        <v>2823</v>
      </c>
      <c r="AZ203" s="78" t="s">
        <v>66</v>
      </c>
      <c r="BA203" s="78" t="str">
        <f>REPLACE(INDEX(GroupVertices[Group],MATCH(Vertices[[#This Row],[Vertex]],GroupVertices[Vertex],0)),1,1,"")</f>
        <v>6</v>
      </c>
      <c r="BB203" s="48"/>
      <c r="BC203" s="48"/>
      <c r="BD203" s="48"/>
      <c r="BE203" s="48"/>
      <c r="BF203" s="48" t="s">
        <v>756</v>
      </c>
      <c r="BG203" s="48" t="s">
        <v>756</v>
      </c>
      <c r="BH203" s="121" t="s">
        <v>3836</v>
      </c>
      <c r="BI203" s="121" t="s">
        <v>3836</v>
      </c>
      <c r="BJ203" s="121" t="s">
        <v>4012</v>
      </c>
      <c r="BK203" s="121" t="s">
        <v>4012</v>
      </c>
      <c r="BL203" s="121">
        <v>0</v>
      </c>
      <c r="BM203" s="124">
        <v>0</v>
      </c>
      <c r="BN203" s="121">
        <v>0</v>
      </c>
      <c r="BO203" s="124">
        <v>0</v>
      </c>
      <c r="BP203" s="121">
        <v>0</v>
      </c>
      <c r="BQ203" s="124">
        <v>0</v>
      </c>
      <c r="BR203" s="121">
        <v>11</v>
      </c>
      <c r="BS203" s="124">
        <v>100</v>
      </c>
      <c r="BT203" s="121">
        <v>11</v>
      </c>
      <c r="BU203" s="2"/>
      <c r="BV203" s="3"/>
      <c r="BW203" s="3"/>
      <c r="BX203" s="3"/>
      <c r="BY203" s="3"/>
    </row>
    <row r="204" spans="1:77" ht="41.45" customHeight="1">
      <c r="A204" s="64" t="s">
        <v>368</v>
      </c>
      <c r="C204" s="65"/>
      <c r="D204" s="65" t="s">
        <v>64</v>
      </c>
      <c r="E204" s="66">
        <v>162.2553708453836</v>
      </c>
      <c r="F204" s="68">
        <v>99.9991512415822</v>
      </c>
      <c r="G204" s="100" t="s">
        <v>1021</v>
      </c>
      <c r="H204" s="65"/>
      <c r="I204" s="69" t="s">
        <v>368</v>
      </c>
      <c r="J204" s="70"/>
      <c r="K204" s="70"/>
      <c r="L204" s="69" t="s">
        <v>3064</v>
      </c>
      <c r="M204" s="73">
        <v>1.2828628887064788</v>
      </c>
      <c r="N204" s="74">
        <v>9579.9384765625</v>
      </c>
      <c r="O204" s="74">
        <v>4228.98876953125</v>
      </c>
      <c r="P204" s="75"/>
      <c r="Q204" s="76"/>
      <c r="R204" s="76"/>
      <c r="S204" s="86"/>
      <c r="T204" s="48">
        <v>0</v>
      </c>
      <c r="U204" s="48">
        <v>1</v>
      </c>
      <c r="V204" s="49">
        <v>0</v>
      </c>
      <c r="W204" s="49">
        <v>1</v>
      </c>
      <c r="X204" s="49">
        <v>0</v>
      </c>
      <c r="Y204" s="49">
        <v>0.701753</v>
      </c>
      <c r="Z204" s="49">
        <v>0</v>
      </c>
      <c r="AA204" s="49">
        <v>0</v>
      </c>
      <c r="AB204" s="71">
        <v>204</v>
      </c>
      <c r="AC204" s="71"/>
      <c r="AD204" s="72"/>
      <c r="AE204" s="78" t="s">
        <v>1795</v>
      </c>
      <c r="AF204" s="78">
        <v>636</v>
      </c>
      <c r="AG204" s="78">
        <v>2013</v>
      </c>
      <c r="AH204" s="78">
        <v>7130</v>
      </c>
      <c r="AI204" s="78">
        <v>22146</v>
      </c>
      <c r="AJ204" s="78"/>
      <c r="AK204" s="78" t="s">
        <v>2009</v>
      </c>
      <c r="AL204" s="78" t="s">
        <v>2160</v>
      </c>
      <c r="AM204" s="83" t="s">
        <v>2288</v>
      </c>
      <c r="AN204" s="78"/>
      <c r="AO204" s="80">
        <v>42723.610347222224</v>
      </c>
      <c r="AP204" s="83" t="s">
        <v>2482</v>
      </c>
      <c r="AQ204" s="78" t="b">
        <v>0</v>
      </c>
      <c r="AR204" s="78" t="b">
        <v>0</v>
      </c>
      <c r="AS204" s="78" t="b">
        <v>0</v>
      </c>
      <c r="AT204" s="78" t="s">
        <v>1517</v>
      </c>
      <c r="AU204" s="78">
        <v>5</v>
      </c>
      <c r="AV204" s="83" t="s">
        <v>2515</v>
      </c>
      <c r="AW204" s="78" t="b">
        <v>0</v>
      </c>
      <c r="AX204" s="78" t="s">
        <v>2622</v>
      </c>
      <c r="AY204" s="83" t="s">
        <v>2824</v>
      </c>
      <c r="AZ204" s="78" t="s">
        <v>66</v>
      </c>
      <c r="BA204" s="78" t="str">
        <f>REPLACE(INDEX(GroupVertices[Group],MATCH(Vertices[[#This Row],[Vertex]],GroupVertices[Vertex],0)),1,1,"")</f>
        <v>22</v>
      </c>
      <c r="BB204" s="48"/>
      <c r="BC204" s="48"/>
      <c r="BD204" s="48"/>
      <c r="BE204" s="48"/>
      <c r="BF204" s="48"/>
      <c r="BG204" s="48"/>
      <c r="BH204" s="121" t="s">
        <v>3837</v>
      </c>
      <c r="BI204" s="121" t="s">
        <v>3837</v>
      </c>
      <c r="BJ204" s="121" t="s">
        <v>4013</v>
      </c>
      <c r="BK204" s="121" t="s">
        <v>4013</v>
      </c>
      <c r="BL204" s="121">
        <v>0</v>
      </c>
      <c r="BM204" s="124">
        <v>0</v>
      </c>
      <c r="BN204" s="121">
        <v>0</v>
      </c>
      <c r="BO204" s="124">
        <v>0</v>
      </c>
      <c r="BP204" s="121">
        <v>0</v>
      </c>
      <c r="BQ204" s="124">
        <v>0</v>
      </c>
      <c r="BR204" s="121">
        <v>19</v>
      </c>
      <c r="BS204" s="124">
        <v>100</v>
      </c>
      <c r="BT204" s="121">
        <v>19</v>
      </c>
      <c r="BU204" s="2"/>
      <c r="BV204" s="3"/>
      <c r="BW204" s="3"/>
      <c r="BX204" s="3"/>
      <c r="BY204" s="3"/>
    </row>
    <row r="205" spans="1:77" ht="41.45" customHeight="1">
      <c r="A205" s="64" t="s">
        <v>372</v>
      </c>
      <c r="C205" s="65"/>
      <c r="D205" s="65" t="s">
        <v>64</v>
      </c>
      <c r="E205" s="66">
        <v>162.01585760341428</v>
      </c>
      <c r="F205" s="68">
        <v>99.99994729518022</v>
      </c>
      <c r="G205" s="100" t="s">
        <v>1024</v>
      </c>
      <c r="H205" s="65"/>
      <c r="I205" s="69" t="s">
        <v>372</v>
      </c>
      <c r="J205" s="70"/>
      <c r="K205" s="70"/>
      <c r="L205" s="69" t="s">
        <v>3065</v>
      </c>
      <c r="M205" s="73">
        <v>1.0175647596067112</v>
      </c>
      <c r="N205" s="74">
        <v>9579.9384765625</v>
      </c>
      <c r="O205" s="74">
        <v>4664.2392578125</v>
      </c>
      <c r="P205" s="75"/>
      <c r="Q205" s="76"/>
      <c r="R205" s="76"/>
      <c r="S205" s="86"/>
      <c r="T205" s="48">
        <v>2</v>
      </c>
      <c r="U205" s="48">
        <v>1</v>
      </c>
      <c r="V205" s="49">
        <v>0</v>
      </c>
      <c r="W205" s="49">
        <v>1</v>
      </c>
      <c r="X205" s="49">
        <v>0</v>
      </c>
      <c r="Y205" s="49">
        <v>1.298243</v>
      </c>
      <c r="Z205" s="49">
        <v>0</v>
      </c>
      <c r="AA205" s="49">
        <v>0</v>
      </c>
      <c r="AB205" s="71">
        <v>205</v>
      </c>
      <c r="AC205" s="71"/>
      <c r="AD205" s="72"/>
      <c r="AE205" s="78" t="s">
        <v>1796</v>
      </c>
      <c r="AF205" s="78">
        <v>9</v>
      </c>
      <c r="AG205" s="78">
        <v>125</v>
      </c>
      <c r="AH205" s="78">
        <v>1286</v>
      </c>
      <c r="AI205" s="78">
        <v>428</v>
      </c>
      <c r="AJ205" s="78"/>
      <c r="AK205" s="78"/>
      <c r="AL205" s="78" t="s">
        <v>2161</v>
      </c>
      <c r="AM205" s="83" t="s">
        <v>2289</v>
      </c>
      <c r="AN205" s="78"/>
      <c r="AO205" s="80">
        <v>43261.41559027778</v>
      </c>
      <c r="AP205" s="83" t="s">
        <v>2483</v>
      </c>
      <c r="AQ205" s="78" t="b">
        <v>0</v>
      </c>
      <c r="AR205" s="78" t="b">
        <v>0</v>
      </c>
      <c r="AS205" s="78" t="b">
        <v>0</v>
      </c>
      <c r="AT205" s="78" t="s">
        <v>1517</v>
      </c>
      <c r="AU205" s="78">
        <v>0</v>
      </c>
      <c r="AV205" s="83" t="s">
        <v>2515</v>
      </c>
      <c r="AW205" s="78" t="b">
        <v>0</v>
      </c>
      <c r="AX205" s="78" t="s">
        <v>2622</v>
      </c>
      <c r="AY205" s="83" t="s">
        <v>2825</v>
      </c>
      <c r="AZ205" s="78" t="s">
        <v>66</v>
      </c>
      <c r="BA205" s="78" t="str">
        <f>REPLACE(INDEX(GroupVertices[Group],MATCH(Vertices[[#This Row],[Vertex]],GroupVertices[Vertex],0)),1,1,"")</f>
        <v>22</v>
      </c>
      <c r="BB205" s="48" t="s">
        <v>702</v>
      </c>
      <c r="BC205" s="48" t="s">
        <v>702</v>
      </c>
      <c r="BD205" s="48" t="s">
        <v>715</v>
      </c>
      <c r="BE205" s="48" t="s">
        <v>715</v>
      </c>
      <c r="BF205" s="48" t="s">
        <v>833</v>
      </c>
      <c r="BG205" s="48" t="s">
        <v>833</v>
      </c>
      <c r="BH205" s="121" t="s">
        <v>3417</v>
      </c>
      <c r="BI205" s="121" t="s">
        <v>3878</v>
      </c>
      <c r="BJ205" s="121" t="s">
        <v>3562</v>
      </c>
      <c r="BK205" s="121" t="s">
        <v>4047</v>
      </c>
      <c r="BL205" s="121">
        <v>0</v>
      </c>
      <c r="BM205" s="124">
        <v>0</v>
      </c>
      <c r="BN205" s="121">
        <v>0</v>
      </c>
      <c r="BO205" s="124">
        <v>0</v>
      </c>
      <c r="BP205" s="121">
        <v>0</v>
      </c>
      <c r="BQ205" s="124">
        <v>0</v>
      </c>
      <c r="BR205" s="121">
        <v>44</v>
      </c>
      <c r="BS205" s="124">
        <v>100</v>
      </c>
      <c r="BT205" s="121">
        <v>44</v>
      </c>
      <c r="BU205" s="2"/>
      <c r="BV205" s="3"/>
      <c r="BW205" s="3"/>
      <c r="BX205" s="3"/>
      <c r="BY205" s="3"/>
    </row>
    <row r="206" spans="1:77" ht="41.45" customHeight="1">
      <c r="A206" s="64" t="s">
        <v>369</v>
      </c>
      <c r="C206" s="65"/>
      <c r="D206" s="65" t="s">
        <v>64</v>
      </c>
      <c r="E206" s="66">
        <v>162.00126860827314</v>
      </c>
      <c r="F206" s="68">
        <v>99.99999578361442</v>
      </c>
      <c r="G206" s="100" t="s">
        <v>2612</v>
      </c>
      <c r="H206" s="65"/>
      <c r="I206" s="69" t="s">
        <v>369</v>
      </c>
      <c r="J206" s="70"/>
      <c r="K206" s="70"/>
      <c r="L206" s="69" t="s">
        <v>3066</v>
      </c>
      <c r="M206" s="73">
        <v>1.001405180768537</v>
      </c>
      <c r="N206" s="74">
        <v>2487.838623046875</v>
      </c>
      <c r="O206" s="74">
        <v>9223.6767578125</v>
      </c>
      <c r="P206" s="75"/>
      <c r="Q206" s="76"/>
      <c r="R206" s="76"/>
      <c r="S206" s="86"/>
      <c r="T206" s="48">
        <v>1</v>
      </c>
      <c r="U206" s="48">
        <v>1</v>
      </c>
      <c r="V206" s="49">
        <v>0</v>
      </c>
      <c r="W206" s="49">
        <v>0</v>
      </c>
      <c r="X206" s="49">
        <v>0</v>
      </c>
      <c r="Y206" s="49">
        <v>0.999998</v>
      </c>
      <c r="Z206" s="49">
        <v>0</v>
      </c>
      <c r="AA206" s="49" t="s">
        <v>4473</v>
      </c>
      <c r="AB206" s="71">
        <v>206</v>
      </c>
      <c r="AC206" s="71"/>
      <c r="AD206" s="72"/>
      <c r="AE206" s="78" t="s">
        <v>1797</v>
      </c>
      <c r="AF206" s="78">
        <v>3</v>
      </c>
      <c r="AG206" s="78">
        <v>10</v>
      </c>
      <c r="AH206" s="78">
        <v>1983</v>
      </c>
      <c r="AI206" s="78">
        <v>16</v>
      </c>
      <c r="AJ206" s="78"/>
      <c r="AK206" s="78" t="s">
        <v>2010</v>
      </c>
      <c r="AL206" s="78" t="s">
        <v>2162</v>
      </c>
      <c r="AM206" s="78"/>
      <c r="AN206" s="78"/>
      <c r="AO206" s="80">
        <v>42436.06930555555</v>
      </c>
      <c r="AP206" s="83" t="s">
        <v>2484</v>
      </c>
      <c r="AQ206" s="78" t="b">
        <v>1</v>
      </c>
      <c r="AR206" s="78" t="b">
        <v>0</v>
      </c>
      <c r="AS206" s="78" t="b">
        <v>1</v>
      </c>
      <c r="AT206" s="78" t="s">
        <v>1508</v>
      </c>
      <c r="AU206" s="78">
        <v>0</v>
      </c>
      <c r="AV206" s="78"/>
      <c r="AW206" s="78" t="b">
        <v>0</v>
      </c>
      <c r="AX206" s="78" t="s">
        <v>2622</v>
      </c>
      <c r="AY206" s="83" t="s">
        <v>2826</v>
      </c>
      <c r="AZ206" s="78" t="s">
        <v>66</v>
      </c>
      <c r="BA206" s="78" t="str">
        <f>REPLACE(INDEX(GroupVertices[Group],MATCH(Vertices[[#This Row],[Vertex]],GroupVertices[Vertex],0)),1,1,"")</f>
        <v>1</v>
      </c>
      <c r="BB206" s="48"/>
      <c r="BC206" s="48"/>
      <c r="BD206" s="48"/>
      <c r="BE206" s="48"/>
      <c r="BF206" s="48" t="s">
        <v>756</v>
      </c>
      <c r="BG206" s="48" t="s">
        <v>756</v>
      </c>
      <c r="BH206" s="121" t="s">
        <v>3838</v>
      </c>
      <c r="BI206" s="121" t="s">
        <v>3838</v>
      </c>
      <c r="BJ206" s="121" t="s">
        <v>4014</v>
      </c>
      <c r="BK206" s="121" t="s">
        <v>4014</v>
      </c>
      <c r="BL206" s="121">
        <v>0</v>
      </c>
      <c r="BM206" s="124">
        <v>0</v>
      </c>
      <c r="BN206" s="121">
        <v>0</v>
      </c>
      <c r="BO206" s="124">
        <v>0</v>
      </c>
      <c r="BP206" s="121">
        <v>0</v>
      </c>
      <c r="BQ206" s="124">
        <v>0</v>
      </c>
      <c r="BR206" s="121">
        <v>8</v>
      </c>
      <c r="BS206" s="124">
        <v>100</v>
      </c>
      <c r="BT206" s="121">
        <v>8</v>
      </c>
      <c r="BU206" s="2"/>
      <c r="BV206" s="3"/>
      <c r="BW206" s="3"/>
      <c r="BX206" s="3"/>
      <c r="BY206" s="3"/>
    </row>
    <row r="207" spans="1:77" ht="41.45" customHeight="1">
      <c r="A207" s="64" t="s">
        <v>371</v>
      </c>
      <c r="C207" s="65"/>
      <c r="D207" s="65" t="s">
        <v>64</v>
      </c>
      <c r="E207" s="66">
        <v>162.2358342779772</v>
      </c>
      <c r="F207" s="68">
        <v>99.99921617392017</v>
      </c>
      <c r="G207" s="100" t="s">
        <v>1023</v>
      </c>
      <c r="H207" s="65"/>
      <c r="I207" s="69" t="s">
        <v>371</v>
      </c>
      <c r="J207" s="70"/>
      <c r="K207" s="70"/>
      <c r="L207" s="69" t="s">
        <v>3067</v>
      </c>
      <c r="M207" s="73">
        <v>1.2612231048710103</v>
      </c>
      <c r="N207" s="74">
        <v>3130.450927734375</v>
      </c>
      <c r="O207" s="74">
        <v>1987.4124755859375</v>
      </c>
      <c r="P207" s="75"/>
      <c r="Q207" s="76"/>
      <c r="R207" s="76"/>
      <c r="S207" s="86"/>
      <c r="T207" s="48">
        <v>0</v>
      </c>
      <c r="U207" s="48">
        <v>2</v>
      </c>
      <c r="V207" s="49">
        <v>0</v>
      </c>
      <c r="W207" s="49">
        <v>0.013158</v>
      </c>
      <c r="X207" s="49">
        <v>0.00101</v>
      </c>
      <c r="Y207" s="49">
        <v>0.753955</v>
      </c>
      <c r="Z207" s="49">
        <v>0.5</v>
      </c>
      <c r="AA207" s="49">
        <v>0</v>
      </c>
      <c r="AB207" s="71">
        <v>207</v>
      </c>
      <c r="AC207" s="71"/>
      <c r="AD207" s="72"/>
      <c r="AE207" s="78" t="s">
        <v>1798</v>
      </c>
      <c r="AF207" s="78">
        <v>900</v>
      </c>
      <c r="AG207" s="78">
        <v>1859</v>
      </c>
      <c r="AH207" s="78">
        <v>202712</v>
      </c>
      <c r="AI207" s="78">
        <v>160061</v>
      </c>
      <c r="AJ207" s="78"/>
      <c r="AK207" s="78" t="s">
        <v>2011</v>
      </c>
      <c r="AL207" s="78" t="s">
        <v>2163</v>
      </c>
      <c r="AM207" s="78"/>
      <c r="AN207" s="78"/>
      <c r="AO207" s="80">
        <v>41671.61871527778</v>
      </c>
      <c r="AP207" s="83" t="s">
        <v>2485</v>
      </c>
      <c r="AQ207" s="78" t="b">
        <v>1</v>
      </c>
      <c r="AR207" s="78" t="b">
        <v>0</v>
      </c>
      <c r="AS207" s="78" t="b">
        <v>1</v>
      </c>
      <c r="AT207" s="78" t="s">
        <v>1514</v>
      </c>
      <c r="AU207" s="78">
        <v>405</v>
      </c>
      <c r="AV207" s="83" t="s">
        <v>2515</v>
      </c>
      <c r="AW207" s="78" t="b">
        <v>0</v>
      </c>
      <c r="AX207" s="78" t="s">
        <v>2622</v>
      </c>
      <c r="AY207" s="83" t="s">
        <v>2827</v>
      </c>
      <c r="AZ207" s="78" t="s">
        <v>66</v>
      </c>
      <c r="BA207" s="78" t="str">
        <f>REPLACE(INDEX(GroupVertices[Group],MATCH(Vertices[[#This Row],[Vertex]],GroupVertices[Vertex],0)),1,1,"")</f>
        <v>4</v>
      </c>
      <c r="BB207" s="48"/>
      <c r="BC207" s="48"/>
      <c r="BD207" s="48"/>
      <c r="BE207" s="48"/>
      <c r="BF207" s="48" t="s">
        <v>831</v>
      </c>
      <c r="BG207" s="48" t="s">
        <v>831</v>
      </c>
      <c r="BH207" s="121" t="s">
        <v>3839</v>
      </c>
      <c r="BI207" s="121" t="s">
        <v>3839</v>
      </c>
      <c r="BJ207" s="121" t="s">
        <v>4015</v>
      </c>
      <c r="BK207" s="121" t="s">
        <v>4015</v>
      </c>
      <c r="BL207" s="121">
        <v>1</v>
      </c>
      <c r="BM207" s="124">
        <v>10</v>
      </c>
      <c r="BN207" s="121">
        <v>0</v>
      </c>
      <c r="BO207" s="124">
        <v>0</v>
      </c>
      <c r="BP207" s="121">
        <v>0</v>
      </c>
      <c r="BQ207" s="124">
        <v>0</v>
      </c>
      <c r="BR207" s="121">
        <v>9</v>
      </c>
      <c r="BS207" s="124">
        <v>90</v>
      </c>
      <c r="BT207" s="121">
        <v>10</v>
      </c>
      <c r="BU207" s="2"/>
      <c r="BV207" s="3"/>
      <c r="BW207" s="3"/>
      <c r="BX207" s="3"/>
      <c r="BY207" s="3"/>
    </row>
    <row r="208" spans="1:77" ht="41.45" customHeight="1">
      <c r="A208" s="64" t="s">
        <v>373</v>
      </c>
      <c r="C208" s="65"/>
      <c r="D208" s="65" t="s">
        <v>64</v>
      </c>
      <c r="E208" s="66">
        <v>164.58009550591734</v>
      </c>
      <c r="F208" s="68">
        <v>99.99142471500186</v>
      </c>
      <c r="G208" s="100" t="s">
        <v>1025</v>
      </c>
      <c r="H208" s="65"/>
      <c r="I208" s="69" t="s">
        <v>373</v>
      </c>
      <c r="J208" s="70"/>
      <c r="K208" s="70"/>
      <c r="L208" s="69" t="s">
        <v>3068</v>
      </c>
      <c r="M208" s="73">
        <v>3.8578566470503546</v>
      </c>
      <c r="N208" s="74">
        <v>6429.69921875</v>
      </c>
      <c r="O208" s="74">
        <v>9029.962890625</v>
      </c>
      <c r="P208" s="75"/>
      <c r="Q208" s="76"/>
      <c r="R208" s="76"/>
      <c r="S208" s="86"/>
      <c r="T208" s="48">
        <v>0</v>
      </c>
      <c r="U208" s="48">
        <v>3</v>
      </c>
      <c r="V208" s="49">
        <v>8</v>
      </c>
      <c r="W208" s="49">
        <v>0.142857</v>
      </c>
      <c r="X208" s="49">
        <v>0</v>
      </c>
      <c r="Y208" s="49">
        <v>1.443066</v>
      </c>
      <c r="Z208" s="49">
        <v>0.16666666666666666</v>
      </c>
      <c r="AA208" s="49">
        <v>0</v>
      </c>
      <c r="AB208" s="71">
        <v>208</v>
      </c>
      <c r="AC208" s="71"/>
      <c r="AD208" s="72"/>
      <c r="AE208" s="78" t="s">
        <v>1799</v>
      </c>
      <c r="AF208" s="78">
        <v>16708</v>
      </c>
      <c r="AG208" s="78">
        <v>20338</v>
      </c>
      <c r="AH208" s="78">
        <v>46644</v>
      </c>
      <c r="AI208" s="78">
        <v>14475</v>
      </c>
      <c r="AJ208" s="78"/>
      <c r="AK208" s="78" t="s">
        <v>2012</v>
      </c>
      <c r="AL208" s="78" t="s">
        <v>2164</v>
      </c>
      <c r="AM208" s="83" t="s">
        <v>2290</v>
      </c>
      <c r="AN208" s="78"/>
      <c r="AO208" s="80">
        <v>39790.72803240741</v>
      </c>
      <c r="AP208" s="83" t="s">
        <v>2486</v>
      </c>
      <c r="AQ208" s="78" t="b">
        <v>0</v>
      </c>
      <c r="AR208" s="78" t="b">
        <v>0</v>
      </c>
      <c r="AS208" s="78" t="b">
        <v>1</v>
      </c>
      <c r="AT208" s="78" t="s">
        <v>1508</v>
      </c>
      <c r="AU208" s="78">
        <v>1103</v>
      </c>
      <c r="AV208" s="83" t="s">
        <v>2526</v>
      </c>
      <c r="AW208" s="78" t="b">
        <v>0</v>
      </c>
      <c r="AX208" s="78" t="s">
        <v>2622</v>
      </c>
      <c r="AY208" s="83" t="s">
        <v>2828</v>
      </c>
      <c r="AZ208" s="78" t="s">
        <v>66</v>
      </c>
      <c r="BA208" s="78" t="str">
        <f>REPLACE(INDEX(GroupVertices[Group],MATCH(Vertices[[#This Row],[Vertex]],GroupVertices[Vertex],0)),1,1,"")</f>
        <v>10</v>
      </c>
      <c r="BB208" s="48"/>
      <c r="BC208" s="48"/>
      <c r="BD208" s="48"/>
      <c r="BE208" s="48"/>
      <c r="BF208" s="48" t="s">
        <v>834</v>
      </c>
      <c r="BG208" s="48" t="s">
        <v>834</v>
      </c>
      <c r="BH208" s="121" t="s">
        <v>3840</v>
      </c>
      <c r="BI208" s="121" t="s">
        <v>3840</v>
      </c>
      <c r="BJ208" s="121" t="s">
        <v>4016</v>
      </c>
      <c r="BK208" s="121" t="s">
        <v>4016</v>
      </c>
      <c r="BL208" s="121">
        <v>1</v>
      </c>
      <c r="BM208" s="124">
        <v>5.2631578947368425</v>
      </c>
      <c r="BN208" s="121">
        <v>0</v>
      </c>
      <c r="BO208" s="124">
        <v>0</v>
      </c>
      <c r="BP208" s="121">
        <v>0</v>
      </c>
      <c r="BQ208" s="124">
        <v>0</v>
      </c>
      <c r="BR208" s="121">
        <v>18</v>
      </c>
      <c r="BS208" s="124">
        <v>94.73684210526316</v>
      </c>
      <c r="BT208" s="121">
        <v>19</v>
      </c>
      <c r="BU208" s="2"/>
      <c r="BV208" s="3"/>
      <c r="BW208" s="3"/>
      <c r="BX208" s="3"/>
      <c r="BY208" s="3"/>
    </row>
    <row r="209" spans="1:77" ht="41.45" customHeight="1">
      <c r="A209" s="64" t="s">
        <v>447</v>
      </c>
      <c r="C209" s="65"/>
      <c r="D209" s="65" t="s">
        <v>64</v>
      </c>
      <c r="E209" s="66">
        <v>162.00038058248194</v>
      </c>
      <c r="F209" s="68">
        <v>99.99999873508432</v>
      </c>
      <c r="G209" s="100" t="s">
        <v>918</v>
      </c>
      <c r="H209" s="65"/>
      <c r="I209" s="69" t="s">
        <v>447</v>
      </c>
      <c r="J209" s="70"/>
      <c r="K209" s="70"/>
      <c r="L209" s="69" t="s">
        <v>3069</v>
      </c>
      <c r="M209" s="73">
        <v>1.000421554230561</v>
      </c>
      <c r="N209" s="74">
        <v>6427.15771484375</v>
      </c>
      <c r="O209" s="74">
        <v>9646.09375</v>
      </c>
      <c r="P209" s="75"/>
      <c r="Q209" s="76"/>
      <c r="R209" s="76"/>
      <c r="S209" s="86"/>
      <c r="T209" s="48">
        <v>1</v>
      </c>
      <c r="U209" s="48">
        <v>0</v>
      </c>
      <c r="V209" s="49">
        <v>0</v>
      </c>
      <c r="W209" s="49">
        <v>0.090909</v>
      </c>
      <c r="X209" s="49">
        <v>0</v>
      </c>
      <c r="Y209" s="49">
        <v>0.558869</v>
      </c>
      <c r="Z209" s="49">
        <v>0</v>
      </c>
      <c r="AA209" s="49">
        <v>0</v>
      </c>
      <c r="AB209" s="71">
        <v>209</v>
      </c>
      <c r="AC209" s="71"/>
      <c r="AD209" s="72"/>
      <c r="AE209" s="78" t="s">
        <v>1800</v>
      </c>
      <c r="AF209" s="78">
        <v>1</v>
      </c>
      <c r="AG209" s="78">
        <v>3</v>
      </c>
      <c r="AH209" s="78">
        <v>0</v>
      </c>
      <c r="AI209" s="78">
        <v>0</v>
      </c>
      <c r="AJ209" s="78"/>
      <c r="AK209" s="78"/>
      <c r="AL209" s="78"/>
      <c r="AM209" s="78"/>
      <c r="AN209" s="78"/>
      <c r="AO209" s="80">
        <v>41405.122245370374</v>
      </c>
      <c r="AP209" s="78"/>
      <c r="AQ209" s="78" t="b">
        <v>1</v>
      </c>
      <c r="AR209" s="78" t="b">
        <v>1</v>
      </c>
      <c r="AS209" s="78" t="b">
        <v>0</v>
      </c>
      <c r="AT209" s="78" t="s">
        <v>1508</v>
      </c>
      <c r="AU209" s="78">
        <v>2</v>
      </c>
      <c r="AV209" s="83" t="s">
        <v>2515</v>
      </c>
      <c r="AW209" s="78" t="b">
        <v>0</v>
      </c>
      <c r="AX209" s="78" t="s">
        <v>2622</v>
      </c>
      <c r="AY209" s="83" t="s">
        <v>2829</v>
      </c>
      <c r="AZ209" s="78" t="s">
        <v>65</v>
      </c>
      <c r="BA209" s="78" t="str">
        <f>REPLACE(INDEX(GroupVertices[Group],MATCH(Vertices[[#This Row],[Vertex]],GroupVertices[Vertex],0)),1,1,"")</f>
        <v>10</v>
      </c>
      <c r="BB209" s="48"/>
      <c r="BC209" s="48"/>
      <c r="BD209" s="48"/>
      <c r="BE209" s="48"/>
      <c r="BF209" s="48"/>
      <c r="BG209" s="48"/>
      <c r="BH209" s="48"/>
      <c r="BI209" s="48"/>
      <c r="BJ209" s="48"/>
      <c r="BK209" s="48"/>
      <c r="BL209" s="48"/>
      <c r="BM209" s="49"/>
      <c r="BN209" s="48"/>
      <c r="BO209" s="49"/>
      <c r="BP209" s="48"/>
      <c r="BQ209" s="49"/>
      <c r="BR209" s="48"/>
      <c r="BS209" s="49"/>
      <c r="BT209" s="48"/>
      <c r="BU209" s="2"/>
      <c r="BV209" s="3"/>
      <c r="BW209" s="3"/>
      <c r="BX209" s="3"/>
      <c r="BY209" s="3"/>
    </row>
    <row r="210" spans="1:77" ht="41.45" customHeight="1">
      <c r="A210" s="64" t="s">
        <v>448</v>
      </c>
      <c r="C210" s="65"/>
      <c r="D210" s="65" t="s">
        <v>64</v>
      </c>
      <c r="E210" s="66">
        <v>165.69304554394532</v>
      </c>
      <c r="F210" s="68">
        <v>99.98772567993012</v>
      </c>
      <c r="G210" s="100" t="s">
        <v>2613</v>
      </c>
      <c r="H210" s="65"/>
      <c r="I210" s="69" t="s">
        <v>448</v>
      </c>
      <c r="J210" s="70"/>
      <c r="K210" s="70"/>
      <c r="L210" s="69" t="s">
        <v>3070</v>
      </c>
      <c r="M210" s="73">
        <v>5.09062173528778</v>
      </c>
      <c r="N210" s="74">
        <v>6756.958984375</v>
      </c>
      <c r="O210" s="74">
        <v>8693.7275390625</v>
      </c>
      <c r="P210" s="75"/>
      <c r="Q210" s="76"/>
      <c r="R210" s="76"/>
      <c r="S210" s="86"/>
      <c r="T210" s="48">
        <v>2</v>
      </c>
      <c r="U210" s="48">
        <v>0</v>
      </c>
      <c r="V210" s="49">
        <v>0</v>
      </c>
      <c r="W210" s="49">
        <v>0.125</v>
      </c>
      <c r="X210" s="49">
        <v>0</v>
      </c>
      <c r="Y210" s="49">
        <v>0.966243</v>
      </c>
      <c r="Z210" s="49">
        <v>0.5</v>
      </c>
      <c r="AA210" s="49">
        <v>0</v>
      </c>
      <c r="AB210" s="71">
        <v>210</v>
      </c>
      <c r="AC210" s="71"/>
      <c r="AD210" s="72"/>
      <c r="AE210" s="78" t="s">
        <v>1801</v>
      </c>
      <c r="AF210" s="78">
        <v>910</v>
      </c>
      <c r="AG210" s="78">
        <v>29111</v>
      </c>
      <c r="AH210" s="78">
        <v>69990</v>
      </c>
      <c r="AI210" s="78">
        <v>27965</v>
      </c>
      <c r="AJ210" s="78"/>
      <c r="AK210" s="78" t="s">
        <v>2013</v>
      </c>
      <c r="AL210" s="78" t="s">
        <v>2164</v>
      </c>
      <c r="AM210" s="83" t="s">
        <v>2291</v>
      </c>
      <c r="AN210" s="78"/>
      <c r="AO210" s="80">
        <v>39821.477268518516</v>
      </c>
      <c r="AP210" s="83" t="s">
        <v>2487</v>
      </c>
      <c r="AQ210" s="78" t="b">
        <v>0</v>
      </c>
      <c r="AR210" s="78" t="b">
        <v>0</v>
      </c>
      <c r="AS210" s="78" t="b">
        <v>0</v>
      </c>
      <c r="AT210" s="78" t="s">
        <v>1508</v>
      </c>
      <c r="AU210" s="78">
        <v>454</v>
      </c>
      <c r="AV210" s="83" t="s">
        <v>2518</v>
      </c>
      <c r="AW210" s="78" t="b">
        <v>0</v>
      </c>
      <c r="AX210" s="78" t="s">
        <v>2622</v>
      </c>
      <c r="AY210" s="83" t="s">
        <v>2830</v>
      </c>
      <c r="AZ210" s="78" t="s">
        <v>65</v>
      </c>
      <c r="BA210" s="78" t="str">
        <f>REPLACE(INDEX(GroupVertices[Group],MATCH(Vertices[[#This Row],[Vertex]],GroupVertices[Vertex],0)),1,1,"")</f>
        <v>10</v>
      </c>
      <c r="BB210" s="48"/>
      <c r="BC210" s="48"/>
      <c r="BD210" s="48"/>
      <c r="BE210" s="48"/>
      <c r="BF210" s="48"/>
      <c r="BG210" s="48"/>
      <c r="BH210" s="48"/>
      <c r="BI210" s="48"/>
      <c r="BJ210" s="48"/>
      <c r="BK210" s="48"/>
      <c r="BL210" s="48"/>
      <c r="BM210" s="49"/>
      <c r="BN210" s="48"/>
      <c r="BO210" s="49"/>
      <c r="BP210" s="48"/>
      <c r="BQ210" s="49"/>
      <c r="BR210" s="48"/>
      <c r="BS210" s="49"/>
      <c r="BT210" s="48"/>
      <c r="BU210" s="2"/>
      <c r="BV210" s="3"/>
      <c r="BW210" s="3"/>
      <c r="BX210" s="3"/>
      <c r="BY210" s="3"/>
    </row>
    <row r="211" spans="1:77" ht="41.45" customHeight="1">
      <c r="A211" s="64" t="s">
        <v>374</v>
      </c>
      <c r="C211" s="65"/>
      <c r="D211" s="65" t="s">
        <v>64</v>
      </c>
      <c r="E211" s="66">
        <v>162.04427442873268</v>
      </c>
      <c r="F211" s="68">
        <v>99.99985284814316</v>
      </c>
      <c r="G211" s="100" t="s">
        <v>1026</v>
      </c>
      <c r="H211" s="65"/>
      <c r="I211" s="69" t="s">
        <v>374</v>
      </c>
      <c r="J211" s="70"/>
      <c r="K211" s="70"/>
      <c r="L211" s="69" t="s">
        <v>3071</v>
      </c>
      <c r="M211" s="73">
        <v>1.0490408088219378</v>
      </c>
      <c r="N211" s="74">
        <v>6951.87158203125</v>
      </c>
      <c r="O211" s="74">
        <v>9220.8974609375</v>
      </c>
      <c r="P211" s="75"/>
      <c r="Q211" s="76"/>
      <c r="R211" s="76"/>
      <c r="S211" s="86"/>
      <c r="T211" s="48">
        <v>0</v>
      </c>
      <c r="U211" s="48">
        <v>1</v>
      </c>
      <c r="V211" s="49">
        <v>0</v>
      </c>
      <c r="W211" s="49">
        <v>0.111111</v>
      </c>
      <c r="X211" s="49">
        <v>0</v>
      </c>
      <c r="Y211" s="49">
        <v>0.632431</v>
      </c>
      <c r="Z211" s="49">
        <v>0</v>
      </c>
      <c r="AA211" s="49">
        <v>0</v>
      </c>
      <c r="AB211" s="71">
        <v>211</v>
      </c>
      <c r="AC211" s="71"/>
      <c r="AD211" s="72"/>
      <c r="AE211" s="78" t="s">
        <v>1802</v>
      </c>
      <c r="AF211" s="78">
        <v>827</v>
      </c>
      <c r="AG211" s="78">
        <v>349</v>
      </c>
      <c r="AH211" s="78">
        <v>23108</v>
      </c>
      <c r="AI211" s="78">
        <v>57288</v>
      </c>
      <c r="AJ211" s="78"/>
      <c r="AK211" s="78" t="s">
        <v>2014</v>
      </c>
      <c r="AL211" s="78"/>
      <c r="AM211" s="78"/>
      <c r="AN211" s="78"/>
      <c r="AO211" s="80">
        <v>40935.28314814815</v>
      </c>
      <c r="AP211" s="83" t="s">
        <v>2488</v>
      </c>
      <c r="AQ211" s="78" t="b">
        <v>0</v>
      </c>
      <c r="AR211" s="78" t="b">
        <v>0</v>
      </c>
      <c r="AS211" s="78" t="b">
        <v>1</v>
      </c>
      <c r="AT211" s="78" t="s">
        <v>1507</v>
      </c>
      <c r="AU211" s="78">
        <v>0</v>
      </c>
      <c r="AV211" s="83" t="s">
        <v>2515</v>
      </c>
      <c r="AW211" s="78" t="b">
        <v>0</v>
      </c>
      <c r="AX211" s="78" t="s">
        <v>2622</v>
      </c>
      <c r="AY211" s="83" t="s">
        <v>2831</v>
      </c>
      <c r="AZ211" s="78" t="s">
        <v>66</v>
      </c>
      <c r="BA211" s="78" t="str">
        <f>REPLACE(INDEX(GroupVertices[Group],MATCH(Vertices[[#This Row],[Vertex]],GroupVertices[Vertex],0)),1,1,"")</f>
        <v>9</v>
      </c>
      <c r="BB211" s="48"/>
      <c r="BC211" s="48"/>
      <c r="BD211" s="48"/>
      <c r="BE211" s="48"/>
      <c r="BF211" s="48" t="s">
        <v>756</v>
      </c>
      <c r="BG211" s="48" t="s">
        <v>756</v>
      </c>
      <c r="BH211" s="121" t="s">
        <v>3841</v>
      </c>
      <c r="BI211" s="121" t="s">
        <v>3841</v>
      </c>
      <c r="BJ211" s="121" t="s">
        <v>4017</v>
      </c>
      <c r="BK211" s="121" t="s">
        <v>4017</v>
      </c>
      <c r="BL211" s="121">
        <v>0</v>
      </c>
      <c r="BM211" s="124">
        <v>0</v>
      </c>
      <c r="BN211" s="121">
        <v>0</v>
      </c>
      <c r="BO211" s="124">
        <v>0</v>
      </c>
      <c r="BP211" s="121">
        <v>0</v>
      </c>
      <c r="BQ211" s="124">
        <v>0</v>
      </c>
      <c r="BR211" s="121">
        <v>23</v>
      </c>
      <c r="BS211" s="124">
        <v>100</v>
      </c>
      <c r="BT211" s="121">
        <v>23</v>
      </c>
      <c r="BU211" s="2"/>
      <c r="BV211" s="3"/>
      <c r="BW211" s="3"/>
      <c r="BX211" s="3"/>
      <c r="BY211" s="3"/>
    </row>
    <row r="212" spans="1:77" ht="41.45" customHeight="1">
      <c r="A212" s="64" t="s">
        <v>375</v>
      </c>
      <c r="C212" s="65"/>
      <c r="D212" s="65" t="s">
        <v>64</v>
      </c>
      <c r="E212" s="66">
        <v>162.89728663159374</v>
      </c>
      <c r="F212" s="68">
        <v>99.99701775047734</v>
      </c>
      <c r="G212" s="100" t="s">
        <v>1027</v>
      </c>
      <c r="H212" s="65"/>
      <c r="I212" s="69" t="s">
        <v>375</v>
      </c>
      <c r="J212" s="70"/>
      <c r="K212" s="70"/>
      <c r="L212" s="69" t="s">
        <v>3072</v>
      </c>
      <c r="M212" s="73">
        <v>1.9938843575861518</v>
      </c>
      <c r="N212" s="74">
        <v>9047.1787109375</v>
      </c>
      <c r="O212" s="74">
        <v>7199.27978515625</v>
      </c>
      <c r="P212" s="75"/>
      <c r="Q212" s="76"/>
      <c r="R212" s="76"/>
      <c r="S212" s="86"/>
      <c r="T212" s="48">
        <v>1</v>
      </c>
      <c r="U212" s="48">
        <v>1</v>
      </c>
      <c r="V212" s="49">
        <v>0</v>
      </c>
      <c r="W212" s="49">
        <v>0.5</v>
      </c>
      <c r="X212" s="49">
        <v>0</v>
      </c>
      <c r="Y212" s="49">
        <v>0.999998</v>
      </c>
      <c r="Z212" s="49">
        <v>0.5</v>
      </c>
      <c r="AA212" s="49">
        <v>0</v>
      </c>
      <c r="AB212" s="71">
        <v>212</v>
      </c>
      <c r="AC212" s="71"/>
      <c r="AD212" s="72"/>
      <c r="AE212" s="78" t="s">
        <v>1803</v>
      </c>
      <c r="AF212" s="78">
        <v>201</v>
      </c>
      <c r="AG212" s="78">
        <v>7073</v>
      </c>
      <c r="AH212" s="78">
        <v>925</v>
      </c>
      <c r="AI212" s="78">
        <v>474</v>
      </c>
      <c r="AJ212" s="78"/>
      <c r="AK212" s="78" t="s">
        <v>2015</v>
      </c>
      <c r="AL212" s="78" t="s">
        <v>2158</v>
      </c>
      <c r="AM212" s="83" t="s">
        <v>2292</v>
      </c>
      <c r="AN212" s="78"/>
      <c r="AO212" s="80">
        <v>43018.52469907407</v>
      </c>
      <c r="AP212" s="83" t="s">
        <v>2489</v>
      </c>
      <c r="AQ212" s="78" t="b">
        <v>0</v>
      </c>
      <c r="AR212" s="78" t="b">
        <v>0</v>
      </c>
      <c r="AS212" s="78" t="b">
        <v>0</v>
      </c>
      <c r="AT212" s="78" t="s">
        <v>1507</v>
      </c>
      <c r="AU212" s="78">
        <v>19</v>
      </c>
      <c r="AV212" s="83" t="s">
        <v>2515</v>
      </c>
      <c r="AW212" s="78" t="b">
        <v>0</v>
      </c>
      <c r="AX212" s="78" t="s">
        <v>2622</v>
      </c>
      <c r="AY212" s="83" t="s">
        <v>2832</v>
      </c>
      <c r="AZ212" s="78" t="s">
        <v>66</v>
      </c>
      <c r="BA212" s="78" t="str">
        <f>REPLACE(INDEX(GroupVertices[Group],MATCH(Vertices[[#This Row],[Vertex]],GroupVertices[Vertex],0)),1,1,"")</f>
        <v>16</v>
      </c>
      <c r="BB212" s="48" t="s">
        <v>703</v>
      </c>
      <c r="BC212" s="48" t="s">
        <v>703</v>
      </c>
      <c r="BD212" s="48" t="s">
        <v>744</v>
      </c>
      <c r="BE212" s="48" t="s">
        <v>744</v>
      </c>
      <c r="BF212" s="48" t="s">
        <v>835</v>
      </c>
      <c r="BG212" s="48" t="s">
        <v>835</v>
      </c>
      <c r="BH212" s="121" t="s">
        <v>3842</v>
      </c>
      <c r="BI212" s="121" t="s">
        <v>3842</v>
      </c>
      <c r="BJ212" s="121" t="s">
        <v>3557</v>
      </c>
      <c r="BK212" s="121" t="s">
        <v>3557</v>
      </c>
      <c r="BL212" s="121">
        <v>2</v>
      </c>
      <c r="BM212" s="124">
        <v>5.2631578947368425</v>
      </c>
      <c r="BN212" s="121">
        <v>0</v>
      </c>
      <c r="BO212" s="124">
        <v>0</v>
      </c>
      <c r="BP212" s="121">
        <v>0</v>
      </c>
      <c r="BQ212" s="124">
        <v>0</v>
      </c>
      <c r="BR212" s="121">
        <v>36</v>
      </c>
      <c r="BS212" s="124">
        <v>94.73684210526316</v>
      </c>
      <c r="BT212" s="121">
        <v>38</v>
      </c>
      <c r="BU212" s="2"/>
      <c r="BV212" s="3"/>
      <c r="BW212" s="3"/>
      <c r="BX212" s="3"/>
      <c r="BY212" s="3"/>
    </row>
    <row r="213" spans="1:77" ht="41.45" customHeight="1">
      <c r="A213" s="64" t="s">
        <v>449</v>
      </c>
      <c r="C213" s="65"/>
      <c r="D213" s="65" t="s">
        <v>64</v>
      </c>
      <c r="E213" s="66">
        <v>162.98050733431188</v>
      </c>
      <c r="F213" s="68">
        <v>99.99674115558311</v>
      </c>
      <c r="G213" s="100" t="s">
        <v>2614</v>
      </c>
      <c r="H213" s="65"/>
      <c r="I213" s="69" t="s">
        <v>449</v>
      </c>
      <c r="J213" s="70"/>
      <c r="K213" s="70"/>
      <c r="L213" s="69" t="s">
        <v>3073</v>
      </c>
      <c r="M213" s="73">
        <v>2.086064216002173</v>
      </c>
      <c r="N213" s="74">
        <v>8702.8330078125</v>
      </c>
      <c r="O213" s="74">
        <v>6705.2119140625</v>
      </c>
      <c r="P213" s="75"/>
      <c r="Q213" s="76"/>
      <c r="R213" s="76"/>
      <c r="S213" s="86"/>
      <c r="T213" s="48">
        <v>2</v>
      </c>
      <c r="U213" s="48">
        <v>0</v>
      </c>
      <c r="V213" s="49">
        <v>0</v>
      </c>
      <c r="W213" s="49">
        <v>0.5</v>
      </c>
      <c r="X213" s="49">
        <v>0</v>
      </c>
      <c r="Y213" s="49">
        <v>0.999998</v>
      </c>
      <c r="Z213" s="49">
        <v>0.5</v>
      </c>
      <c r="AA213" s="49">
        <v>0</v>
      </c>
      <c r="AB213" s="71">
        <v>213</v>
      </c>
      <c r="AC213" s="71"/>
      <c r="AD213" s="72"/>
      <c r="AE213" s="78" t="s">
        <v>1804</v>
      </c>
      <c r="AF213" s="78">
        <v>28</v>
      </c>
      <c r="AG213" s="78">
        <v>7729</v>
      </c>
      <c r="AH213" s="78">
        <v>180</v>
      </c>
      <c r="AI213" s="78">
        <v>3</v>
      </c>
      <c r="AJ213" s="78"/>
      <c r="AK213" s="78" t="s">
        <v>2016</v>
      </c>
      <c r="AL213" s="78" t="s">
        <v>2165</v>
      </c>
      <c r="AM213" s="83" t="s">
        <v>2293</v>
      </c>
      <c r="AN213" s="78"/>
      <c r="AO213" s="80">
        <v>40865.6169212963</v>
      </c>
      <c r="AP213" s="83" t="s">
        <v>2490</v>
      </c>
      <c r="AQ213" s="78" t="b">
        <v>1</v>
      </c>
      <c r="AR213" s="78" t="b">
        <v>0</v>
      </c>
      <c r="AS213" s="78" t="b">
        <v>0</v>
      </c>
      <c r="AT213" s="78" t="s">
        <v>1507</v>
      </c>
      <c r="AU213" s="78">
        <v>219</v>
      </c>
      <c r="AV213" s="83" t="s">
        <v>2515</v>
      </c>
      <c r="AW213" s="78" t="b">
        <v>1</v>
      </c>
      <c r="AX213" s="78" t="s">
        <v>2622</v>
      </c>
      <c r="AY213" s="83" t="s">
        <v>2833</v>
      </c>
      <c r="AZ213" s="78" t="s">
        <v>65</v>
      </c>
      <c r="BA213" s="78" t="str">
        <f>REPLACE(INDEX(GroupVertices[Group],MATCH(Vertices[[#This Row],[Vertex]],GroupVertices[Vertex],0)),1,1,"")</f>
        <v>16</v>
      </c>
      <c r="BB213" s="48"/>
      <c r="BC213" s="48"/>
      <c r="BD213" s="48"/>
      <c r="BE213" s="48"/>
      <c r="BF213" s="48"/>
      <c r="BG213" s="48"/>
      <c r="BH213" s="48"/>
      <c r="BI213" s="48"/>
      <c r="BJ213" s="48"/>
      <c r="BK213" s="48"/>
      <c r="BL213" s="48"/>
      <c r="BM213" s="49"/>
      <c r="BN213" s="48"/>
      <c r="BO213" s="49"/>
      <c r="BP213" s="48"/>
      <c r="BQ213" s="49"/>
      <c r="BR213" s="48"/>
      <c r="BS213" s="49"/>
      <c r="BT213" s="48"/>
      <c r="BU213" s="2"/>
      <c r="BV213" s="3"/>
      <c r="BW213" s="3"/>
      <c r="BX213" s="3"/>
      <c r="BY213" s="3"/>
    </row>
    <row r="214" spans="1:77" ht="41.45" customHeight="1">
      <c r="A214" s="64" t="s">
        <v>376</v>
      </c>
      <c r="C214" s="65"/>
      <c r="D214" s="65" t="s">
        <v>64</v>
      </c>
      <c r="E214" s="66">
        <v>162.0525203825081</v>
      </c>
      <c r="F214" s="68">
        <v>99.99982544163687</v>
      </c>
      <c r="G214" s="100" t="s">
        <v>1028</v>
      </c>
      <c r="H214" s="65"/>
      <c r="I214" s="69" t="s">
        <v>376</v>
      </c>
      <c r="J214" s="70"/>
      <c r="K214" s="70"/>
      <c r="L214" s="69" t="s">
        <v>3074</v>
      </c>
      <c r="M214" s="73">
        <v>1.0581744838174278</v>
      </c>
      <c r="N214" s="74">
        <v>8702.8330078125</v>
      </c>
      <c r="O214" s="74">
        <v>7199.27978515625</v>
      </c>
      <c r="P214" s="75"/>
      <c r="Q214" s="76"/>
      <c r="R214" s="76"/>
      <c r="S214" s="86"/>
      <c r="T214" s="48">
        <v>0</v>
      </c>
      <c r="U214" s="48">
        <v>2</v>
      </c>
      <c r="V214" s="49">
        <v>0</v>
      </c>
      <c r="W214" s="49">
        <v>0.5</v>
      </c>
      <c r="X214" s="49">
        <v>0</v>
      </c>
      <c r="Y214" s="49">
        <v>0.999998</v>
      </c>
      <c r="Z214" s="49">
        <v>0.5</v>
      </c>
      <c r="AA214" s="49">
        <v>0</v>
      </c>
      <c r="AB214" s="71">
        <v>214</v>
      </c>
      <c r="AC214" s="71"/>
      <c r="AD214" s="72"/>
      <c r="AE214" s="78" t="s">
        <v>1805</v>
      </c>
      <c r="AF214" s="78">
        <v>1329</v>
      </c>
      <c r="AG214" s="78">
        <v>414</v>
      </c>
      <c r="AH214" s="78">
        <v>4703</v>
      </c>
      <c r="AI214" s="78">
        <v>2286</v>
      </c>
      <c r="AJ214" s="78"/>
      <c r="AK214" s="78" t="s">
        <v>2017</v>
      </c>
      <c r="AL214" s="78" t="s">
        <v>2112</v>
      </c>
      <c r="AM214" s="83" t="s">
        <v>2294</v>
      </c>
      <c r="AN214" s="78"/>
      <c r="AO214" s="80">
        <v>40035.84045138889</v>
      </c>
      <c r="AP214" s="78"/>
      <c r="AQ214" s="78" t="b">
        <v>0</v>
      </c>
      <c r="AR214" s="78" t="b">
        <v>0</v>
      </c>
      <c r="AS214" s="78" t="b">
        <v>1</v>
      </c>
      <c r="AT214" s="78" t="s">
        <v>1508</v>
      </c>
      <c r="AU214" s="78">
        <v>5</v>
      </c>
      <c r="AV214" s="83" t="s">
        <v>2515</v>
      </c>
      <c r="AW214" s="78" t="b">
        <v>0</v>
      </c>
      <c r="AX214" s="78" t="s">
        <v>2622</v>
      </c>
      <c r="AY214" s="83" t="s">
        <v>2834</v>
      </c>
      <c r="AZ214" s="78" t="s">
        <v>66</v>
      </c>
      <c r="BA214" s="78" t="str">
        <f>REPLACE(INDEX(GroupVertices[Group],MATCH(Vertices[[#This Row],[Vertex]],GroupVertices[Vertex],0)),1,1,"")</f>
        <v>16</v>
      </c>
      <c r="BB214" s="48"/>
      <c r="BC214" s="48"/>
      <c r="BD214" s="48"/>
      <c r="BE214" s="48"/>
      <c r="BF214" s="48" t="s">
        <v>836</v>
      </c>
      <c r="BG214" s="48" t="s">
        <v>836</v>
      </c>
      <c r="BH214" s="121" t="s">
        <v>3843</v>
      </c>
      <c r="BI214" s="121" t="s">
        <v>3843</v>
      </c>
      <c r="BJ214" s="121" t="s">
        <v>4018</v>
      </c>
      <c r="BK214" s="121" t="s">
        <v>4018</v>
      </c>
      <c r="BL214" s="121">
        <v>2</v>
      </c>
      <c r="BM214" s="124">
        <v>8.695652173913043</v>
      </c>
      <c r="BN214" s="121">
        <v>0</v>
      </c>
      <c r="BO214" s="124">
        <v>0</v>
      </c>
      <c r="BP214" s="121">
        <v>0</v>
      </c>
      <c r="BQ214" s="124">
        <v>0</v>
      </c>
      <c r="BR214" s="121">
        <v>21</v>
      </c>
      <c r="BS214" s="124">
        <v>91.30434782608695</v>
      </c>
      <c r="BT214" s="121">
        <v>23</v>
      </c>
      <c r="BU214" s="2"/>
      <c r="BV214" s="3"/>
      <c r="BW214" s="3"/>
      <c r="BX214" s="3"/>
      <c r="BY214" s="3"/>
    </row>
    <row r="215" spans="1:77" ht="41.45" customHeight="1">
      <c r="A215" s="64" t="s">
        <v>377</v>
      </c>
      <c r="C215" s="65"/>
      <c r="D215" s="65" t="s">
        <v>64</v>
      </c>
      <c r="E215" s="66">
        <v>162.79896949042518</v>
      </c>
      <c r="F215" s="68">
        <v>99.99734452036</v>
      </c>
      <c r="G215" s="100" t="s">
        <v>2615</v>
      </c>
      <c r="H215" s="65"/>
      <c r="I215" s="69" t="s">
        <v>377</v>
      </c>
      <c r="J215" s="70"/>
      <c r="K215" s="70"/>
      <c r="L215" s="69" t="s">
        <v>3075</v>
      </c>
      <c r="M215" s="73">
        <v>1.8849828480245419</v>
      </c>
      <c r="N215" s="74">
        <v>820.255859375</v>
      </c>
      <c r="O215" s="74">
        <v>775.3238525390625</v>
      </c>
      <c r="P215" s="75"/>
      <c r="Q215" s="76"/>
      <c r="R215" s="76"/>
      <c r="S215" s="86"/>
      <c r="T215" s="48">
        <v>1</v>
      </c>
      <c r="U215" s="48">
        <v>1</v>
      </c>
      <c r="V215" s="49">
        <v>0</v>
      </c>
      <c r="W215" s="49">
        <v>0</v>
      </c>
      <c r="X215" s="49">
        <v>0</v>
      </c>
      <c r="Y215" s="49">
        <v>0.999998</v>
      </c>
      <c r="Z215" s="49">
        <v>0</v>
      </c>
      <c r="AA215" s="49" t="s">
        <v>4473</v>
      </c>
      <c r="AB215" s="71">
        <v>215</v>
      </c>
      <c r="AC215" s="71"/>
      <c r="AD215" s="72"/>
      <c r="AE215" s="78" t="s">
        <v>1806</v>
      </c>
      <c r="AF215" s="78">
        <v>30</v>
      </c>
      <c r="AG215" s="78">
        <v>6298</v>
      </c>
      <c r="AH215" s="78">
        <v>172909</v>
      </c>
      <c r="AI215" s="78">
        <v>143</v>
      </c>
      <c r="AJ215" s="78"/>
      <c r="AK215" s="78" t="s">
        <v>2018</v>
      </c>
      <c r="AL215" s="78" t="s">
        <v>2166</v>
      </c>
      <c r="AM215" s="83" t="s">
        <v>2295</v>
      </c>
      <c r="AN215" s="78"/>
      <c r="AO215" s="80">
        <v>40066.90452546296</v>
      </c>
      <c r="AP215" s="83" t="s">
        <v>2491</v>
      </c>
      <c r="AQ215" s="78" t="b">
        <v>0</v>
      </c>
      <c r="AR215" s="78" t="b">
        <v>0</v>
      </c>
      <c r="AS215" s="78" t="b">
        <v>1</v>
      </c>
      <c r="AT215" s="78" t="s">
        <v>1508</v>
      </c>
      <c r="AU215" s="78">
        <v>785</v>
      </c>
      <c r="AV215" s="83" t="s">
        <v>2515</v>
      </c>
      <c r="AW215" s="78" t="b">
        <v>1</v>
      </c>
      <c r="AX215" s="78" t="s">
        <v>2622</v>
      </c>
      <c r="AY215" s="83" t="s">
        <v>2835</v>
      </c>
      <c r="AZ215" s="78" t="s">
        <v>66</v>
      </c>
      <c r="BA215" s="78" t="str">
        <f>REPLACE(INDEX(GroupVertices[Group],MATCH(Vertices[[#This Row],[Vertex]],GroupVertices[Vertex],0)),1,1,"")</f>
        <v>1</v>
      </c>
      <c r="BB215" s="48"/>
      <c r="BC215" s="48"/>
      <c r="BD215" s="48"/>
      <c r="BE215" s="48"/>
      <c r="BF215" s="48" t="s">
        <v>837</v>
      </c>
      <c r="BG215" s="48" t="s">
        <v>837</v>
      </c>
      <c r="BH215" s="121" t="s">
        <v>3844</v>
      </c>
      <c r="BI215" s="121" t="s">
        <v>3844</v>
      </c>
      <c r="BJ215" s="121" t="s">
        <v>4019</v>
      </c>
      <c r="BK215" s="121" t="s">
        <v>4019</v>
      </c>
      <c r="BL215" s="121">
        <v>1</v>
      </c>
      <c r="BM215" s="124">
        <v>3.7037037037037037</v>
      </c>
      <c r="BN215" s="121">
        <v>0</v>
      </c>
      <c r="BO215" s="124">
        <v>0</v>
      </c>
      <c r="BP215" s="121">
        <v>0</v>
      </c>
      <c r="BQ215" s="124">
        <v>0</v>
      </c>
      <c r="BR215" s="121">
        <v>26</v>
      </c>
      <c r="BS215" s="124">
        <v>96.29629629629629</v>
      </c>
      <c r="BT215" s="121">
        <v>27</v>
      </c>
      <c r="BU215" s="2"/>
      <c r="BV215" s="3"/>
      <c r="BW215" s="3"/>
      <c r="BX215" s="3"/>
      <c r="BY215" s="3"/>
    </row>
    <row r="216" spans="1:77" ht="41.45" customHeight="1">
      <c r="A216" s="64" t="s">
        <v>378</v>
      </c>
      <c r="C216" s="65"/>
      <c r="D216" s="65" t="s">
        <v>64</v>
      </c>
      <c r="E216" s="66">
        <v>162.01344724769532</v>
      </c>
      <c r="F216" s="68">
        <v>99.99995530631283</v>
      </c>
      <c r="G216" s="100" t="s">
        <v>2616</v>
      </c>
      <c r="H216" s="65"/>
      <c r="I216" s="69" t="s">
        <v>378</v>
      </c>
      <c r="J216" s="70"/>
      <c r="K216" s="70"/>
      <c r="L216" s="69" t="s">
        <v>3076</v>
      </c>
      <c r="M216" s="73">
        <v>1.014894916146491</v>
      </c>
      <c r="N216" s="74">
        <v>2487.838623046875</v>
      </c>
      <c r="O216" s="74">
        <v>7534.005859375</v>
      </c>
      <c r="P216" s="75"/>
      <c r="Q216" s="76"/>
      <c r="R216" s="76"/>
      <c r="S216" s="86"/>
      <c r="T216" s="48">
        <v>1</v>
      </c>
      <c r="U216" s="48">
        <v>1</v>
      </c>
      <c r="V216" s="49">
        <v>0</v>
      </c>
      <c r="W216" s="49">
        <v>0</v>
      </c>
      <c r="X216" s="49">
        <v>0</v>
      </c>
      <c r="Y216" s="49">
        <v>0.999998</v>
      </c>
      <c r="Z216" s="49">
        <v>0</v>
      </c>
      <c r="AA216" s="49" t="s">
        <v>4473</v>
      </c>
      <c r="AB216" s="71">
        <v>216</v>
      </c>
      <c r="AC216" s="71"/>
      <c r="AD216" s="72"/>
      <c r="AE216" s="78" t="s">
        <v>1807</v>
      </c>
      <c r="AF216" s="78">
        <v>82</v>
      </c>
      <c r="AG216" s="78">
        <v>106</v>
      </c>
      <c r="AH216" s="78">
        <v>698</v>
      </c>
      <c r="AI216" s="78">
        <v>6</v>
      </c>
      <c r="AJ216" s="78"/>
      <c r="AK216" s="78" t="s">
        <v>2019</v>
      </c>
      <c r="AL216" s="78" t="s">
        <v>2167</v>
      </c>
      <c r="AM216" s="83" t="s">
        <v>2296</v>
      </c>
      <c r="AN216" s="78"/>
      <c r="AO216" s="80">
        <v>43033.59832175926</v>
      </c>
      <c r="AP216" s="83" t="s">
        <v>2492</v>
      </c>
      <c r="AQ216" s="78" t="b">
        <v>1</v>
      </c>
      <c r="AR216" s="78" t="b">
        <v>0</v>
      </c>
      <c r="AS216" s="78" t="b">
        <v>0</v>
      </c>
      <c r="AT216" s="78" t="s">
        <v>1507</v>
      </c>
      <c r="AU216" s="78">
        <v>0</v>
      </c>
      <c r="AV216" s="78"/>
      <c r="AW216" s="78" t="b">
        <v>0</v>
      </c>
      <c r="AX216" s="78" t="s">
        <v>2622</v>
      </c>
      <c r="AY216" s="83" t="s">
        <v>2836</v>
      </c>
      <c r="AZ216" s="78" t="s">
        <v>66</v>
      </c>
      <c r="BA216" s="78" t="str">
        <f>REPLACE(INDEX(GroupVertices[Group],MATCH(Vertices[[#This Row],[Vertex]],GroupVertices[Vertex],0)),1,1,"")</f>
        <v>1</v>
      </c>
      <c r="BB216" s="48"/>
      <c r="BC216" s="48"/>
      <c r="BD216" s="48"/>
      <c r="BE216" s="48"/>
      <c r="BF216" s="48" t="s">
        <v>838</v>
      </c>
      <c r="BG216" s="48" t="s">
        <v>838</v>
      </c>
      <c r="BH216" s="121" t="s">
        <v>3845</v>
      </c>
      <c r="BI216" s="121" t="s">
        <v>3845</v>
      </c>
      <c r="BJ216" s="121" t="s">
        <v>4020</v>
      </c>
      <c r="BK216" s="121" t="s">
        <v>4020</v>
      </c>
      <c r="BL216" s="121">
        <v>0</v>
      </c>
      <c r="BM216" s="124">
        <v>0</v>
      </c>
      <c r="BN216" s="121">
        <v>0</v>
      </c>
      <c r="BO216" s="124">
        <v>0</v>
      </c>
      <c r="BP216" s="121">
        <v>0</v>
      </c>
      <c r="BQ216" s="124">
        <v>0</v>
      </c>
      <c r="BR216" s="121">
        <v>15</v>
      </c>
      <c r="BS216" s="124">
        <v>100</v>
      </c>
      <c r="BT216" s="121">
        <v>15</v>
      </c>
      <c r="BU216" s="2"/>
      <c r="BV216" s="3"/>
      <c r="BW216" s="3"/>
      <c r="BX216" s="3"/>
      <c r="BY216" s="3"/>
    </row>
    <row r="217" spans="1:77" ht="41.45" customHeight="1">
      <c r="A217" s="64" t="s">
        <v>379</v>
      </c>
      <c r="C217" s="65"/>
      <c r="D217" s="65" t="s">
        <v>64</v>
      </c>
      <c r="E217" s="66">
        <v>162.0534084082993</v>
      </c>
      <c r="F217" s="68">
        <v>99.99982249016696</v>
      </c>
      <c r="G217" s="100" t="s">
        <v>1029</v>
      </c>
      <c r="H217" s="65"/>
      <c r="I217" s="69" t="s">
        <v>379</v>
      </c>
      <c r="J217" s="70"/>
      <c r="K217" s="70"/>
      <c r="L217" s="69" t="s">
        <v>3077</v>
      </c>
      <c r="M217" s="73">
        <v>1.0591581103554035</v>
      </c>
      <c r="N217" s="74">
        <v>2487.838623046875</v>
      </c>
      <c r="O217" s="74">
        <v>5844.33544921875</v>
      </c>
      <c r="P217" s="75"/>
      <c r="Q217" s="76"/>
      <c r="R217" s="76"/>
      <c r="S217" s="86"/>
      <c r="T217" s="48">
        <v>1</v>
      </c>
      <c r="U217" s="48">
        <v>1</v>
      </c>
      <c r="V217" s="49">
        <v>0</v>
      </c>
      <c r="W217" s="49">
        <v>0</v>
      </c>
      <c r="X217" s="49">
        <v>0</v>
      </c>
      <c r="Y217" s="49">
        <v>0.999998</v>
      </c>
      <c r="Z217" s="49">
        <v>0</v>
      </c>
      <c r="AA217" s="49" t="s">
        <v>4473</v>
      </c>
      <c r="AB217" s="71">
        <v>217</v>
      </c>
      <c r="AC217" s="71"/>
      <c r="AD217" s="72"/>
      <c r="AE217" s="78" t="s">
        <v>1808</v>
      </c>
      <c r="AF217" s="78">
        <v>1072</v>
      </c>
      <c r="AG217" s="78">
        <v>421</v>
      </c>
      <c r="AH217" s="78">
        <v>13219</v>
      </c>
      <c r="AI217" s="78">
        <v>4095</v>
      </c>
      <c r="AJ217" s="78"/>
      <c r="AK217" s="78" t="s">
        <v>2020</v>
      </c>
      <c r="AL217" s="78" t="s">
        <v>2168</v>
      </c>
      <c r="AM217" s="78"/>
      <c r="AN217" s="78"/>
      <c r="AO217" s="80">
        <v>41503.69085648148</v>
      </c>
      <c r="AP217" s="83" t="s">
        <v>2493</v>
      </c>
      <c r="AQ217" s="78" t="b">
        <v>1</v>
      </c>
      <c r="AR217" s="78" t="b">
        <v>0</v>
      </c>
      <c r="AS217" s="78" t="b">
        <v>1</v>
      </c>
      <c r="AT217" s="78" t="s">
        <v>1507</v>
      </c>
      <c r="AU217" s="78">
        <v>3</v>
      </c>
      <c r="AV217" s="83" t="s">
        <v>2515</v>
      </c>
      <c r="AW217" s="78" t="b">
        <v>0</v>
      </c>
      <c r="AX217" s="78" t="s">
        <v>2622</v>
      </c>
      <c r="AY217" s="83" t="s">
        <v>2837</v>
      </c>
      <c r="AZ217" s="78" t="s">
        <v>66</v>
      </c>
      <c r="BA217" s="78" t="str">
        <f>REPLACE(INDEX(GroupVertices[Group],MATCH(Vertices[[#This Row],[Vertex]],GroupVertices[Vertex],0)),1,1,"")</f>
        <v>1</v>
      </c>
      <c r="BB217" s="48"/>
      <c r="BC217" s="48"/>
      <c r="BD217" s="48"/>
      <c r="BE217" s="48"/>
      <c r="BF217" s="48" t="s">
        <v>756</v>
      </c>
      <c r="BG217" s="48" t="s">
        <v>756</v>
      </c>
      <c r="BH217" s="121" t="s">
        <v>3846</v>
      </c>
      <c r="BI217" s="121" t="s">
        <v>3846</v>
      </c>
      <c r="BJ217" s="121" t="s">
        <v>4021</v>
      </c>
      <c r="BK217" s="121" t="s">
        <v>4021</v>
      </c>
      <c r="BL217" s="121">
        <v>0</v>
      </c>
      <c r="BM217" s="124">
        <v>0</v>
      </c>
      <c r="BN217" s="121">
        <v>0</v>
      </c>
      <c r="BO217" s="124">
        <v>0</v>
      </c>
      <c r="BP217" s="121">
        <v>0</v>
      </c>
      <c r="BQ217" s="124">
        <v>0</v>
      </c>
      <c r="BR217" s="121">
        <v>51</v>
      </c>
      <c r="BS217" s="124">
        <v>100</v>
      </c>
      <c r="BT217" s="121">
        <v>51</v>
      </c>
      <c r="BU217" s="2"/>
      <c r="BV217" s="3"/>
      <c r="BW217" s="3"/>
      <c r="BX217" s="3"/>
      <c r="BY217" s="3"/>
    </row>
    <row r="218" spans="1:77" ht="41.45" customHeight="1">
      <c r="A218" s="64" t="s">
        <v>380</v>
      </c>
      <c r="C218" s="65"/>
      <c r="D218" s="65" t="s">
        <v>64</v>
      </c>
      <c r="E218" s="66">
        <v>162.00570873722913</v>
      </c>
      <c r="F218" s="68">
        <v>99.99998102626488</v>
      </c>
      <c r="G218" s="100" t="s">
        <v>1030</v>
      </c>
      <c r="H218" s="65"/>
      <c r="I218" s="69" t="s">
        <v>380</v>
      </c>
      <c r="J218" s="70"/>
      <c r="K218" s="70"/>
      <c r="L218" s="69" t="s">
        <v>3078</v>
      </c>
      <c r="M218" s="73">
        <v>1.006323313458416</v>
      </c>
      <c r="N218" s="74">
        <v>1237.151611328125</v>
      </c>
      <c r="O218" s="74">
        <v>7534.005859375</v>
      </c>
      <c r="P218" s="75"/>
      <c r="Q218" s="76"/>
      <c r="R218" s="76"/>
      <c r="S218" s="86"/>
      <c r="T218" s="48">
        <v>1</v>
      </c>
      <c r="U218" s="48">
        <v>1</v>
      </c>
      <c r="V218" s="49">
        <v>0</v>
      </c>
      <c r="W218" s="49">
        <v>0</v>
      </c>
      <c r="X218" s="49">
        <v>0</v>
      </c>
      <c r="Y218" s="49">
        <v>0.999998</v>
      </c>
      <c r="Z218" s="49">
        <v>0</v>
      </c>
      <c r="AA218" s="49" t="s">
        <v>4473</v>
      </c>
      <c r="AB218" s="71">
        <v>218</v>
      </c>
      <c r="AC218" s="71"/>
      <c r="AD218" s="72"/>
      <c r="AE218" s="78" t="s">
        <v>1809</v>
      </c>
      <c r="AF218" s="78">
        <v>123</v>
      </c>
      <c r="AG218" s="78">
        <v>45</v>
      </c>
      <c r="AH218" s="78">
        <v>1534</v>
      </c>
      <c r="AI218" s="78">
        <v>68</v>
      </c>
      <c r="AJ218" s="78"/>
      <c r="AK218" s="78" t="s">
        <v>2021</v>
      </c>
      <c r="AL218" s="78"/>
      <c r="AM218" s="78"/>
      <c r="AN218" s="78"/>
      <c r="AO218" s="80">
        <v>40808.33994212963</v>
      </c>
      <c r="AP218" s="78"/>
      <c r="AQ218" s="78" t="b">
        <v>1</v>
      </c>
      <c r="AR218" s="78" t="b">
        <v>0</v>
      </c>
      <c r="AS218" s="78" t="b">
        <v>0</v>
      </c>
      <c r="AT218" s="78" t="s">
        <v>1507</v>
      </c>
      <c r="AU218" s="78">
        <v>0</v>
      </c>
      <c r="AV218" s="83" t="s">
        <v>2515</v>
      </c>
      <c r="AW218" s="78" t="b">
        <v>0</v>
      </c>
      <c r="AX218" s="78" t="s">
        <v>2622</v>
      </c>
      <c r="AY218" s="83" t="s">
        <v>2838</v>
      </c>
      <c r="AZ218" s="78" t="s">
        <v>66</v>
      </c>
      <c r="BA218" s="78" t="str">
        <f>REPLACE(INDEX(GroupVertices[Group],MATCH(Vertices[[#This Row],[Vertex]],GroupVertices[Vertex],0)),1,1,"")</f>
        <v>1</v>
      </c>
      <c r="BB218" s="48" t="s">
        <v>704</v>
      </c>
      <c r="BC218" s="48" t="s">
        <v>704</v>
      </c>
      <c r="BD218" s="48" t="s">
        <v>715</v>
      </c>
      <c r="BE218" s="48" t="s">
        <v>715</v>
      </c>
      <c r="BF218" s="48" t="s">
        <v>788</v>
      </c>
      <c r="BG218" s="48" t="s">
        <v>788</v>
      </c>
      <c r="BH218" s="121" t="s">
        <v>3847</v>
      </c>
      <c r="BI218" s="121" t="s">
        <v>3847</v>
      </c>
      <c r="BJ218" s="121" t="s">
        <v>4022</v>
      </c>
      <c r="BK218" s="121" t="s">
        <v>4022</v>
      </c>
      <c r="BL218" s="121">
        <v>0</v>
      </c>
      <c r="BM218" s="124">
        <v>0</v>
      </c>
      <c r="BN218" s="121">
        <v>1</v>
      </c>
      <c r="BO218" s="124">
        <v>3.8461538461538463</v>
      </c>
      <c r="BP218" s="121">
        <v>0</v>
      </c>
      <c r="BQ218" s="124">
        <v>0</v>
      </c>
      <c r="BR218" s="121">
        <v>25</v>
      </c>
      <c r="BS218" s="124">
        <v>96.15384615384616</v>
      </c>
      <c r="BT218" s="121">
        <v>26</v>
      </c>
      <c r="BU218" s="2"/>
      <c r="BV218" s="3"/>
      <c r="BW218" s="3"/>
      <c r="BX218" s="3"/>
      <c r="BY218" s="3"/>
    </row>
    <row r="219" spans="1:77" ht="41.45" customHeight="1">
      <c r="A219" s="64" t="s">
        <v>381</v>
      </c>
      <c r="C219" s="65"/>
      <c r="D219" s="65" t="s">
        <v>64</v>
      </c>
      <c r="E219" s="66">
        <v>162.09679481124078</v>
      </c>
      <c r="F219" s="68">
        <v>99.99967828978004</v>
      </c>
      <c r="G219" s="100" t="s">
        <v>1031</v>
      </c>
      <c r="H219" s="65"/>
      <c r="I219" s="69" t="s">
        <v>381</v>
      </c>
      <c r="J219" s="70"/>
      <c r="K219" s="70"/>
      <c r="L219" s="69" t="s">
        <v>3079</v>
      </c>
      <c r="M219" s="73">
        <v>1.1072152926393657</v>
      </c>
      <c r="N219" s="74">
        <v>2070.94287109375</v>
      </c>
      <c r="O219" s="74">
        <v>4154.66455078125</v>
      </c>
      <c r="P219" s="75"/>
      <c r="Q219" s="76"/>
      <c r="R219" s="76"/>
      <c r="S219" s="86"/>
      <c r="T219" s="48">
        <v>1</v>
      </c>
      <c r="U219" s="48">
        <v>1</v>
      </c>
      <c r="V219" s="49">
        <v>0</v>
      </c>
      <c r="W219" s="49">
        <v>0</v>
      </c>
      <c r="X219" s="49">
        <v>0</v>
      </c>
      <c r="Y219" s="49">
        <v>0.999998</v>
      </c>
      <c r="Z219" s="49">
        <v>0</v>
      </c>
      <c r="AA219" s="49" t="s">
        <v>4473</v>
      </c>
      <c r="AB219" s="71">
        <v>219</v>
      </c>
      <c r="AC219" s="71"/>
      <c r="AD219" s="72"/>
      <c r="AE219" s="78" t="s">
        <v>1810</v>
      </c>
      <c r="AF219" s="78">
        <v>3069</v>
      </c>
      <c r="AG219" s="78">
        <v>763</v>
      </c>
      <c r="AH219" s="78">
        <v>57167</v>
      </c>
      <c r="AI219" s="78">
        <v>34665</v>
      </c>
      <c r="AJ219" s="78"/>
      <c r="AK219" s="78" t="s">
        <v>2022</v>
      </c>
      <c r="AL219" s="78" t="s">
        <v>2169</v>
      </c>
      <c r="AM219" s="78"/>
      <c r="AN219" s="78"/>
      <c r="AO219" s="80">
        <v>41444.92103009259</v>
      </c>
      <c r="AP219" s="83" t="s">
        <v>2494</v>
      </c>
      <c r="AQ219" s="78" t="b">
        <v>1</v>
      </c>
      <c r="AR219" s="78" t="b">
        <v>0</v>
      </c>
      <c r="AS219" s="78" t="b">
        <v>0</v>
      </c>
      <c r="AT219" s="78" t="s">
        <v>1508</v>
      </c>
      <c r="AU219" s="78">
        <v>21</v>
      </c>
      <c r="AV219" s="83" t="s">
        <v>2515</v>
      </c>
      <c r="AW219" s="78" t="b">
        <v>0</v>
      </c>
      <c r="AX219" s="78" t="s">
        <v>2622</v>
      </c>
      <c r="AY219" s="83" t="s">
        <v>2839</v>
      </c>
      <c r="AZ219" s="78" t="s">
        <v>66</v>
      </c>
      <c r="BA219" s="78" t="str">
        <f>REPLACE(INDEX(GroupVertices[Group],MATCH(Vertices[[#This Row],[Vertex]],GroupVertices[Vertex],0)),1,1,"")</f>
        <v>1</v>
      </c>
      <c r="BB219" s="48"/>
      <c r="BC219" s="48"/>
      <c r="BD219" s="48"/>
      <c r="BE219" s="48"/>
      <c r="BF219" s="48" t="s">
        <v>756</v>
      </c>
      <c r="BG219" s="48" t="s">
        <v>756</v>
      </c>
      <c r="BH219" s="121" t="s">
        <v>756</v>
      </c>
      <c r="BI219" s="121" t="s">
        <v>756</v>
      </c>
      <c r="BJ219" s="121" t="s">
        <v>1500</v>
      </c>
      <c r="BK219" s="121" t="s">
        <v>1500</v>
      </c>
      <c r="BL219" s="121">
        <v>0</v>
      </c>
      <c r="BM219" s="124">
        <v>0</v>
      </c>
      <c r="BN219" s="121">
        <v>0</v>
      </c>
      <c r="BO219" s="124">
        <v>0</v>
      </c>
      <c r="BP219" s="121">
        <v>0</v>
      </c>
      <c r="BQ219" s="124">
        <v>0</v>
      </c>
      <c r="BR219" s="121">
        <v>1</v>
      </c>
      <c r="BS219" s="124">
        <v>100</v>
      </c>
      <c r="BT219" s="121">
        <v>1</v>
      </c>
      <c r="BU219" s="2"/>
      <c r="BV219" s="3"/>
      <c r="BW219" s="3"/>
      <c r="BX219" s="3"/>
      <c r="BY219" s="3"/>
    </row>
    <row r="220" spans="1:77" ht="41.45" customHeight="1">
      <c r="A220" s="64" t="s">
        <v>383</v>
      </c>
      <c r="C220" s="65"/>
      <c r="D220" s="65" t="s">
        <v>64</v>
      </c>
      <c r="E220" s="66">
        <v>162.52393521680787</v>
      </c>
      <c r="F220" s="68">
        <v>99.99825863275433</v>
      </c>
      <c r="G220" s="100" t="s">
        <v>2617</v>
      </c>
      <c r="H220" s="65"/>
      <c r="I220" s="69" t="s">
        <v>383</v>
      </c>
      <c r="J220" s="70"/>
      <c r="K220" s="70"/>
      <c r="L220" s="69" t="s">
        <v>3080</v>
      </c>
      <c r="M220" s="73">
        <v>1.5803396574057411</v>
      </c>
      <c r="N220" s="74">
        <v>5405.46337890625</v>
      </c>
      <c r="O220" s="74">
        <v>1801.5848388671875</v>
      </c>
      <c r="P220" s="75"/>
      <c r="Q220" s="76"/>
      <c r="R220" s="76"/>
      <c r="S220" s="86"/>
      <c r="T220" s="48">
        <v>0</v>
      </c>
      <c r="U220" s="48">
        <v>5</v>
      </c>
      <c r="V220" s="49">
        <v>10</v>
      </c>
      <c r="W220" s="49">
        <v>0.076923</v>
      </c>
      <c r="X220" s="49">
        <v>0.130717</v>
      </c>
      <c r="Y220" s="49">
        <v>1.239082</v>
      </c>
      <c r="Z220" s="49">
        <v>0.2</v>
      </c>
      <c r="AA220" s="49">
        <v>0</v>
      </c>
      <c r="AB220" s="71">
        <v>220</v>
      </c>
      <c r="AC220" s="71"/>
      <c r="AD220" s="72"/>
      <c r="AE220" s="78" t="s">
        <v>1811</v>
      </c>
      <c r="AF220" s="78">
        <v>1455</v>
      </c>
      <c r="AG220" s="78">
        <v>4130</v>
      </c>
      <c r="AH220" s="78">
        <v>190511</v>
      </c>
      <c r="AI220" s="78">
        <v>204595</v>
      </c>
      <c r="AJ220" s="78"/>
      <c r="AK220" s="78" t="s">
        <v>2023</v>
      </c>
      <c r="AL220" s="78"/>
      <c r="AM220" s="78"/>
      <c r="AN220" s="78"/>
      <c r="AO220" s="80">
        <v>41105.51476851852</v>
      </c>
      <c r="AP220" s="83" t="s">
        <v>2495</v>
      </c>
      <c r="AQ220" s="78" t="b">
        <v>1</v>
      </c>
      <c r="AR220" s="78" t="b">
        <v>0</v>
      </c>
      <c r="AS220" s="78" t="b">
        <v>0</v>
      </c>
      <c r="AT220" s="78" t="s">
        <v>1508</v>
      </c>
      <c r="AU220" s="78">
        <v>160</v>
      </c>
      <c r="AV220" s="83" t="s">
        <v>2515</v>
      </c>
      <c r="AW220" s="78" t="b">
        <v>0</v>
      </c>
      <c r="AX220" s="78" t="s">
        <v>2622</v>
      </c>
      <c r="AY220" s="83" t="s">
        <v>2840</v>
      </c>
      <c r="AZ220" s="78" t="s">
        <v>66</v>
      </c>
      <c r="BA220" s="78" t="str">
        <f>REPLACE(INDEX(GroupVertices[Group],MATCH(Vertices[[#This Row],[Vertex]],GroupVertices[Vertex],0)),1,1,"")</f>
        <v>6</v>
      </c>
      <c r="BB220" s="48"/>
      <c r="BC220" s="48"/>
      <c r="BD220" s="48"/>
      <c r="BE220" s="48"/>
      <c r="BF220" s="48" t="s">
        <v>756</v>
      </c>
      <c r="BG220" s="48" t="s">
        <v>756</v>
      </c>
      <c r="BH220" s="121" t="s">
        <v>3835</v>
      </c>
      <c r="BI220" s="121" t="s">
        <v>3835</v>
      </c>
      <c r="BJ220" s="121" t="s">
        <v>4011</v>
      </c>
      <c r="BK220" s="121" t="s">
        <v>4011</v>
      </c>
      <c r="BL220" s="121">
        <v>0</v>
      </c>
      <c r="BM220" s="124">
        <v>0</v>
      </c>
      <c r="BN220" s="121">
        <v>0</v>
      </c>
      <c r="BO220" s="124">
        <v>0</v>
      </c>
      <c r="BP220" s="121">
        <v>0</v>
      </c>
      <c r="BQ220" s="124">
        <v>0</v>
      </c>
      <c r="BR220" s="121">
        <v>13</v>
      </c>
      <c r="BS220" s="124">
        <v>100</v>
      </c>
      <c r="BT220" s="121">
        <v>13</v>
      </c>
      <c r="BU220" s="2"/>
      <c r="BV220" s="3"/>
      <c r="BW220" s="3"/>
      <c r="BX220" s="3"/>
      <c r="BY220" s="3"/>
    </row>
    <row r="221" spans="1:77" ht="41.45" customHeight="1">
      <c r="A221" s="64" t="s">
        <v>384</v>
      </c>
      <c r="C221" s="65"/>
      <c r="D221" s="65" t="s">
        <v>64</v>
      </c>
      <c r="E221" s="66">
        <v>162.44959477200172</v>
      </c>
      <c r="F221" s="68">
        <v>99.99850571294948</v>
      </c>
      <c r="G221" s="100" t="s">
        <v>1032</v>
      </c>
      <c r="H221" s="65"/>
      <c r="I221" s="69" t="s">
        <v>384</v>
      </c>
      <c r="J221" s="70"/>
      <c r="K221" s="70"/>
      <c r="L221" s="69" t="s">
        <v>3081</v>
      </c>
      <c r="M221" s="73">
        <v>1.4979960643694787</v>
      </c>
      <c r="N221" s="74">
        <v>4189.759765625</v>
      </c>
      <c r="O221" s="74">
        <v>8171.8388671875</v>
      </c>
      <c r="P221" s="75"/>
      <c r="Q221" s="76"/>
      <c r="R221" s="76"/>
      <c r="S221" s="86"/>
      <c r="T221" s="48">
        <v>0</v>
      </c>
      <c r="U221" s="48">
        <v>1</v>
      </c>
      <c r="V221" s="49">
        <v>0</v>
      </c>
      <c r="W221" s="49">
        <v>0.029412</v>
      </c>
      <c r="X221" s="49">
        <v>0</v>
      </c>
      <c r="Y221" s="49">
        <v>0.554399</v>
      </c>
      <c r="Z221" s="49">
        <v>0</v>
      </c>
      <c r="AA221" s="49">
        <v>0</v>
      </c>
      <c r="AB221" s="71">
        <v>221</v>
      </c>
      <c r="AC221" s="71"/>
      <c r="AD221" s="72"/>
      <c r="AE221" s="78" t="s">
        <v>1812</v>
      </c>
      <c r="AF221" s="78">
        <v>412</v>
      </c>
      <c r="AG221" s="78">
        <v>3544</v>
      </c>
      <c r="AH221" s="78">
        <v>14618</v>
      </c>
      <c r="AI221" s="78">
        <v>62827</v>
      </c>
      <c r="AJ221" s="78"/>
      <c r="AK221" s="78" t="s">
        <v>2024</v>
      </c>
      <c r="AL221" s="78" t="s">
        <v>2170</v>
      </c>
      <c r="AM221" s="83" t="s">
        <v>2297</v>
      </c>
      <c r="AN221" s="78"/>
      <c r="AO221" s="80">
        <v>41168.1508912037</v>
      </c>
      <c r="AP221" s="83" t="s">
        <v>2496</v>
      </c>
      <c r="AQ221" s="78" t="b">
        <v>1</v>
      </c>
      <c r="AR221" s="78" t="b">
        <v>0</v>
      </c>
      <c r="AS221" s="78" t="b">
        <v>1</v>
      </c>
      <c r="AT221" s="78" t="s">
        <v>1507</v>
      </c>
      <c r="AU221" s="78">
        <v>12</v>
      </c>
      <c r="AV221" s="83" t="s">
        <v>2515</v>
      </c>
      <c r="AW221" s="78" t="b">
        <v>0</v>
      </c>
      <c r="AX221" s="78" t="s">
        <v>2622</v>
      </c>
      <c r="AY221" s="83" t="s">
        <v>2841</v>
      </c>
      <c r="AZ221" s="78" t="s">
        <v>66</v>
      </c>
      <c r="BA221" s="78" t="str">
        <f>REPLACE(INDEX(GroupVertices[Group],MATCH(Vertices[[#This Row],[Vertex]],GroupVertices[Vertex],0)),1,1,"")</f>
        <v>2</v>
      </c>
      <c r="BB221" s="48"/>
      <c r="BC221" s="48"/>
      <c r="BD221" s="48"/>
      <c r="BE221" s="48"/>
      <c r="BF221" s="48"/>
      <c r="BG221" s="48"/>
      <c r="BH221" s="121" t="s">
        <v>3712</v>
      </c>
      <c r="BI221" s="121" t="s">
        <v>3712</v>
      </c>
      <c r="BJ221" s="121" t="s">
        <v>3888</v>
      </c>
      <c r="BK221" s="121" t="s">
        <v>3888</v>
      </c>
      <c r="BL221" s="121">
        <v>0</v>
      </c>
      <c r="BM221" s="124">
        <v>0</v>
      </c>
      <c r="BN221" s="121">
        <v>1</v>
      </c>
      <c r="BO221" s="124">
        <v>4</v>
      </c>
      <c r="BP221" s="121">
        <v>0</v>
      </c>
      <c r="BQ221" s="124">
        <v>0</v>
      </c>
      <c r="BR221" s="121">
        <v>24</v>
      </c>
      <c r="BS221" s="124">
        <v>96</v>
      </c>
      <c r="BT221" s="121">
        <v>25</v>
      </c>
      <c r="BU221" s="2"/>
      <c r="BV221" s="3"/>
      <c r="BW221" s="3"/>
      <c r="BX221" s="3"/>
      <c r="BY221" s="3"/>
    </row>
    <row r="222" spans="1:77" ht="41.45" customHeight="1">
      <c r="A222" s="64" t="s">
        <v>385</v>
      </c>
      <c r="C222" s="65"/>
      <c r="D222" s="65" t="s">
        <v>64</v>
      </c>
      <c r="E222" s="66">
        <v>162.7242484631371</v>
      </c>
      <c r="F222" s="68">
        <v>99.99759286547082</v>
      </c>
      <c r="G222" s="100" t="s">
        <v>1033</v>
      </c>
      <c r="H222" s="65"/>
      <c r="I222" s="69" t="s">
        <v>385</v>
      </c>
      <c r="J222" s="70"/>
      <c r="K222" s="70"/>
      <c r="L222" s="69" t="s">
        <v>3082</v>
      </c>
      <c r="M222" s="73">
        <v>1.8022177007577183</v>
      </c>
      <c r="N222" s="74">
        <v>403.3601379394531</v>
      </c>
      <c r="O222" s="74">
        <v>775.3238525390625</v>
      </c>
      <c r="P222" s="75"/>
      <c r="Q222" s="76"/>
      <c r="R222" s="76"/>
      <c r="S222" s="86"/>
      <c r="T222" s="48">
        <v>1</v>
      </c>
      <c r="U222" s="48">
        <v>1</v>
      </c>
      <c r="V222" s="49">
        <v>0</v>
      </c>
      <c r="W222" s="49">
        <v>0</v>
      </c>
      <c r="X222" s="49">
        <v>0</v>
      </c>
      <c r="Y222" s="49">
        <v>0.999998</v>
      </c>
      <c r="Z222" s="49">
        <v>0</v>
      </c>
      <c r="AA222" s="49" t="s">
        <v>4473</v>
      </c>
      <c r="AB222" s="71">
        <v>222</v>
      </c>
      <c r="AC222" s="71"/>
      <c r="AD222" s="72"/>
      <c r="AE222" s="78" t="s">
        <v>1813</v>
      </c>
      <c r="AF222" s="78">
        <v>214</v>
      </c>
      <c r="AG222" s="78">
        <v>5709</v>
      </c>
      <c r="AH222" s="78">
        <v>66529</v>
      </c>
      <c r="AI222" s="78">
        <v>478</v>
      </c>
      <c r="AJ222" s="78"/>
      <c r="AK222" s="78" t="s">
        <v>2025</v>
      </c>
      <c r="AL222" s="78"/>
      <c r="AM222" s="83" t="s">
        <v>2298</v>
      </c>
      <c r="AN222" s="78"/>
      <c r="AO222" s="80">
        <v>39862.82064814815</v>
      </c>
      <c r="AP222" s="83" t="s">
        <v>2497</v>
      </c>
      <c r="AQ222" s="78" t="b">
        <v>0</v>
      </c>
      <c r="AR222" s="78" t="b">
        <v>0</v>
      </c>
      <c r="AS222" s="78" t="b">
        <v>0</v>
      </c>
      <c r="AT222" s="78" t="s">
        <v>1516</v>
      </c>
      <c r="AU222" s="78">
        <v>309</v>
      </c>
      <c r="AV222" s="83" t="s">
        <v>2515</v>
      </c>
      <c r="AW222" s="78" t="b">
        <v>0</v>
      </c>
      <c r="AX222" s="78" t="s">
        <v>2622</v>
      </c>
      <c r="AY222" s="83" t="s">
        <v>2842</v>
      </c>
      <c r="AZ222" s="78" t="s">
        <v>66</v>
      </c>
      <c r="BA222" s="78" t="str">
        <f>REPLACE(INDEX(GroupVertices[Group],MATCH(Vertices[[#This Row],[Vertex]],GroupVertices[Vertex],0)),1,1,"")</f>
        <v>1</v>
      </c>
      <c r="BB222" s="48" t="s">
        <v>705</v>
      </c>
      <c r="BC222" s="48" t="s">
        <v>705</v>
      </c>
      <c r="BD222" s="48" t="s">
        <v>750</v>
      </c>
      <c r="BE222" s="48" t="s">
        <v>750</v>
      </c>
      <c r="BF222" s="48" t="s">
        <v>3691</v>
      </c>
      <c r="BG222" s="48" t="s">
        <v>3691</v>
      </c>
      <c r="BH222" s="121" t="s">
        <v>3848</v>
      </c>
      <c r="BI222" s="121" t="s">
        <v>3848</v>
      </c>
      <c r="BJ222" s="121" t="s">
        <v>4023</v>
      </c>
      <c r="BK222" s="121" t="s">
        <v>4023</v>
      </c>
      <c r="BL222" s="121">
        <v>2</v>
      </c>
      <c r="BM222" s="124">
        <v>8</v>
      </c>
      <c r="BN222" s="121">
        <v>0</v>
      </c>
      <c r="BO222" s="124">
        <v>0</v>
      </c>
      <c r="BP222" s="121">
        <v>0</v>
      </c>
      <c r="BQ222" s="124">
        <v>0</v>
      </c>
      <c r="BR222" s="121">
        <v>23</v>
      </c>
      <c r="BS222" s="124">
        <v>92</v>
      </c>
      <c r="BT222" s="121">
        <v>25</v>
      </c>
      <c r="BU222" s="2"/>
      <c r="BV222" s="3"/>
      <c r="BW222" s="3"/>
      <c r="BX222" s="3"/>
      <c r="BY222" s="3"/>
    </row>
    <row r="223" spans="1:77" ht="41.45" customHeight="1">
      <c r="A223" s="64" t="s">
        <v>386</v>
      </c>
      <c r="C223" s="65"/>
      <c r="D223" s="65" t="s">
        <v>64</v>
      </c>
      <c r="E223" s="66">
        <v>162.06279610952055</v>
      </c>
      <c r="F223" s="68">
        <v>99.99979128891366</v>
      </c>
      <c r="G223" s="100" t="s">
        <v>1034</v>
      </c>
      <c r="H223" s="65"/>
      <c r="I223" s="69" t="s">
        <v>386</v>
      </c>
      <c r="J223" s="70"/>
      <c r="K223" s="70"/>
      <c r="L223" s="69" t="s">
        <v>3083</v>
      </c>
      <c r="M223" s="73">
        <v>1.0695564480425768</v>
      </c>
      <c r="N223" s="74">
        <v>4411.5146484375</v>
      </c>
      <c r="O223" s="74">
        <v>7801.09765625</v>
      </c>
      <c r="P223" s="75"/>
      <c r="Q223" s="76"/>
      <c r="R223" s="76"/>
      <c r="S223" s="86"/>
      <c r="T223" s="48">
        <v>0</v>
      </c>
      <c r="U223" s="48">
        <v>1</v>
      </c>
      <c r="V223" s="49">
        <v>0</v>
      </c>
      <c r="W223" s="49">
        <v>0.029412</v>
      </c>
      <c r="X223" s="49">
        <v>0</v>
      </c>
      <c r="Y223" s="49">
        <v>0.554399</v>
      </c>
      <c r="Z223" s="49">
        <v>0</v>
      </c>
      <c r="AA223" s="49">
        <v>0</v>
      </c>
      <c r="AB223" s="71">
        <v>223</v>
      </c>
      <c r="AC223" s="71"/>
      <c r="AD223" s="72"/>
      <c r="AE223" s="78" t="s">
        <v>1814</v>
      </c>
      <c r="AF223" s="78">
        <v>1464</v>
      </c>
      <c r="AG223" s="78">
        <v>495</v>
      </c>
      <c r="AH223" s="78">
        <v>46936</v>
      </c>
      <c r="AI223" s="78">
        <v>19598</v>
      </c>
      <c r="AJ223" s="78"/>
      <c r="AK223" s="78" t="s">
        <v>2026</v>
      </c>
      <c r="AL223" s="78"/>
      <c r="AM223" s="78"/>
      <c r="AN223" s="78"/>
      <c r="AO223" s="80">
        <v>42291.96704861111</v>
      </c>
      <c r="AP223" s="83" t="s">
        <v>2498</v>
      </c>
      <c r="AQ223" s="78" t="b">
        <v>0</v>
      </c>
      <c r="AR223" s="78" t="b">
        <v>0</v>
      </c>
      <c r="AS223" s="78" t="b">
        <v>1</v>
      </c>
      <c r="AT223" s="78" t="s">
        <v>1507</v>
      </c>
      <c r="AU223" s="78">
        <v>9</v>
      </c>
      <c r="AV223" s="83" t="s">
        <v>2515</v>
      </c>
      <c r="AW223" s="78" t="b">
        <v>0</v>
      </c>
      <c r="AX223" s="78" t="s">
        <v>2622</v>
      </c>
      <c r="AY223" s="83" t="s">
        <v>2843</v>
      </c>
      <c r="AZ223" s="78" t="s">
        <v>66</v>
      </c>
      <c r="BA223" s="78" t="str">
        <f>REPLACE(INDEX(GroupVertices[Group],MATCH(Vertices[[#This Row],[Vertex]],GroupVertices[Vertex],0)),1,1,"")</f>
        <v>2</v>
      </c>
      <c r="BB223" s="48"/>
      <c r="BC223" s="48"/>
      <c r="BD223" s="48"/>
      <c r="BE223" s="48"/>
      <c r="BF223" s="48"/>
      <c r="BG223" s="48"/>
      <c r="BH223" s="121" t="s">
        <v>3712</v>
      </c>
      <c r="BI223" s="121" t="s">
        <v>3712</v>
      </c>
      <c r="BJ223" s="121" t="s">
        <v>3888</v>
      </c>
      <c r="BK223" s="121" t="s">
        <v>3888</v>
      </c>
      <c r="BL223" s="121">
        <v>0</v>
      </c>
      <c r="BM223" s="124">
        <v>0</v>
      </c>
      <c r="BN223" s="121">
        <v>1</v>
      </c>
      <c r="BO223" s="124">
        <v>4</v>
      </c>
      <c r="BP223" s="121">
        <v>0</v>
      </c>
      <c r="BQ223" s="124">
        <v>0</v>
      </c>
      <c r="BR223" s="121">
        <v>24</v>
      </c>
      <c r="BS223" s="124">
        <v>96</v>
      </c>
      <c r="BT223" s="121">
        <v>25</v>
      </c>
      <c r="BU223" s="2"/>
      <c r="BV223" s="3"/>
      <c r="BW223" s="3"/>
      <c r="BX223" s="3"/>
      <c r="BY223" s="3"/>
    </row>
    <row r="224" spans="1:77" ht="41.45" customHeight="1">
      <c r="A224" s="64" t="s">
        <v>387</v>
      </c>
      <c r="C224" s="65"/>
      <c r="D224" s="65" t="s">
        <v>64</v>
      </c>
      <c r="E224" s="66">
        <v>162.15527765263266</v>
      </c>
      <c r="F224" s="68">
        <v>99.99948391440468</v>
      </c>
      <c r="G224" s="100" t="s">
        <v>1035</v>
      </c>
      <c r="H224" s="65"/>
      <c r="I224" s="69" t="s">
        <v>387</v>
      </c>
      <c r="J224" s="70"/>
      <c r="K224" s="70"/>
      <c r="L224" s="69" t="s">
        <v>3084</v>
      </c>
      <c r="M224" s="73">
        <v>1.171994126068917</v>
      </c>
      <c r="N224" s="74">
        <v>1654.0472412109375</v>
      </c>
      <c r="O224" s="74">
        <v>3309.829345703125</v>
      </c>
      <c r="P224" s="75"/>
      <c r="Q224" s="76"/>
      <c r="R224" s="76"/>
      <c r="S224" s="86"/>
      <c r="T224" s="48">
        <v>1</v>
      </c>
      <c r="U224" s="48">
        <v>1</v>
      </c>
      <c r="V224" s="49">
        <v>0</v>
      </c>
      <c r="W224" s="49">
        <v>0</v>
      </c>
      <c r="X224" s="49">
        <v>0</v>
      </c>
      <c r="Y224" s="49">
        <v>0.999998</v>
      </c>
      <c r="Z224" s="49">
        <v>0</v>
      </c>
      <c r="AA224" s="49" t="s">
        <v>4473</v>
      </c>
      <c r="AB224" s="71">
        <v>224</v>
      </c>
      <c r="AC224" s="71"/>
      <c r="AD224" s="72"/>
      <c r="AE224" s="78" t="s">
        <v>1815</v>
      </c>
      <c r="AF224" s="78">
        <v>1381</v>
      </c>
      <c r="AG224" s="78">
        <v>1224</v>
      </c>
      <c r="AH224" s="78">
        <v>41422</v>
      </c>
      <c r="AI224" s="78">
        <v>434</v>
      </c>
      <c r="AJ224" s="78"/>
      <c r="AK224" s="78" t="s">
        <v>2027</v>
      </c>
      <c r="AL224" s="78" t="s">
        <v>2171</v>
      </c>
      <c r="AM224" s="83" t="s">
        <v>2299</v>
      </c>
      <c r="AN224" s="78"/>
      <c r="AO224" s="80">
        <v>40725.90813657407</v>
      </c>
      <c r="AP224" s="83" t="s">
        <v>2499</v>
      </c>
      <c r="AQ224" s="78" t="b">
        <v>1</v>
      </c>
      <c r="AR224" s="78" t="b">
        <v>0</v>
      </c>
      <c r="AS224" s="78" t="b">
        <v>0</v>
      </c>
      <c r="AT224" s="78" t="s">
        <v>1508</v>
      </c>
      <c r="AU224" s="78">
        <v>105</v>
      </c>
      <c r="AV224" s="83" t="s">
        <v>2515</v>
      </c>
      <c r="AW224" s="78" t="b">
        <v>0</v>
      </c>
      <c r="AX224" s="78" t="s">
        <v>2622</v>
      </c>
      <c r="AY224" s="83" t="s">
        <v>2844</v>
      </c>
      <c r="AZ224" s="78" t="s">
        <v>66</v>
      </c>
      <c r="BA224" s="78" t="str">
        <f>REPLACE(INDEX(GroupVertices[Group],MATCH(Vertices[[#This Row],[Vertex]],GroupVertices[Vertex],0)),1,1,"")</f>
        <v>1</v>
      </c>
      <c r="BB224" s="48" t="s">
        <v>706</v>
      </c>
      <c r="BC224" s="48" t="s">
        <v>706</v>
      </c>
      <c r="BD224" s="48" t="s">
        <v>751</v>
      </c>
      <c r="BE224" s="48" t="s">
        <v>751</v>
      </c>
      <c r="BF224" s="48" t="s">
        <v>840</v>
      </c>
      <c r="BG224" s="48" t="s">
        <v>840</v>
      </c>
      <c r="BH224" s="121" t="s">
        <v>3849</v>
      </c>
      <c r="BI224" s="121" t="s">
        <v>3849</v>
      </c>
      <c r="BJ224" s="121" t="s">
        <v>4024</v>
      </c>
      <c r="BK224" s="121" t="s">
        <v>4024</v>
      </c>
      <c r="BL224" s="121">
        <v>0</v>
      </c>
      <c r="BM224" s="124">
        <v>0</v>
      </c>
      <c r="BN224" s="121">
        <v>0</v>
      </c>
      <c r="BO224" s="124">
        <v>0</v>
      </c>
      <c r="BP224" s="121">
        <v>0</v>
      </c>
      <c r="BQ224" s="124">
        <v>0</v>
      </c>
      <c r="BR224" s="121">
        <v>12</v>
      </c>
      <c r="BS224" s="124">
        <v>100</v>
      </c>
      <c r="BT224" s="121">
        <v>12</v>
      </c>
      <c r="BU224" s="2"/>
      <c r="BV224" s="3"/>
      <c r="BW224" s="3"/>
      <c r="BX224" s="3"/>
      <c r="BY224" s="3"/>
    </row>
    <row r="225" spans="1:77" ht="41.45" customHeight="1">
      <c r="A225" s="64" t="s">
        <v>389</v>
      </c>
      <c r="C225" s="65"/>
      <c r="D225" s="65" t="s">
        <v>64</v>
      </c>
      <c r="E225" s="66">
        <v>162.10554820832547</v>
      </c>
      <c r="F225" s="68">
        <v>99.99964919671952</v>
      </c>
      <c r="G225" s="100" t="s">
        <v>1037</v>
      </c>
      <c r="H225" s="65"/>
      <c r="I225" s="69" t="s">
        <v>389</v>
      </c>
      <c r="J225" s="70"/>
      <c r="K225" s="70"/>
      <c r="L225" s="69" t="s">
        <v>3085</v>
      </c>
      <c r="M225" s="73">
        <v>1.1169110399422704</v>
      </c>
      <c r="N225" s="74">
        <v>8419.9443359375</v>
      </c>
      <c r="O225" s="74">
        <v>7799.22021484375</v>
      </c>
      <c r="P225" s="75"/>
      <c r="Q225" s="76"/>
      <c r="R225" s="76"/>
      <c r="S225" s="86"/>
      <c r="T225" s="48">
        <v>0</v>
      </c>
      <c r="U225" s="48">
        <v>1</v>
      </c>
      <c r="V225" s="49">
        <v>0</v>
      </c>
      <c r="W225" s="49">
        <v>0.111111</v>
      </c>
      <c r="X225" s="49">
        <v>0</v>
      </c>
      <c r="Y225" s="49">
        <v>0.585365</v>
      </c>
      <c r="Z225" s="49">
        <v>0</v>
      </c>
      <c r="AA225" s="49">
        <v>0</v>
      </c>
      <c r="AB225" s="71">
        <v>225</v>
      </c>
      <c r="AC225" s="71"/>
      <c r="AD225" s="72"/>
      <c r="AE225" s="78" t="s">
        <v>1816</v>
      </c>
      <c r="AF225" s="78">
        <v>5001</v>
      </c>
      <c r="AG225" s="78">
        <v>832</v>
      </c>
      <c r="AH225" s="78">
        <v>243710</v>
      </c>
      <c r="AI225" s="78">
        <v>12570</v>
      </c>
      <c r="AJ225" s="78"/>
      <c r="AK225" s="78"/>
      <c r="AL225" s="78" t="s">
        <v>2172</v>
      </c>
      <c r="AM225" s="78"/>
      <c r="AN225" s="78"/>
      <c r="AO225" s="80">
        <v>40122.653865740744</v>
      </c>
      <c r="AP225" s="78"/>
      <c r="AQ225" s="78" t="b">
        <v>1</v>
      </c>
      <c r="AR225" s="78" t="b">
        <v>0</v>
      </c>
      <c r="AS225" s="78" t="b">
        <v>0</v>
      </c>
      <c r="AT225" s="78" t="s">
        <v>1508</v>
      </c>
      <c r="AU225" s="78">
        <v>172</v>
      </c>
      <c r="AV225" s="83" t="s">
        <v>2515</v>
      </c>
      <c r="AW225" s="78" t="b">
        <v>0</v>
      </c>
      <c r="AX225" s="78" t="s">
        <v>2622</v>
      </c>
      <c r="AY225" s="83" t="s">
        <v>2845</v>
      </c>
      <c r="AZ225" s="78" t="s">
        <v>66</v>
      </c>
      <c r="BA225" s="78" t="str">
        <f>REPLACE(INDEX(GroupVertices[Group],MATCH(Vertices[[#This Row],[Vertex]],GroupVertices[Vertex],0)),1,1,"")</f>
        <v>8</v>
      </c>
      <c r="BB225" s="48"/>
      <c r="BC225" s="48"/>
      <c r="BD225" s="48"/>
      <c r="BE225" s="48"/>
      <c r="BF225" s="48" t="s">
        <v>756</v>
      </c>
      <c r="BG225" s="48" t="s">
        <v>756</v>
      </c>
      <c r="BH225" s="121" t="s">
        <v>3763</v>
      </c>
      <c r="BI225" s="121" t="s">
        <v>3763</v>
      </c>
      <c r="BJ225" s="121" t="s">
        <v>3940</v>
      </c>
      <c r="BK225" s="121" t="s">
        <v>3940</v>
      </c>
      <c r="BL225" s="121">
        <v>1</v>
      </c>
      <c r="BM225" s="124">
        <v>7.142857142857143</v>
      </c>
      <c r="BN225" s="121">
        <v>0</v>
      </c>
      <c r="BO225" s="124">
        <v>0</v>
      </c>
      <c r="BP225" s="121">
        <v>0</v>
      </c>
      <c r="BQ225" s="124">
        <v>0</v>
      </c>
      <c r="BR225" s="121">
        <v>13</v>
      </c>
      <c r="BS225" s="124">
        <v>92.85714285714286</v>
      </c>
      <c r="BT225" s="121">
        <v>14</v>
      </c>
      <c r="BU225" s="2"/>
      <c r="BV225" s="3"/>
      <c r="BW225" s="3"/>
      <c r="BX225" s="3"/>
      <c r="BY225" s="3"/>
    </row>
    <row r="226" spans="1:77" ht="41.45" customHeight="1">
      <c r="A226" s="64" t="s">
        <v>390</v>
      </c>
      <c r="C226" s="65"/>
      <c r="D226" s="65" t="s">
        <v>64</v>
      </c>
      <c r="E226" s="66">
        <v>162.00202977323704</v>
      </c>
      <c r="F226" s="68">
        <v>99.99999325378307</v>
      </c>
      <c r="G226" s="100" t="s">
        <v>2618</v>
      </c>
      <c r="H226" s="65"/>
      <c r="I226" s="69" t="s">
        <v>390</v>
      </c>
      <c r="J226" s="70"/>
      <c r="K226" s="70"/>
      <c r="L226" s="69" t="s">
        <v>3086</v>
      </c>
      <c r="M226" s="73">
        <v>1.0022482892296591</v>
      </c>
      <c r="N226" s="74">
        <v>820.255859375</v>
      </c>
      <c r="O226" s="74">
        <v>8378.8408203125</v>
      </c>
      <c r="P226" s="75"/>
      <c r="Q226" s="76"/>
      <c r="R226" s="76"/>
      <c r="S226" s="86"/>
      <c r="T226" s="48">
        <v>1</v>
      </c>
      <c r="U226" s="48">
        <v>1</v>
      </c>
      <c r="V226" s="49">
        <v>0</v>
      </c>
      <c r="W226" s="49">
        <v>0</v>
      </c>
      <c r="X226" s="49">
        <v>0</v>
      </c>
      <c r="Y226" s="49">
        <v>0.999998</v>
      </c>
      <c r="Z226" s="49">
        <v>0</v>
      </c>
      <c r="AA226" s="49" t="s">
        <v>4473</v>
      </c>
      <c r="AB226" s="71">
        <v>226</v>
      </c>
      <c r="AC226" s="71"/>
      <c r="AD226" s="72"/>
      <c r="AE226" s="78" t="s">
        <v>1817</v>
      </c>
      <c r="AF226" s="78">
        <v>118</v>
      </c>
      <c r="AG226" s="78">
        <v>16</v>
      </c>
      <c r="AH226" s="78">
        <v>20</v>
      </c>
      <c r="AI226" s="78">
        <v>53</v>
      </c>
      <c r="AJ226" s="78"/>
      <c r="AK226" s="78" t="s">
        <v>2028</v>
      </c>
      <c r="AL226" s="78"/>
      <c r="AM226" s="78"/>
      <c r="AN226" s="78"/>
      <c r="AO226" s="80">
        <v>42389.19305555556</v>
      </c>
      <c r="AP226" s="83" t="s">
        <v>2500</v>
      </c>
      <c r="AQ226" s="78" t="b">
        <v>1</v>
      </c>
      <c r="AR226" s="78" t="b">
        <v>0</v>
      </c>
      <c r="AS226" s="78" t="b">
        <v>1</v>
      </c>
      <c r="AT226" s="78" t="s">
        <v>1508</v>
      </c>
      <c r="AU226" s="78">
        <v>0</v>
      </c>
      <c r="AV226" s="78"/>
      <c r="AW226" s="78" t="b">
        <v>0</v>
      </c>
      <c r="AX226" s="78" t="s">
        <v>2622</v>
      </c>
      <c r="AY226" s="83" t="s">
        <v>2846</v>
      </c>
      <c r="AZ226" s="78" t="s">
        <v>66</v>
      </c>
      <c r="BA226" s="78" t="str">
        <f>REPLACE(INDEX(GroupVertices[Group],MATCH(Vertices[[#This Row],[Vertex]],GroupVertices[Vertex],0)),1,1,"")</f>
        <v>1</v>
      </c>
      <c r="BB226" s="48"/>
      <c r="BC226" s="48"/>
      <c r="BD226" s="48"/>
      <c r="BE226" s="48"/>
      <c r="BF226" s="48" t="s">
        <v>756</v>
      </c>
      <c r="BG226" s="48" t="s">
        <v>756</v>
      </c>
      <c r="BH226" s="121" t="s">
        <v>3850</v>
      </c>
      <c r="BI226" s="121" t="s">
        <v>3850</v>
      </c>
      <c r="BJ226" s="121" t="s">
        <v>4025</v>
      </c>
      <c r="BK226" s="121" t="s">
        <v>4025</v>
      </c>
      <c r="BL226" s="121">
        <v>1</v>
      </c>
      <c r="BM226" s="124">
        <v>4.761904761904762</v>
      </c>
      <c r="BN226" s="121">
        <v>0</v>
      </c>
      <c r="BO226" s="124">
        <v>0</v>
      </c>
      <c r="BP226" s="121">
        <v>0</v>
      </c>
      <c r="BQ226" s="124">
        <v>0</v>
      </c>
      <c r="BR226" s="121">
        <v>20</v>
      </c>
      <c r="BS226" s="124">
        <v>95.23809523809524</v>
      </c>
      <c r="BT226" s="121">
        <v>21</v>
      </c>
      <c r="BU226" s="2"/>
      <c r="BV226" s="3"/>
      <c r="BW226" s="3"/>
      <c r="BX226" s="3"/>
      <c r="BY226" s="3"/>
    </row>
    <row r="227" spans="1:77" ht="41.45" customHeight="1">
      <c r="A227" s="64" t="s">
        <v>391</v>
      </c>
      <c r="C227" s="65"/>
      <c r="D227" s="65" t="s">
        <v>64</v>
      </c>
      <c r="E227" s="66">
        <v>168.4808122241761</v>
      </c>
      <c r="F227" s="68">
        <v>99.97846017261207</v>
      </c>
      <c r="G227" s="100" t="s">
        <v>1038</v>
      </c>
      <c r="H227" s="65"/>
      <c r="I227" s="69" t="s">
        <v>391</v>
      </c>
      <c r="J227" s="70"/>
      <c r="K227" s="70"/>
      <c r="L227" s="69" t="s">
        <v>3087</v>
      </c>
      <c r="M227" s="73">
        <v>8.178506474147625</v>
      </c>
      <c r="N227" s="74">
        <v>8933.4794921875</v>
      </c>
      <c r="O227" s="74">
        <v>3014.404296875</v>
      </c>
      <c r="P227" s="75"/>
      <c r="Q227" s="76"/>
      <c r="R227" s="76"/>
      <c r="S227" s="86"/>
      <c r="T227" s="48">
        <v>2</v>
      </c>
      <c r="U227" s="48">
        <v>1</v>
      </c>
      <c r="V227" s="49">
        <v>0</v>
      </c>
      <c r="W227" s="49">
        <v>1</v>
      </c>
      <c r="X227" s="49">
        <v>0</v>
      </c>
      <c r="Y227" s="49">
        <v>1.298243</v>
      </c>
      <c r="Z227" s="49">
        <v>0</v>
      </c>
      <c r="AA227" s="49">
        <v>0</v>
      </c>
      <c r="AB227" s="71">
        <v>227</v>
      </c>
      <c r="AC227" s="71"/>
      <c r="AD227" s="72"/>
      <c r="AE227" s="78" t="s">
        <v>1818</v>
      </c>
      <c r="AF227" s="78">
        <v>351</v>
      </c>
      <c r="AG227" s="78">
        <v>51086</v>
      </c>
      <c r="AH227" s="78">
        <v>36293</v>
      </c>
      <c r="AI227" s="78">
        <v>91</v>
      </c>
      <c r="AJ227" s="78"/>
      <c r="AK227" s="78" t="s">
        <v>2029</v>
      </c>
      <c r="AL227" s="78"/>
      <c r="AM227" s="83" t="s">
        <v>2300</v>
      </c>
      <c r="AN227" s="78"/>
      <c r="AO227" s="80">
        <v>40631.771527777775</v>
      </c>
      <c r="AP227" s="83" t="s">
        <v>2501</v>
      </c>
      <c r="AQ227" s="78" t="b">
        <v>1</v>
      </c>
      <c r="AR227" s="78" t="b">
        <v>0</v>
      </c>
      <c r="AS227" s="78" t="b">
        <v>0</v>
      </c>
      <c r="AT227" s="78" t="s">
        <v>1516</v>
      </c>
      <c r="AU227" s="78">
        <v>571</v>
      </c>
      <c r="AV227" s="83" t="s">
        <v>2515</v>
      </c>
      <c r="AW227" s="78" t="b">
        <v>0</v>
      </c>
      <c r="AX227" s="78" t="s">
        <v>2622</v>
      </c>
      <c r="AY227" s="83" t="s">
        <v>2847</v>
      </c>
      <c r="AZ227" s="78" t="s">
        <v>66</v>
      </c>
      <c r="BA227" s="78" t="str">
        <f>REPLACE(INDEX(GroupVertices[Group],MATCH(Vertices[[#This Row],[Vertex]],GroupVertices[Vertex],0)),1,1,"")</f>
        <v>21</v>
      </c>
      <c r="BB227" s="48" t="s">
        <v>707</v>
      </c>
      <c r="BC227" s="48" t="s">
        <v>707</v>
      </c>
      <c r="BD227" s="48" t="s">
        <v>752</v>
      </c>
      <c r="BE227" s="48" t="s">
        <v>752</v>
      </c>
      <c r="BF227" s="48" t="s">
        <v>841</v>
      </c>
      <c r="BG227" s="48" t="s">
        <v>841</v>
      </c>
      <c r="BH227" s="121" t="s">
        <v>3851</v>
      </c>
      <c r="BI227" s="121" t="s">
        <v>3851</v>
      </c>
      <c r="BJ227" s="121" t="s">
        <v>4026</v>
      </c>
      <c r="BK227" s="121" t="s">
        <v>4026</v>
      </c>
      <c r="BL227" s="121">
        <v>0</v>
      </c>
      <c r="BM227" s="124">
        <v>0</v>
      </c>
      <c r="BN227" s="121">
        <v>0</v>
      </c>
      <c r="BO227" s="124">
        <v>0</v>
      </c>
      <c r="BP227" s="121">
        <v>0</v>
      </c>
      <c r="BQ227" s="124">
        <v>0</v>
      </c>
      <c r="BR227" s="121">
        <v>23</v>
      </c>
      <c r="BS227" s="124">
        <v>100</v>
      </c>
      <c r="BT227" s="121">
        <v>23</v>
      </c>
      <c r="BU227" s="2"/>
      <c r="BV227" s="3"/>
      <c r="BW227" s="3"/>
      <c r="BX227" s="3"/>
      <c r="BY227" s="3"/>
    </row>
    <row r="228" spans="1:77" ht="41.45" customHeight="1">
      <c r="A228" s="64" t="s">
        <v>392</v>
      </c>
      <c r="C228" s="65"/>
      <c r="D228" s="65" t="s">
        <v>64</v>
      </c>
      <c r="E228" s="66">
        <v>162.08512361512786</v>
      </c>
      <c r="F228" s="68">
        <v>99.9997170805274</v>
      </c>
      <c r="G228" s="100" t="s">
        <v>1039</v>
      </c>
      <c r="H228" s="65"/>
      <c r="I228" s="69" t="s">
        <v>392</v>
      </c>
      <c r="J228" s="70"/>
      <c r="K228" s="70"/>
      <c r="L228" s="69" t="s">
        <v>3088</v>
      </c>
      <c r="M228" s="73">
        <v>1.0942876295688262</v>
      </c>
      <c r="N228" s="74">
        <v>8933.4794921875</v>
      </c>
      <c r="O228" s="74">
        <v>3443.773193359375</v>
      </c>
      <c r="P228" s="75"/>
      <c r="Q228" s="76"/>
      <c r="R228" s="76"/>
      <c r="S228" s="86"/>
      <c r="T228" s="48">
        <v>0</v>
      </c>
      <c r="U228" s="48">
        <v>1</v>
      </c>
      <c r="V228" s="49">
        <v>0</v>
      </c>
      <c r="W228" s="49">
        <v>1</v>
      </c>
      <c r="X228" s="49">
        <v>0</v>
      </c>
      <c r="Y228" s="49">
        <v>0.701753</v>
      </c>
      <c r="Z228" s="49">
        <v>0</v>
      </c>
      <c r="AA228" s="49">
        <v>0</v>
      </c>
      <c r="AB228" s="71">
        <v>228</v>
      </c>
      <c r="AC228" s="71"/>
      <c r="AD228" s="72"/>
      <c r="AE228" s="78" t="s">
        <v>1819</v>
      </c>
      <c r="AF228" s="78">
        <v>4535</v>
      </c>
      <c r="AG228" s="78">
        <v>671</v>
      </c>
      <c r="AH228" s="78">
        <v>2881</v>
      </c>
      <c r="AI228" s="78">
        <v>3242</v>
      </c>
      <c r="AJ228" s="78"/>
      <c r="AK228" s="78" t="s">
        <v>2030</v>
      </c>
      <c r="AL228" s="78" t="s">
        <v>2173</v>
      </c>
      <c r="AM228" s="78"/>
      <c r="AN228" s="78"/>
      <c r="AO228" s="80">
        <v>43376.50269675926</v>
      </c>
      <c r="AP228" s="83" t="s">
        <v>2502</v>
      </c>
      <c r="AQ228" s="78" t="b">
        <v>1</v>
      </c>
      <c r="AR228" s="78" t="b">
        <v>0</v>
      </c>
      <c r="AS228" s="78" t="b">
        <v>0</v>
      </c>
      <c r="AT228" s="78" t="s">
        <v>1516</v>
      </c>
      <c r="AU228" s="78">
        <v>2</v>
      </c>
      <c r="AV228" s="78"/>
      <c r="AW228" s="78" t="b">
        <v>0</v>
      </c>
      <c r="AX228" s="78" t="s">
        <v>2622</v>
      </c>
      <c r="AY228" s="83" t="s">
        <v>2848</v>
      </c>
      <c r="AZ228" s="78" t="s">
        <v>66</v>
      </c>
      <c r="BA228" s="78" t="str">
        <f>REPLACE(INDEX(GroupVertices[Group],MATCH(Vertices[[#This Row],[Vertex]],GroupVertices[Vertex],0)),1,1,"")</f>
        <v>21</v>
      </c>
      <c r="BB228" s="48"/>
      <c r="BC228" s="48"/>
      <c r="BD228" s="48"/>
      <c r="BE228" s="48"/>
      <c r="BF228" s="48" t="s">
        <v>756</v>
      </c>
      <c r="BG228" s="48" t="s">
        <v>756</v>
      </c>
      <c r="BH228" s="121" t="s">
        <v>3852</v>
      </c>
      <c r="BI228" s="121" t="s">
        <v>3852</v>
      </c>
      <c r="BJ228" s="121" t="s">
        <v>4027</v>
      </c>
      <c r="BK228" s="121" t="s">
        <v>4027</v>
      </c>
      <c r="BL228" s="121">
        <v>0</v>
      </c>
      <c r="BM228" s="124">
        <v>0</v>
      </c>
      <c r="BN228" s="121">
        <v>0</v>
      </c>
      <c r="BO228" s="124">
        <v>0</v>
      </c>
      <c r="BP228" s="121">
        <v>0</v>
      </c>
      <c r="BQ228" s="124">
        <v>0</v>
      </c>
      <c r="BR228" s="121">
        <v>20</v>
      </c>
      <c r="BS228" s="124">
        <v>100</v>
      </c>
      <c r="BT228" s="121">
        <v>20</v>
      </c>
      <c r="BU228" s="2"/>
      <c r="BV228" s="3"/>
      <c r="BW228" s="3"/>
      <c r="BX228" s="3"/>
      <c r="BY228" s="3"/>
    </row>
    <row r="229" spans="1:77" ht="41.45" customHeight="1">
      <c r="A229" s="64" t="s">
        <v>394</v>
      </c>
      <c r="C229" s="65"/>
      <c r="D229" s="65" t="s">
        <v>64</v>
      </c>
      <c r="E229" s="66">
        <v>162.10871972900833</v>
      </c>
      <c r="F229" s="68">
        <v>99.99963865575556</v>
      </c>
      <c r="G229" s="100" t="s">
        <v>1040</v>
      </c>
      <c r="H229" s="65"/>
      <c r="I229" s="69" t="s">
        <v>394</v>
      </c>
      <c r="J229" s="70"/>
      <c r="K229" s="70"/>
      <c r="L229" s="69" t="s">
        <v>3089</v>
      </c>
      <c r="M229" s="73">
        <v>1.1204239918636127</v>
      </c>
      <c r="N229" s="74">
        <v>6575.041015625</v>
      </c>
      <c r="O229" s="74">
        <v>3931.809814453125</v>
      </c>
      <c r="P229" s="75"/>
      <c r="Q229" s="76"/>
      <c r="R229" s="76"/>
      <c r="S229" s="86"/>
      <c r="T229" s="48">
        <v>0</v>
      </c>
      <c r="U229" s="48">
        <v>1</v>
      </c>
      <c r="V229" s="49">
        <v>0</v>
      </c>
      <c r="W229" s="49">
        <v>0.142857</v>
      </c>
      <c r="X229" s="49">
        <v>0</v>
      </c>
      <c r="Y229" s="49">
        <v>0.595237</v>
      </c>
      <c r="Z229" s="49">
        <v>0</v>
      </c>
      <c r="AA229" s="49">
        <v>0</v>
      </c>
      <c r="AB229" s="71">
        <v>229</v>
      </c>
      <c r="AC229" s="71"/>
      <c r="AD229" s="72"/>
      <c r="AE229" s="78" t="s">
        <v>1820</v>
      </c>
      <c r="AF229" s="78">
        <v>241</v>
      </c>
      <c r="AG229" s="78">
        <v>857</v>
      </c>
      <c r="AH229" s="78">
        <v>25020</v>
      </c>
      <c r="AI229" s="78">
        <v>4394</v>
      </c>
      <c r="AJ229" s="78"/>
      <c r="AK229" s="78" t="s">
        <v>2031</v>
      </c>
      <c r="AL229" s="78" t="s">
        <v>2123</v>
      </c>
      <c r="AM229" s="83" t="s">
        <v>2301</v>
      </c>
      <c r="AN229" s="78"/>
      <c r="AO229" s="80">
        <v>40527.54599537037</v>
      </c>
      <c r="AP229" s="83" t="s">
        <v>2503</v>
      </c>
      <c r="AQ229" s="78" t="b">
        <v>0</v>
      </c>
      <c r="AR229" s="78" t="b">
        <v>0</v>
      </c>
      <c r="AS229" s="78" t="b">
        <v>1</v>
      </c>
      <c r="AT229" s="78" t="s">
        <v>1508</v>
      </c>
      <c r="AU229" s="78">
        <v>42</v>
      </c>
      <c r="AV229" s="83" t="s">
        <v>2516</v>
      </c>
      <c r="AW229" s="78" t="b">
        <v>0</v>
      </c>
      <c r="AX229" s="78" t="s">
        <v>2622</v>
      </c>
      <c r="AY229" s="83" t="s">
        <v>2849</v>
      </c>
      <c r="AZ229" s="78" t="s">
        <v>66</v>
      </c>
      <c r="BA229" s="78" t="str">
        <f>REPLACE(INDEX(GroupVertices[Group],MATCH(Vertices[[#This Row],[Vertex]],GroupVertices[Vertex],0)),1,1,"")</f>
        <v>11</v>
      </c>
      <c r="BB229" s="48"/>
      <c r="BC229" s="48"/>
      <c r="BD229" s="48"/>
      <c r="BE229" s="48"/>
      <c r="BF229" s="48" t="s">
        <v>771</v>
      </c>
      <c r="BG229" s="48" t="s">
        <v>771</v>
      </c>
      <c r="BH229" s="121" t="s">
        <v>3730</v>
      </c>
      <c r="BI229" s="121" t="s">
        <v>3730</v>
      </c>
      <c r="BJ229" s="121" t="s">
        <v>3906</v>
      </c>
      <c r="BK229" s="121" t="s">
        <v>3906</v>
      </c>
      <c r="BL229" s="121">
        <v>0</v>
      </c>
      <c r="BM229" s="124">
        <v>0</v>
      </c>
      <c r="BN229" s="121">
        <v>0</v>
      </c>
      <c r="BO229" s="124">
        <v>0</v>
      </c>
      <c r="BP229" s="121">
        <v>0</v>
      </c>
      <c r="BQ229" s="124">
        <v>0</v>
      </c>
      <c r="BR229" s="121">
        <v>14</v>
      </c>
      <c r="BS229" s="124">
        <v>100</v>
      </c>
      <c r="BT229" s="121">
        <v>14</v>
      </c>
      <c r="BU229" s="2"/>
      <c r="BV229" s="3"/>
      <c r="BW229" s="3"/>
      <c r="BX229" s="3"/>
      <c r="BY229" s="3"/>
    </row>
    <row r="230" spans="1:77" ht="41.45" customHeight="1">
      <c r="A230" s="64" t="s">
        <v>395</v>
      </c>
      <c r="C230" s="65"/>
      <c r="D230" s="65" t="s">
        <v>64</v>
      </c>
      <c r="E230" s="66">
        <v>162.27262391789833</v>
      </c>
      <c r="F230" s="68">
        <v>99.99909389873827</v>
      </c>
      <c r="G230" s="100" t="s">
        <v>1041</v>
      </c>
      <c r="H230" s="65"/>
      <c r="I230" s="69" t="s">
        <v>395</v>
      </c>
      <c r="J230" s="70"/>
      <c r="K230" s="70"/>
      <c r="L230" s="69" t="s">
        <v>3090</v>
      </c>
      <c r="M230" s="73">
        <v>1.3019733471585806</v>
      </c>
      <c r="N230" s="74">
        <v>2070.94287109375</v>
      </c>
      <c r="O230" s="74">
        <v>2464.994384765625</v>
      </c>
      <c r="P230" s="75"/>
      <c r="Q230" s="76"/>
      <c r="R230" s="76"/>
      <c r="S230" s="86"/>
      <c r="T230" s="48">
        <v>1</v>
      </c>
      <c r="U230" s="48">
        <v>1</v>
      </c>
      <c r="V230" s="49">
        <v>0</v>
      </c>
      <c r="W230" s="49">
        <v>0</v>
      </c>
      <c r="X230" s="49">
        <v>0</v>
      </c>
      <c r="Y230" s="49">
        <v>0.999998</v>
      </c>
      <c r="Z230" s="49">
        <v>0</v>
      </c>
      <c r="AA230" s="49" t="s">
        <v>4473</v>
      </c>
      <c r="AB230" s="71">
        <v>230</v>
      </c>
      <c r="AC230" s="71"/>
      <c r="AD230" s="72"/>
      <c r="AE230" s="78" t="s">
        <v>1821</v>
      </c>
      <c r="AF230" s="78">
        <v>3304</v>
      </c>
      <c r="AG230" s="78">
        <v>2149</v>
      </c>
      <c r="AH230" s="78">
        <v>47836</v>
      </c>
      <c r="AI230" s="78">
        <v>281</v>
      </c>
      <c r="AJ230" s="78"/>
      <c r="AK230" s="78" t="s">
        <v>2032</v>
      </c>
      <c r="AL230" s="78"/>
      <c r="AM230" s="83" t="s">
        <v>2302</v>
      </c>
      <c r="AN230" s="78"/>
      <c r="AO230" s="80">
        <v>42424.711377314816</v>
      </c>
      <c r="AP230" s="83" t="s">
        <v>2504</v>
      </c>
      <c r="AQ230" s="78" t="b">
        <v>0</v>
      </c>
      <c r="AR230" s="78" t="b">
        <v>0</v>
      </c>
      <c r="AS230" s="78" t="b">
        <v>0</v>
      </c>
      <c r="AT230" s="78" t="s">
        <v>1508</v>
      </c>
      <c r="AU230" s="78">
        <v>96</v>
      </c>
      <c r="AV230" s="83" t="s">
        <v>2515</v>
      </c>
      <c r="AW230" s="78" t="b">
        <v>0</v>
      </c>
      <c r="AX230" s="78" t="s">
        <v>2622</v>
      </c>
      <c r="AY230" s="83" t="s">
        <v>2850</v>
      </c>
      <c r="AZ230" s="78" t="s">
        <v>66</v>
      </c>
      <c r="BA230" s="78" t="str">
        <f>REPLACE(INDEX(GroupVertices[Group],MATCH(Vertices[[#This Row],[Vertex]],GroupVertices[Vertex],0)),1,1,"")</f>
        <v>1</v>
      </c>
      <c r="BB230" s="48" t="s">
        <v>706</v>
      </c>
      <c r="BC230" s="48" t="s">
        <v>706</v>
      </c>
      <c r="BD230" s="48" t="s">
        <v>751</v>
      </c>
      <c r="BE230" s="48" t="s">
        <v>751</v>
      </c>
      <c r="BF230" s="48" t="s">
        <v>840</v>
      </c>
      <c r="BG230" s="48" t="s">
        <v>840</v>
      </c>
      <c r="BH230" s="121" t="s">
        <v>3849</v>
      </c>
      <c r="BI230" s="121" t="s">
        <v>3849</v>
      </c>
      <c r="BJ230" s="121" t="s">
        <v>4024</v>
      </c>
      <c r="BK230" s="121" t="s">
        <v>4024</v>
      </c>
      <c r="BL230" s="121">
        <v>0</v>
      </c>
      <c r="BM230" s="124">
        <v>0</v>
      </c>
      <c r="BN230" s="121">
        <v>0</v>
      </c>
      <c r="BO230" s="124">
        <v>0</v>
      </c>
      <c r="BP230" s="121">
        <v>0</v>
      </c>
      <c r="BQ230" s="124">
        <v>0</v>
      </c>
      <c r="BR230" s="121">
        <v>12</v>
      </c>
      <c r="BS230" s="124">
        <v>100</v>
      </c>
      <c r="BT230" s="121">
        <v>12</v>
      </c>
      <c r="BU230" s="2"/>
      <c r="BV230" s="3"/>
      <c r="BW230" s="3"/>
      <c r="BX230" s="3"/>
      <c r="BY230" s="3"/>
    </row>
    <row r="231" spans="1:77" ht="41.45" customHeight="1">
      <c r="A231" s="64" t="s">
        <v>396</v>
      </c>
      <c r="C231" s="65"/>
      <c r="D231" s="65" t="s">
        <v>64</v>
      </c>
      <c r="E231" s="66">
        <v>162.26374365998635</v>
      </c>
      <c r="F231" s="68">
        <v>99.99912341343735</v>
      </c>
      <c r="G231" s="100" t="s">
        <v>1042</v>
      </c>
      <c r="H231" s="65"/>
      <c r="I231" s="69" t="s">
        <v>396</v>
      </c>
      <c r="J231" s="70"/>
      <c r="K231" s="70"/>
      <c r="L231" s="69" t="s">
        <v>3091</v>
      </c>
      <c r="M231" s="73">
        <v>1.2921370817788222</v>
      </c>
      <c r="N231" s="74">
        <v>3511.340576171875</v>
      </c>
      <c r="O231" s="74">
        <v>8432.751953125</v>
      </c>
      <c r="P231" s="75"/>
      <c r="Q231" s="76"/>
      <c r="R231" s="76"/>
      <c r="S231" s="86"/>
      <c r="T231" s="48">
        <v>0</v>
      </c>
      <c r="U231" s="48">
        <v>1</v>
      </c>
      <c r="V231" s="49">
        <v>0</v>
      </c>
      <c r="W231" s="49">
        <v>0.029412</v>
      </c>
      <c r="X231" s="49">
        <v>0</v>
      </c>
      <c r="Y231" s="49">
        <v>0.554399</v>
      </c>
      <c r="Z231" s="49">
        <v>0</v>
      </c>
      <c r="AA231" s="49">
        <v>0</v>
      </c>
      <c r="AB231" s="71">
        <v>231</v>
      </c>
      <c r="AC231" s="71"/>
      <c r="AD231" s="72"/>
      <c r="AE231" s="78" t="s">
        <v>1822</v>
      </c>
      <c r="AF231" s="78">
        <v>1745</v>
      </c>
      <c r="AG231" s="78">
        <v>2079</v>
      </c>
      <c r="AH231" s="78">
        <v>59632</v>
      </c>
      <c r="AI231" s="78">
        <v>24463</v>
      </c>
      <c r="AJ231" s="78"/>
      <c r="AK231" s="78" t="s">
        <v>2033</v>
      </c>
      <c r="AL231" s="78" t="s">
        <v>2174</v>
      </c>
      <c r="AM231" s="83" t="s">
        <v>2303</v>
      </c>
      <c r="AN231" s="78"/>
      <c r="AO231" s="80">
        <v>40691.79928240741</v>
      </c>
      <c r="AP231" s="83" t="s">
        <v>2505</v>
      </c>
      <c r="AQ231" s="78" t="b">
        <v>0</v>
      </c>
      <c r="AR231" s="78" t="b">
        <v>0</v>
      </c>
      <c r="AS231" s="78" t="b">
        <v>1</v>
      </c>
      <c r="AT231" s="78" t="s">
        <v>1507</v>
      </c>
      <c r="AU231" s="78">
        <v>12</v>
      </c>
      <c r="AV231" s="83" t="s">
        <v>2530</v>
      </c>
      <c r="AW231" s="78" t="b">
        <v>0</v>
      </c>
      <c r="AX231" s="78" t="s">
        <v>2622</v>
      </c>
      <c r="AY231" s="83" t="s">
        <v>2851</v>
      </c>
      <c r="AZ231" s="78" t="s">
        <v>66</v>
      </c>
      <c r="BA231" s="78" t="str">
        <f>REPLACE(INDEX(GroupVertices[Group],MATCH(Vertices[[#This Row],[Vertex]],GroupVertices[Vertex],0)),1,1,"")</f>
        <v>2</v>
      </c>
      <c r="BB231" s="48"/>
      <c r="BC231" s="48"/>
      <c r="BD231" s="48"/>
      <c r="BE231" s="48"/>
      <c r="BF231" s="48"/>
      <c r="BG231" s="48"/>
      <c r="BH231" s="121" t="s">
        <v>3712</v>
      </c>
      <c r="BI231" s="121" t="s">
        <v>3712</v>
      </c>
      <c r="BJ231" s="121" t="s">
        <v>3888</v>
      </c>
      <c r="BK231" s="121" t="s">
        <v>3888</v>
      </c>
      <c r="BL231" s="121">
        <v>0</v>
      </c>
      <c r="BM231" s="124">
        <v>0</v>
      </c>
      <c r="BN231" s="121">
        <v>1</v>
      </c>
      <c r="BO231" s="124">
        <v>4</v>
      </c>
      <c r="BP231" s="121">
        <v>0</v>
      </c>
      <c r="BQ231" s="124">
        <v>0</v>
      </c>
      <c r="BR231" s="121">
        <v>24</v>
      </c>
      <c r="BS231" s="124">
        <v>96</v>
      </c>
      <c r="BT231" s="121">
        <v>25</v>
      </c>
      <c r="BU231" s="2"/>
      <c r="BV231" s="3"/>
      <c r="BW231" s="3"/>
      <c r="BX231" s="3"/>
      <c r="BY231" s="3"/>
    </row>
    <row r="232" spans="1:77" ht="41.45" customHeight="1">
      <c r="A232" s="64" t="s">
        <v>397</v>
      </c>
      <c r="C232" s="65"/>
      <c r="D232" s="65" t="s">
        <v>64</v>
      </c>
      <c r="E232" s="66">
        <v>162.00126860827314</v>
      </c>
      <c r="F232" s="68">
        <v>99.99999578361442</v>
      </c>
      <c r="G232" s="100" t="s">
        <v>1043</v>
      </c>
      <c r="H232" s="65"/>
      <c r="I232" s="69" t="s">
        <v>397</v>
      </c>
      <c r="J232" s="70"/>
      <c r="K232" s="70"/>
      <c r="L232" s="69" t="s">
        <v>3092</v>
      </c>
      <c r="M232" s="73">
        <v>1.001405180768537</v>
      </c>
      <c r="N232" s="74">
        <v>8287.0205078125</v>
      </c>
      <c r="O232" s="74">
        <v>3443.773193359375</v>
      </c>
      <c r="P232" s="75"/>
      <c r="Q232" s="76"/>
      <c r="R232" s="76"/>
      <c r="S232" s="86"/>
      <c r="T232" s="48">
        <v>0</v>
      </c>
      <c r="U232" s="48">
        <v>1</v>
      </c>
      <c r="V232" s="49">
        <v>0</v>
      </c>
      <c r="W232" s="49">
        <v>1</v>
      </c>
      <c r="X232" s="49">
        <v>0</v>
      </c>
      <c r="Y232" s="49">
        <v>0.999998</v>
      </c>
      <c r="Z232" s="49">
        <v>0</v>
      </c>
      <c r="AA232" s="49">
        <v>0</v>
      </c>
      <c r="AB232" s="71">
        <v>232</v>
      </c>
      <c r="AC232" s="71"/>
      <c r="AD232" s="72"/>
      <c r="AE232" s="78" t="s">
        <v>1823</v>
      </c>
      <c r="AF232" s="78">
        <v>102</v>
      </c>
      <c r="AG232" s="78">
        <v>10</v>
      </c>
      <c r="AH232" s="78">
        <v>318</v>
      </c>
      <c r="AI232" s="78">
        <v>348</v>
      </c>
      <c r="AJ232" s="78"/>
      <c r="AK232" s="78"/>
      <c r="AL232" s="78" t="s">
        <v>2091</v>
      </c>
      <c r="AM232" s="78"/>
      <c r="AN232" s="78"/>
      <c r="AO232" s="80">
        <v>43062.396585648145</v>
      </c>
      <c r="AP232" s="78"/>
      <c r="AQ232" s="78" t="b">
        <v>1</v>
      </c>
      <c r="AR232" s="78" t="b">
        <v>0</v>
      </c>
      <c r="AS232" s="78" t="b">
        <v>0</v>
      </c>
      <c r="AT232" s="78" t="s">
        <v>1508</v>
      </c>
      <c r="AU232" s="78">
        <v>0</v>
      </c>
      <c r="AV232" s="78"/>
      <c r="AW232" s="78" t="b">
        <v>0</v>
      </c>
      <c r="AX232" s="78" t="s">
        <v>2622</v>
      </c>
      <c r="AY232" s="83" t="s">
        <v>2852</v>
      </c>
      <c r="AZ232" s="78" t="s">
        <v>66</v>
      </c>
      <c r="BA232" s="78" t="str">
        <f>REPLACE(INDEX(GroupVertices[Group],MATCH(Vertices[[#This Row],[Vertex]],GroupVertices[Vertex],0)),1,1,"")</f>
        <v>20</v>
      </c>
      <c r="BB232" s="48"/>
      <c r="BC232" s="48"/>
      <c r="BD232" s="48"/>
      <c r="BE232" s="48"/>
      <c r="BF232" s="48" t="s">
        <v>842</v>
      </c>
      <c r="BG232" s="48" t="s">
        <v>842</v>
      </c>
      <c r="BH232" s="121" t="s">
        <v>3853</v>
      </c>
      <c r="BI232" s="121" t="s">
        <v>3853</v>
      </c>
      <c r="BJ232" s="121" t="s">
        <v>4028</v>
      </c>
      <c r="BK232" s="121" t="s">
        <v>4028</v>
      </c>
      <c r="BL232" s="121">
        <v>0</v>
      </c>
      <c r="BM232" s="124">
        <v>0</v>
      </c>
      <c r="BN232" s="121">
        <v>0</v>
      </c>
      <c r="BO232" s="124">
        <v>0</v>
      </c>
      <c r="BP232" s="121">
        <v>0</v>
      </c>
      <c r="BQ232" s="124">
        <v>0</v>
      </c>
      <c r="BR232" s="121">
        <v>25</v>
      </c>
      <c r="BS232" s="124">
        <v>100</v>
      </c>
      <c r="BT232" s="121">
        <v>25</v>
      </c>
      <c r="BU232" s="2"/>
      <c r="BV232" s="3"/>
      <c r="BW232" s="3"/>
      <c r="BX232" s="3"/>
      <c r="BY232" s="3"/>
    </row>
    <row r="233" spans="1:77" ht="41.45" customHeight="1">
      <c r="A233" s="64" t="s">
        <v>450</v>
      </c>
      <c r="C233" s="65"/>
      <c r="D233" s="65" t="s">
        <v>64</v>
      </c>
      <c r="E233" s="66">
        <v>260.8003540597887</v>
      </c>
      <c r="F233" s="68">
        <v>99.67162409607018</v>
      </c>
      <c r="G233" s="100" t="s">
        <v>2619</v>
      </c>
      <c r="H233" s="65"/>
      <c r="I233" s="69" t="s">
        <v>450</v>
      </c>
      <c r="J233" s="70"/>
      <c r="K233" s="70"/>
      <c r="L233" s="69" t="s">
        <v>3093</v>
      </c>
      <c r="M233" s="73">
        <v>110.43674291634574</v>
      </c>
      <c r="N233" s="74">
        <v>8287.0205078125</v>
      </c>
      <c r="O233" s="74">
        <v>3014.404296875</v>
      </c>
      <c r="P233" s="75"/>
      <c r="Q233" s="76"/>
      <c r="R233" s="76"/>
      <c r="S233" s="86"/>
      <c r="T233" s="48">
        <v>1</v>
      </c>
      <c r="U233" s="48">
        <v>0</v>
      </c>
      <c r="V233" s="49">
        <v>0</v>
      </c>
      <c r="W233" s="49">
        <v>1</v>
      </c>
      <c r="X233" s="49">
        <v>0</v>
      </c>
      <c r="Y233" s="49">
        <v>0.999998</v>
      </c>
      <c r="Z233" s="49">
        <v>0</v>
      </c>
      <c r="AA233" s="49">
        <v>0</v>
      </c>
      <c r="AB233" s="71">
        <v>233</v>
      </c>
      <c r="AC233" s="71"/>
      <c r="AD233" s="72"/>
      <c r="AE233" s="78" t="s">
        <v>1824</v>
      </c>
      <c r="AF233" s="78">
        <v>598</v>
      </c>
      <c r="AG233" s="78">
        <v>778809</v>
      </c>
      <c r="AH233" s="78">
        <v>70346</v>
      </c>
      <c r="AI233" s="78">
        <v>1564</v>
      </c>
      <c r="AJ233" s="78"/>
      <c r="AK233" s="78" t="s">
        <v>2034</v>
      </c>
      <c r="AL233" s="78" t="s">
        <v>2158</v>
      </c>
      <c r="AM233" s="83" t="s">
        <v>2304</v>
      </c>
      <c r="AN233" s="78"/>
      <c r="AO233" s="80">
        <v>39756.64011574074</v>
      </c>
      <c r="AP233" s="83" t="s">
        <v>2506</v>
      </c>
      <c r="AQ233" s="78" t="b">
        <v>0</v>
      </c>
      <c r="AR233" s="78" t="b">
        <v>0</v>
      </c>
      <c r="AS233" s="78" t="b">
        <v>1</v>
      </c>
      <c r="AT233" s="78" t="s">
        <v>1508</v>
      </c>
      <c r="AU233" s="78">
        <v>5328</v>
      </c>
      <c r="AV233" s="83" t="s">
        <v>2524</v>
      </c>
      <c r="AW233" s="78" t="b">
        <v>1</v>
      </c>
      <c r="AX233" s="78" t="s">
        <v>2622</v>
      </c>
      <c r="AY233" s="83" t="s">
        <v>2853</v>
      </c>
      <c r="AZ233" s="78" t="s">
        <v>65</v>
      </c>
      <c r="BA233" s="78" t="str">
        <f>REPLACE(INDEX(GroupVertices[Group],MATCH(Vertices[[#This Row],[Vertex]],GroupVertices[Vertex],0)),1,1,"")</f>
        <v>20</v>
      </c>
      <c r="BB233" s="48"/>
      <c r="BC233" s="48"/>
      <c r="BD233" s="48"/>
      <c r="BE233" s="48"/>
      <c r="BF233" s="48"/>
      <c r="BG233" s="48"/>
      <c r="BH233" s="48"/>
      <c r="BI233" s="48"/>
      <c r="BJ233" s="48"/>
      <c r="BK233" s="48"/>
      <c r="BL233" s="48"/>
      <c r="BM233" s="49"/>
      <c r="BN233" s="48"/>
      <c r="BO233" s="49"/>
      <c r="BP233" s="48"/>
      <c r="BQ233" s="49"/>
      <c r="BR233" s="48"/>
      <c r="BS233" s="49"/>
      <c r="BT233" s="48"/>
      <c r="BU233" s="2"/>
      <c r="BV233" s="3"/>
      <c r="BW233" s="3"/>
      <c r="BX233" s="3"/>
      <c r="BY233" s="3"/>
    </row>
    <row r="234" spans="1:77" ht="41.45" customHeight="1">
      <c r="A234" s="64" t="s">
        <v>398</v>
      </c>
      <c r="C234" s="65"/>
      <c r="D234" s="65" t="s">
        <v>64</v>
      </c>
      <c r="E234" s="66">
        <v>162.4253643539847</v>
      </c>
      <c r="F234" s="68">
        <v>99.99858624591411</v>
      </c>
      <c r="G234" s="100" t="s">
        <v>2620</v>
      </c>
      <c r="H234" s="65"/>
      <c r="I234" s="69" t="s">
        <v>398</v>
      </c>
      <c r="J234" s="70"/>
      <c r="K234" s="70"/>
      <c r="L234" s="69" t="s">
        <v>3094</v>
      </c>
      <c r="M234" s="73">
        <v>1.4711571116904238</v>
      </c>
      <c r="N234" s="74">
        <v>403.3601379394531</v>
      </c>
      <c r="O234" s="74">
        <v>1620.1590576171875</v>
      </c>
      <c r="P234" s="75"/>
      <c r="Q234" s="76"/>
      <c r="R234" s="76"/>
      <c r="S234" s="86"/>
      <c r="T234" s="48">
        <v>1</v>
      </c>
      <c r="U234" s="48">
        <v>1</v>
      </c>
      <c r="V234" s="49">
        <v>0</v>
      </c>
      <c r="W234" s="49">
        <v>0</v>
      </c>
      <c r="X234" s="49">
        <v>0</v>
      </c>
      <c r="Y234" s="49">
        <v>0.999998</v>
      </c>
      <c r="Z234" s="49">
        <v>0</v>
      </c>
      <c r="AA234" s="49" t="s">
        <v>4473</v>
      </c>
      <c r="AB234" s="71">
        <v>234</v>
      </c>
      <c r="AC234" s="71"/>
      <c r="AD234" s="72"/>
      <c r="AE234" s="78" t="s">
        <v>1825</v>
      </c>
      <c r="AF234" s="78">
        <v>878</v>
      </c>
      <c r="AG234" s="78">
        <v>3353</v>
      </c>
      <c r="AH234" s="78">
        <v>3159</v>
      </c>
      <c r="AI234" s="78">
        <v>544</v>
      </c>
      <c r="AJ234" s="78"/>
      <c r="AK234" s="78" t="s">
        <v>2035</v>
      </c>
      <c r="AL234" s="78" t="s">
        <v>2175</v>
      </c>
      <c r="AM234" s="83" t="s">
        <v>2305</v>
      </c>
      <c r="AN234" s="78"/>
      <c r="AO234" s="80">
        <v>40357.85207175926</v>
      </c>
      <c r="AP234" s="83" t="s">
        <v>2507</v>
      </c>
      <c r="AQ234" s="78" t="b">
        <v>0</v>
      </c>
      <c r="AR234" s="78" t="b">
        <v>0</v>
      </c>
      <c r="AS234" s="78" t="b">
        <v>0</v>
      </c>
      <c r="AT234" s="78" t="s">
        <v>1508</v>
      </c>
      <c r="AU234" s="78">
        <v>32</v>
      </c>
      <c r="AV234" s="83" t="s">
        <v>2515</v>
      </c>
      <c r="AW234" s="78" t="b">
        <v>0</v>
      </c>
      <c r="AX234" s="78" t="s">
        <v>2622</v>
      </c>
      <c r="AY234" s="83" t="s">
        <v>2854</v>
      </c>
      <c r="AZ234" s="78" t="s">
        <v>66</v>
      </c>
      <c r="BA234" s="78" t="str">
        <f>REPLACE(INDEX(GroupVertices[Group],MATCH(Vertices[[#This Row],[Vertex]],GroupVertices[Vertex],0)),1,1,"")</f>
        <v>1</v>
      </c>
      <c r="BB234" s="48" t="s">
        <v>709</v>
      </c>
      <c r="BC234" s="48" t="s">
        <v>709</v>
      </c>
      <c r="BD234" s="48" t="s">
        <v>753</v>
      </c>
      <c r="BE234" s="48" t="s">
        <v>753</v>
      </c>
      <c r="BF234" s="48" t="s">
        <v>843</v>
      </c>
      <c r="BG234" s="48" t="s">
        <v>843</v>
      </c>
      <c r="BH234" s="121" t="s">
        <v>3854</v>
      </c>
      <c r="BI234" s="121" t="s">
        <v>3854</v>
      </c>
      <c r="BJ234" s="121" t="s">
        <v>4029</v>
      </c>
      <c r="BK234" s="121" t="s">
        <v>4029</v>
      </c>
      <c r="BL234" s="121">
        <v>1</v>
      </c>
      <c r="BM234" s="124">
        <v>2.857142857142857</v>
      </c>
      <c r="BN234" s="121">
        <v>0</v>
      </c>
      <c r="BO234" s="124">
        <v>0</v>
      </c>
      <c r="BP234" s="121">
        <v>0</v>
      </c>
      <c r="BQ234" s="124">
        <v>0</v>
      </c>
      <c r="BR234" s="121">
        <v>34</v>
      </c>
      <c r="BS234" s="124">
        <v>97.14285714285714</v>
      </c>
      <c r="BT234" s="121">
        <v>35</v>
      </c>
      <c r="BU234" s="2"/>
      <c r="BV234" s="3"/>
      <c r="BW234" s="3"/>
      <c r="BX234" s="3"/>
      <c r="BY234" s="3"/>
    </row>
    <row r="235" spans="1:77" ht="41.45" customHeight="1">
      <c r="A235" s="64" t="s">
        <v>399</v>
      </c>
      <c r="C235" s="65"/>
      <c r="D235" s="65" t="s">
        <v>64</v>
      </c>
      <c r="E235" s="66">
        <v>162.01484271679575</v>
      </c>
      <c r="F235" s="68">
        <v>99.99995066828868</v>
      </c>
      <c r="G235" s="100" t="s">
        <v>1044</v>
      </c>
      <c r="H235" s="65"/>
      <c r="I235" s="69" t="s">
        <v>399</v>
      </c>
      <c r="J235" s="70"/>
      <c r="K235" s="70"/>
      <c r="L235" s="69" t="s">
        <v>3095</v>
      </c>
      <c r="M235" s="73">
        <v>1.0164406149918819</v>
      </c>
      <c r="N235" s="74">
        <v>403.3601379394531</v>
      </c>
      <c r="O235" s="74">
        <v>6689.17041015625</v>
      </c>
      <c r="P235" s="75"/>
      <c r="Q235" s="76"/>
      <c r="R235" s="76"/>
      <c r="S235" s="86"/>
      <c r="T235" s="48">
        <v>1</v>
      </c>
      <c r="U235" s="48">
        <v>1</v>
      </c>
      <c r="V235" s="49">
        <v>0</v>
      </c>
      <c r="W235" s="49">
        <v>0</v>
      </c>
      <c r="X235" s="49">
        <v>0</v>
      </c>
      <c r="Y235" s="49">
        <v>0.999998</v>
      </c>
      <c r="Z235" s="49">
        <v>0</v>
      </c>
      <c r="AA235" s="49" t="s">
        <v>4473</v>
      </c>
      <c r="AB235" s="71">
        <v>235</v>
      </c>
      <c r="AC235" s="71"/>
      <c r="AD235" s="72"/>
      <c r="AE235" s="78" t="s">
        <v>1826</v>
      </c>
      <c r="AF235" s="78">
        <v>336</v>
      </c>
      <c r="AG235" s="78">
        <v>117</v>
      </c>
      <c r="AH235" s="78">
        <v>1712</v>
      </c>
      <c r="AI235" s="78">
        <v>2444</v>
      </c>
      <c r="AJ235" s="78"/>
      <c r="AK235" s="78" t="s">
        <v>2036</v>
      </c>
      <c r="AL235" s="78" t="s">
        <v>2125</v>
      </c>
      <c r="AM235" s="78"/>
      <c r="AN235" s="78"/>
      <c r="AO235" s="80">
        <v>40156.91664351852</v>
      </c>
      <c r="AP235" s="83" t="s">
        <v>2508</v>
      </c>
      <c r="AQ235" s="78" t="b">
        <v>1</v>
      </c>
      <c r="AR235" s="78" t="b">
        <v>0</v>
      </c>
      <c r="AS235" s="78" t="b">
        <v>0</v>
      </c>
      <c r="AT235" s="78" t="s">
        <v>1508</v>
      </c>
      <c r="AU235" s="78">
        <v>1</v>
      </c>
      <c r="AV235" s="83" t="s">
        <v>2515</v>
      </c>
      <c r="AW235" s="78" t="b">
        <v>0</v>
      </c>
      <c r="AX235" s="78" t="s">
        <v>2622</v>
      </c>
      <c r="AY235" s="83" t="s">
        <v>2855</v>
      </c>
      <c r="AZ235" s="78" t="s">
        <v>66</v>
      </c>
      <c r="BA235" s="78" t="str">
        <f>REPLACE(INDEX(GroupVertices[Group],MATCH(Vertices[[#This Row],[Vertex]],GroupVertices[Vertex],0)),1,1,"")</f>
        <v>1</v>
      </c>
      <c r="BB235" s="48"/>
      <c r="BC235" s="48"/>
      <c r="BD235" s="48"/>
      <c r="BE235" s="48"/>
      <c r="BF235" s="48" t="s">
        <v>756</v>
      </c>
      <c r="BG235" s="48" t="s">
        <v>756</v>
      </c>
      <c r="BH235" s="121" t="s">
        <v>3855</v>
      </c>
      <c r="BI235" s="121" t="s">
        <v>3855</v>
      </c>
      <c r="BJ235" s="121" t="s">
        <v>4030</v>
      </c>
      <c r="BK235" s="121" t="s">
        <v>4030</v>
      </c>
      <c r="BL235" s="121">
        <v>1</v>
      </c>
      <c r="BM235" s="124">
        <v>14.285714285714286</v>
      </c>
      <c r="BN235" s="121">
        <v>0</v>
      </c>
      <c r="BO235" s="124">
        <v>0</v>
      </c>
      <c r="BP235" s="121">
        <v>0</v>
      </c>
      <c r="BQ235" s="124">
        <v>0</v>
      </c>
      <c r="BR235" s="121">
        <v>6</v>
      </c>
      <c r="BS235" s="124">
        <v>85.71428571428571</v>
      </c>
      <c r="BT235" s="121">
        <v>7</v>
      </c>
      <c r="BU235" s="2"/>
      <c r="BV235" s="3"/>
      <c r="BW235" s="3"/>
      <c r="BX235" s="3"/>
      <c r="BY235" s="3"/>
    </row>
    <row r="236" spans="1:77" ht="41.45" customHeight="1">
      <c r="A236" s="64" t="s">
        <v>400</v>
      </c>
      <c r="C236" s="65"/>
      <c r="D236" s="65" t="s">
        <v>64</v>
      </c>
      <c r="E236" s="66">
        <v>162.02308867057118</v>
      </c>
      <c r="F236" s="68">
        <v>99.9999232617824</v>
      </c>
      <c r="G236" s="100" t="s">
        <v>1045</v>
      </c>
      <c r="H236" s="65"/>
      <c r="I236" s="69" t="s">
        <v>400</v>
      </c>
      <c r="J236" s="70"/>
      <c r="K236" s="70"/>
      <c r="L236" s="69" t="s">
        <v>3096</v>
      </c>
      <c r="M236" s="73">
        <v>1.0255742899873717</v>
      </c>
      <c r="N236" s="74">
        <v>2070.94287109375</v>
      </c>
      <c r="O236" s="74">
        <v>6689.17041015625</v>
      </c>
      <c r="P236" s="75"/>
      <c r="Q236" s="76"/>
      <c r="R236" s="76"/>
      <c r="S236" s="86"/>
      <c r="T236" s="48">
        <v>1</v>
      </c>
      <c r="U236" s="48">
        <v>1</v>
      </c>
      <c r="V236" s="49">
        <v>0</v>
      </c>
      <c r="W236" s="49">
        <v>0</v>
      </c>
      <c r="X236" s="49">
        <v>0</v>
      </c>
      <c r="Y236" s="49">
        <v>0.999998</v>
      </c>
      <c r="Z236" s="49">
        <v>0</v>
      </c>
      <c r="AA236" s="49" t="s">
        <v>4473</v>
      </c>
      <c r="AB236" s="71">
        <v>236</v>
      </c>
      <c r="AC236" s="71"/>
      <c r="AD236" s="72"/>
      <c r="AE236" s="78" t="s">
        <v>1827</v>
      </c>
      <c r="AF236" s="78">
        <v>524</v>
      </c>
      <c r="AG236" s="78">
        <v>182</v>
      </c>
      <c r="AH236" s="78">
        <v>2693</v>
      </c>
      <c r="AI236" s="78">
        <v>917</v>
      </c>
      <c r="AJ236" s="78"/>
      <c r="AK236" s="78" t="s">
        <v>2037</v>
      </c>
      <c r="AL236" s="78"/>
      <c r="AM236" s="78"/>
      <c r="AN236" s="78"/>
      <c r="AO236" s="80">
        <v>41168.448796296296</v>
      </c>
      <c r="AP236" s="83" t="s">
        <v>2509</v>
      </c>
      <c r="AQ236" s="78" t="b">
        <v>0</v>
      </c>
      <c r="AR236" s="78" t="b">
        <v>0</v>
      </c>
      <c r="AS236" s="78" t="b">
        <v>1</v>
      </c>
      <c r="AT236" s="78" t="s">
        <v>1508</v>
      </c>
      <c r="AU236" s="78">
        <v>1</v>
      </c>
      <c r="AV236" s="83" t="s">
        <v>2520</v>
      </c>
      <c r="AW236" s="78" t="b">
        <v>0</v>
      </c>
      <c r="AX236" s="78" t="s">
        <v>2622</v>
      </c>
      <c r="AY236" s="83" t="s">
        <v>2856</v>
      </c>
      <c r="AZ236" s="78" t="s">
        <v>66</v>
      </c>
      <c r="BA236" s="78" t="str">
        <f>REPLACE(INDEX(GroupVertices[Group],MATCH(Vertices[[#This Row],[Vertex]],GroupVertices[Vertex],0)),1,1,"")</f>
        <v>1</v>
      </c>
      <c r="BB236" s="48"/>
      <c r="BC236" s="48"/>
      <c r="BD236" s="48"/>
      <c r="BE236" s="48"/>
      <c r="BF236" s="48" t="s">
        <v>756</v>
      </c>
      <c r="BG236" s="48" t="s">
        <v>756</v>
      </c>
      <c r="BH236" s="121" t="s">
        <v>3856</v>
      </c>
      <c r="BI236" s="121" t="s">
        <v>3856</v>
      </c>
      <c r="BJ236" s="121" t="s">
        <v>4031</v>
      </c>
      <c r="BK236" s="121" t="s">
        <v>4031</v>
      </c>
      <c r="BL236" s="121">
        <v>1</v>
      </c>
      <c r="BM236" s="124">
        <v>20</v>
      </c>
      <c r="BN236" s="121">
        <v>0</v>
      </c>
      <c r="BO236" s="124">
        <v>0</v>
      </c>
      <c r="BP236" s="121">
        <v>0</v>
      </c>
      <c r="BQ236" s="124">
        <v>0</v>
      </c>
      <c r="BR236" s="121">
        <v>4</v>
      </c>
      <c r="BS236" s="124">
        <v>80</v>
      </c>
      <c r="BT236" s="121">
        <v>5</v>
      </c>
      <c r="BU236" s="2"/>
      <c r="BV236" s="3"/>
      <c r="BW236" s="3"/>
      <c r="BX236" s="3"/>
      <c r="BY236" s="3"/>
    </row>
    <row r="237" spans="1:77" ht="41.45" customHeight="1">
      <c r="A237" s="64" t="s">
        <v>401</v>
      </c>
      <c r="C237" s="65"/>
      <c r="D237" s="65" t="s">
        <v>64</v>
      </c>
      <c r="E237" s="66">
        <v>162.11227183217312</v>
      </c>
      <c r="F237" s="68">
        <v>99.99962684987592</v>
      </c>
      <c r="G237" s="100" t="s">
        <v>1046</v>
      </c>
      <c r="H237" s="65"/>
      <c r="I237" s="69" t="s">
        <v>401</v>
      </c>
      <c r="J237" s="70"/>
      <c r="K237" s="70"/>
      <c r="L237" s="69" t="s">
        <v>3097</v>
      </c>
      <c r="M237" s="73">
        <v>1.124358498015516</v>
      </c>
      <c r="N237" s="74">
        <v>820.255859375</v>
      </c>
      <c r="O237" s="74">
        <v>3309.829345703125</v>
      </c>
      <c r="P237" s="75"/>
      <c r="Q237" s="76"/>
      <c r="R237" s="76"/>
      <c r="S237" s="86"/>
      <c r="T237" s="48">
        <v>1</v>
      </c>
      <c r="U237" s="48">
        <v>1</v>
      </c>
      <c r="V237" s="49">
        <v>0</v>
      </c>
      <c r="W237" s="49">
        <v>0</v>
      </c>
      <c r="X237" s="49">
        <v>0</v>
      </c>
      <c r="Y237" s="49">
        <v>0.999998</v>
      </c>
      <c r="Z237" s="49">
        <v>0</v>
      </c>
      <c r="AA237" s="49" t="s">
        <v>4473</v>
      </c>
      <c r="AB237" s="71">
        <v>237</v>
      </c>
      <c r="AC237" s="71"/>
      <c r="AD237" s="72"/>
      <c r="AE237" s="78" t="s">
        <v>1828</v>
      </c>
      <c r="AF237" s="78">
        <v>627</v>
      </c>
      <c r="AG237" s="78">
        <v>885</v>
      </c>
      <c r="AH237" s="78">
        <v>10858</v>
      </c>
      <c r="AI237" s="78">
        <v>3990</v>
      </c>
      <c r="AJ237" s="78"/>
      <c r="AK237" s="78" t="s">
        <v>2038</v>
      </c>
      <c r="AL237" s="78" t="s">
        <v>2176</v>
      </c>
      <c r="AM237" s="83" t="s">
        <v>2306</v>
      </c>
      <c r="AN237" s="78"/>
      <c r="AO237" s="80">
        <v>42392.8021875</v>
      </c>
      <c r="AP237" s="83" t="s">
        <v>2510</v>
      </c>
      <c r="AQ237" s="78" t="b">
        <v>0</v>
      </c>
      <c r="AR237" s="78" t="b">
        <v>0</v>
      </c>
      <c r="AS237" s="78" t="b">
        <v>0</v>
      </c>
      <c r="AT237" s="78" t="s">
        <v>1508</v>
      </c>
      <c r="AU237" s="78">
        <v>381</v>
      </c>
      <c r="AV237" s="83" t="s">
        <v>2515</v>
      </c>
      <c r="AW237" s="78" t="b">
        <v>0</v>
      </c>
      <c r="AX237" s="78" t="s">
        <v>2622</v>
      </c>
      <c r="AY237" s="83" t="s">
        <v>2857</v>
      </c>
      <c r="AZ237" s="78" t="s">
        <v>66</v>
      </c>
      <c r="BA237" s="78" t="str">
        <f>REPLACE(INDEX(GroupVertices[Group],MATCH(Vertices[[#This Row],[Vertex]],GroupVertices[Vertex],0)),1,1,"")</f>
        <v>1</v>
      </c>
      <c r="BB237" s="48"/>
      <c r="BC237" s="48"/>
      <c r="BD237" s="48"/>
      <c r="BE237" s="48"/>
      <c r="BF237" s="48" t="s">
        <v>844</v>
      </c>
      <c r="BG237" s="48" t="s">
        <v>844</v>
      </c>
      <c r="BH237" s="121" t="s">
        <v>3857</v>
      </c>
      <c r="BI237" s="121" t="s">
        <v>3857</v>
      </c>
      <c r="BJ237" s="121" t="s">
        <v>4032</v>
      </c>
      <c r="BK237" s="121" t="s">
        <v>4032</v>
      </c>
      <c r="BL237" s="121">
        <v>0</v>
      </c>
      <c r="BM237" s="124">
        <v>0</v>
      </c>
      <c r="BN237" s="121">
        <v>3</v>
      </c>
      <c r="BO237" s="124">
        <v>18.75</v>
      </c>
      <c r="BP237" s="121">
        <v>0</v>
      </c>
      <c r="BQ237" s="124">
        <v>0</v>
      </c>
      <c r="BR237" s="121">
        <v>13</v>
      </c>
      <c r="BS237" s="124">
        <v>81.25</v>
      </c>
      <c r="BT237" s="121">
        <v>16</v>
      </c>
      <c r="BU237" s="2"/>
      <c r="BV237" s="3"/>
      <c r="BW237" s="3"/>
      <c r="BX237" s="3"/>
      <c r="BY237" s="3"/>
    </row>
    <row r="238" spans="1:77" ht="41.45" customHeight="1">
      <c r="A238" s="64" t="s">
        <v>403</v>
      </c>
      <c r="C238" s="65"/>
      <c r="D238" s="65" t="s">
        <v>64</v>
      </c>
      <c r="E238" s="66">
        <v>162.05860970221917</v>
      </c>
      <c r="F238" s="68">
        <v>99.99980520298608</v>
      </c>
      <c r="G238" s="100" t="s">
        <v>1048</v>
      </c>
      <c r="H238" s="65"/>
      <c r="I238" s="69" t="s">
        <v>403</v>
      </c>
      <c r="J238" s="70"/>
      <c r="K238" s="70"/>
      <c r="L238" s="69" t="s">
        <v>3098</v>
      </c>
      <c r="M238" s="73">
        <v>1.064919351506405</v>
      </c>
      <c r="N238" s="74">
        <v>7824.10400390625</v>
      </c>
      <c r="O238" s="74">
        <v>7199.27978515625</v>
      </c>
      <c r="P238" s="75"/>
      <c r="Q238" s="76"/>
      <c r="R238" s="76"/>
      <c r="S238" s="86"/>
      <c r="T238" s="48">
        <v>0</v>
      </c>
      <c r="U238" s="48">
        <v>1</v>
      </c>
      <c r="V238" s="49">
        <v>0</v>
      </c>
      <c r="W238" s="49">
        <v>0.333333</v>
      </c>
      <c r="X238" s="49">
        <v>0</v>
      </c>
      <c r="Y238" s="49">
        <v>0.638297</v>
      </c>
      <c r="Z238" s="49">
        <v>0</v>
      </c>
      <c r="AA238" s="49">
        <v>0</v>
      </c>
      <c r="AB238" s="71">
        <v>238</v>
      </c>
      <c r="AC238" s="71"/>
      <c r="AD238" s="72"/>
      <c r="AE238" s="78" t="s">
        <v>1829</v>
      </c>
      <c r="AF238" s="78">
        <v>84</v>
      </c>
      <c r="AG238" s="78">
        <v>462</v>
      </c>
      <c r="AH238" s="78">
        <v>11453</v>
      </c>
      <c r="AI238" s="78">
        <v>17153</v>
      </c>
      <c r="AJ238" s="78"/>
      <c r="AK238" s="78" t="s">
        <v>2039</v>
      </c>
      <c r="AL238" s="78"/>
      <c r="AM238" s="78"/>
      <c r="AN238" s="78"/>
      <c r="AO238" s="80">
        <v>41007.82990740741</v>
      </c>
      <c r="AP238" s="83" t="s">
        <v>2511</v>
      </c>
      <c r="AQ238" s="78" t="b">
        <v>1</v>
      </c>
      <c r="AR238" s="78" t="b">
        <v>0</v>
      </c>
      <c r="AS238" s="78" t="b">
        <v>0</v>
      </c>
      <c r="AT238" s="78" t="s">
        <v>1516</v>
      </c>
      <c r="AU238" s="78">
        <v>19</v>
      </c>
      <c r="AV238" s="83" t="s">
        <v>2515</v>
      </c>
      <c r="AW238" s="78" t="b">
        <v>0</v>
      </c>
      <c r="AX238" s="78" t="s">
        <v>2622</v>
      </c>
      <c r="AY238" s="83" t="s">
        <v>2858</v>
      </c>
      <c r="AZ238" s="78" t="s">
        <v>66</v>
      </c>
      <c r="BA238" s="78" t="str">
        <f>REPLACE(INDEX(GroupVertices[Group],MATCH(Vertices[[#This Row],[Vertex]],GroupVertices[Vertex],0)),1,1,"")</f>
        <v>15</v>
      </c>
      <c r="BB238" s="48"/>
      <c r="BC238" s="48"/>
      <c r="BD238" s="48"/>
      <c r="BE238" s="48"/>
      <c r="BF238" s="48"/>
      <c r="BG238" s="48"/>
      <c r="BH238" s="121" t="s">
        <v>3714</v>
      </c>
      <c r="BI238" s="121" t="s">
        <v>3714</v>
      </c>
      <c r="BJ238" s="121" t="s">
        <v>3890</v>
      </c>
      <c r="BK238" s="121" t="s">
        <v>3890</v>
      </c>
      <c r="BL238" s="121">
        <v>1</v>
      </c>
      <c r="BM238" s="124">
        <v>3.8461538461538463</v>
      </c>
      <c r="BN238" s="121">
        <v>0</v>
      </c>
      <c r="BO238" s="124">
        <v>0</v>
      </c>
      <c r="BP238" s="121">
        <v>0</v>
      </c>
      <c r="BQ238" s="124">
        <v>0</v>
      </c>
      <c r="BR238" s="121">
        <v>25</v>
      </c>
      <c r="BS238" s="124">
        <v>96.15384615384616</v>
      </c>
      <c r="BT238" s="121">
        <v>26</v>
      </c>
      <c r="BU238" s="2"/>
      <c r="BV238" s="3"/>
      <c r="BW238" s="3"/>
      <c r="BX238" s="3"/>
      <c r="BY238" s="3"/>
    </row>
    <row r="239" spans="1:77" ht="41.45" customHeight="1">
      <c r="A239" s="64" t="s">
        <v>404</v>
      </c>
      <c r="C239" s="65"/>
      <c r="D239" s="65" t="s">
        <v>64</v>
      </c>
      <c r="E239" s="66">
        <v>163.58512603729164</v>
      </c>
      <c r="F239" s="68">
        <v>99.99473162621439</v>
      </c>
      <c r="G239" s="100" t="s">
        <v>1049</v>
      </c>
      <c r="H239" s="65"/>
      <c r="I239" s="69" t="s">
        <v>404</v>
      </c>
      <c r="J239" s="70"/>
      <c r="K239" s="70"/>
      <c r="L239" s="69" t="s">
        <v>3099</v>
      </c>
      <c r="M239" s="73">
        <v>2.755773370286861</v>
      </c>
      <c r="N239" s="74">
        <v>7643.81005859375</v>
      </c>
      <c r="O239" s="74">
        <v>570.5311889648438</v>
      </c>
      <c r="P239" s="75"/>
      <c r="Q239" s="76"/>
      <c r="R239" s="76"/>
      <c r="S239" s="86"/>
      <c r="T239" s="48">
        <v>1</v>
      </c>
      <c r="U239" s="48">
        <v>2</v>
      </c>
      <c r="V239" s="49">
        <v>0</v>
      </c>
      <c r="W239" s="49">
        <v>1</v>
      </c>
      <c r="X239" s="49">
        <v>0</v>
      </c>
      <c r="Y239" s="49">
        <v>1.298243</v>
      </c>
      <c r="Z239" s="49">
        <v>0</v>
      </c>
      <c r="AA239" s="49">
        <v>0</v>
      </c>
      <c r="AB239" s="71">
        <v>239</v>
      </c>
      <c r="AC239" s="71"/>
      <c r="AD239" s="72"/>
      <c r="AE239" s="78" t="s">
        <v>1830</v>
      </c>
      <c r="AF239" s="78">
        <v>346</v>
      </c>
      <c r="AG239" s="78">
        <v>12495</v>
      </c>
      <c r="AH239" s="78">
        <v>15692</v>
      </c>
      <c r="AI239" s="78">
        <v>763</v>
      </c>
      <c r="AJ239" s="78"/>
      <c r="AK239" s="78" t="s">
        <v>2040</v>
      </c>
      <c r="AL239" s="78" t="s">
        <v>2164</v>
      </c>
      <c r="AM239" s="83" t="s">
        <v>2307</v>
      </c>
      <c r="AN239" s="78"/>
      <c r="AO239" s="80">
        <v>40338.500752314816</v>
      </c>
      <c r="AP239" s="83" t="s">
        <v>2512</v>
      </c>
      <c r="AQ239" s="78" t="b">
        <v>1</v>
      </c>
      <c r="AR239" s="78" t="b">
        <v>0</v>
      </c>
      <c r="AS239" s="78" t="b">
        <v>1</v>
      </c>
      <c r="AT239" s="78" t="s">
        <v>1508</v>
      </c>
      <c r="AU239" s="78">
        <v>126</v>
      </c>
      <c r="AV239" s="83" t="s">
        <v>2515</v>
      </c>
      <c r="AW239" s="78" t="b">
        <v>1</v>
      </c>
      <c r="AX239" s="78" t="s">
        <v>2622</v>
      </c>
      <c r="AY239" s="83" t="s">
        <v>2859</v>
      </c>
      <c r="AZ239" s="78" t="s">
        <v>66</v>
      </c>
      <c r="BA239" s="78" t="str">
        <f>REPLACE(INDEX(GroupVertices[Group],MATCH(Vertices[[#This Row],[Vertex]],GroupVertices[Vertex],0)),1,1,"")</f>
        <v>19</v>
      </c>
      <c r="BB239" s="48" t="s">
        <v>3677</v>
      </c>
      <c r="BC239" s="48" t="s">
        <v>3677</v>
      </c>
      <c r="BD239" s="48" t="s">
        <v>755</v>
      </c>
      <c r="BE239" s="48" t="s">
        <v>755</v>
      </c>
      <c r="BF239" s="48" t="s">
        <v>3692</v>
      </c>
      <c r="BG239" s="48" t="s">
        <v>3703</v>
      </c>
      <c r="BH239" s="121" t="s">
        <v>3414</v>
      </c>
      <c r="BI239" s="121" t="s">
        <v>3879</v>
      </c>
      <c r="BJ239" s="121" t="s">
        <v>3560</v>
      </c>
      <c r="BK239" s="121" t="s">
        <v>4048</v>
      </c>
      <c r="BL239" s="121">
        <v>4</v>
      </c>
      <c r="BM239" s="124">
        <v>5.333333333333333</v>
      </c>
      <c r="BN239" s="121">
        <v>1</v>
      </c>
      <c r="BO239" s="124">
        <v>1.3333333333333333</v>
      </c>
      <c r="BP239" s="121">
        <v>0</v>
      </c>
      <c r="BQ239" s="124">
        <v>0</v>
      </c>
      <c r="BR239" s="121">
        <v>70</v>
      </c>
      <c r="BS239" s="124">
        <v>93.33333333333333</v>
      </c>
      <c r="BT239" s="121">
        <v>75</v>
      </c>
      <c r="BU239" s="2"/>
      <c r="BV239" s="3"/>
      <c r="BW239" s="3"/>
      <c r="BX239" s="3"/>
      <c r="BY239" s="3"/>
    </row>
    <row r="240" spans="1:77" ht="41.45" customHeight="1">
      <c r="A240" s="64" t="s">
        <v>451</v>
      </c>
      <c r="C240" s="65"/>
      <c r="D240" s="65" t="s">
        <v>64</v>
      </c>
      <c r="E240" s="66">
        <v>162.20056696798383</v>
      </c>
      <c r="F240" s="68">
        <v>99.99933338943937</v>
      </c>
      <c r="G240" s="100" t="s">
        <v>2621</v>
      </c>
      <c r="H240" s="65"/>
      <c r="I240" s="69" t="s">
        <v>451</v>
      </c>
      <c r="J240" s="70"/>
      <c r="K240" s="70"/>
      <c r="L240" s="69" t="s">
        <v>3100</v>
      </c>
      <c r="M240" s="73">
        <v>1.2221590795056845</v>
      </c>
      <c r="N240" s="74">
        <v>7643.81005859375</v>
      </c>
      <c r="O240" s="74">
        <v>1005.78173828125</v>
      </c>
      <c r="P240" s="75"/>
      <c r="Q240" s="76"/>
      <c r="R240" s="76"/>
      <c r="S240" s="86"/>
      <c r="T240" s="48">
        <v>1</v>
      </c>
      <c r="U240" s="48">
        <v>0</v>
      </c>
      <c r="V240" s="49">
        <v>0</v>
      </c>
      <c r="W240" s="49">
        <v>1</v>
      </c>
      <c r="X240" s="49">
        <v>0</v>
      </c>
      <c r="Y240" s="49">
        <v>0.701753</v>
      </c>
      <c r="Z240" s="49">
        <v>0</v>
      </c>
      <c r="AA240" s="49">
        <v>0</v>
      </c>
      <c r="AB240" s="71">
        <v>240</v>
      </c>
      <c r="AC240" s="71"/>
      <c r="AD240" s="72"/>
      <c r="AE240" s="78" t="s">
        <v>1831</v>
      </c>
      <c r="AF240" s="78">
        <v>663</v>
      </c>
      <c r="AG240" s="78">
        <v>1581</v>
      </c>
      <c r="AH240" s="78">
        <v>5720</v>
      </c>
      <c r="AI240" s="78">
        <v>22679</v>
      </c>
      <c r="AJ240" s="78"/>
      <c r="AK240" s="78" t="s">
        <v>2041</v>
      </c>
      <c r="AL240" s="78"/>
      <c r="AM240" s="78"/>
      <c r="AN240" s="78"/>
      <c r="AO240" s="80">
        <v>40666.89517361111</v>
      </c>
      <c r="AP240" s="78"/>
      <c r="AQ240" s="78" t="b">
        <v>1</v>
      </c>
      <c r="AR240" s="78" t="b">
        <v>0</v>
      </c>
      <c r="AS240" s="78" t="b">
        <v>1</v>
      </c>
      <c r="AT240" s="78" t="s">
        <v>1508</v>
      </c>
      <c r="AU240" s="78">
        <v>40</v>
      </c>
      <c r="AV240" s="83" t="s">
        <v>2515</v>
      </c>
      <c r="AW240" s="78" t="b">
        <v>0</v>
      </c>
      <c r="AX240" s="78" t="s">
        <v>2622</v>
      </c>
      <c r="AY240" s="83" t="s">
        <v>2860</v>
      </c>
      <c r="AZ240" s="78" t="s">
        <v>65</v>
      </c>
      <c r="BA240" s="78" t="str">
        <f>REPLACE(INDEX(GroupVertices[Group],MATCH(Vertices[[#This Row],[Vertex]],GroupVertices[Vertex],0)),1,1,"")</f>
        <v>19</v>
      </c>
      <c r="BB240" s="48"/>
      <c r="BC240" s="48"/>
      <c r="BD240" s="48"/>
      <c r="BE240" s="48"/>
      <c r="BF240" s="48"/>
      <c r="BG240" s="48"/>
      <c r="BH240" s="48"/>
      <c r="BI240" s="48"/>
      <c r="BJ240" s="48"/>
      <c r="BK240" s="48"/>
      <c r="BL240" s="48"/>
      <c r="BM240" s="49"/>
      <c r="BN240" s="48"/>
      <c r="BO240" s="49"/>
      <c r="BP240" s="48"/>
      <c r="BQ240" s="49"/>
      <c r="BR240" s="48"/>
      <c r="BS240" s="49"/>
      <c r="BT240" s="48"/>
      <c r="BU240" s="2"/>
      <c r="BV240" s="3"/>
      <c r="BW240" s="3"/>
      <c r="BX240" s="3"/>
      <c r="BY240" s="3"/>
    </row>
    <row r="241" spans="1:77" ht="41.45" customHeight="1">
      <c r="A241" s="64" t="s">
        <v>405</v>
      </c>
      <c r="C241" s="65"/>
      <c r="D241" s="65" t="s">
        <v>64</v>
      </c>
      <c r="E241" s="66">
        <v>162.03907313481278</v>
      </c>
      <c r="F241" s="68">
        <v>99.99987013532404</v>
      </c>
      <c r="G241" s="100" t="s">
        <v>1050</v>
      </c>
      <c r="H241" s="65"/>
      <c r="I241" s="69" t="s">
        <v>405</v>
      </c>
      <c r="J241" s="70"/>
      <c r="K241" s="70"/>
      <c r="L241" s="69" t="s">
        <v>3101</v>
      </c>
      <c r="M241" s="73">
        <v>1.0432795676709365</v>
      </c>
      <c r="N241" s="74">
        <v>1654.0472412109375</v>
      </c>
      <c r="O241" s="74">
        <v>5844.33544921875</v>
      </c>
      <c r="P241" s="75"/>
      <c r="Q241" s="76"/>
      <c r="R241" s="76"/>
      <c r="S241" s="86"/>
      <c r="T241" s="48">
        <v>1</v>
      </c>
      <c r="U241" s="48">
        <v>1</v>
      </c>
      <c r="V241" s="49">
        <v>0</v>
      </c>
      <c r="W241" s="49">
        <v>0</v>
      </c>
      <c r="X241" s="49">
        <v>0</v>
      </c>
      <c r="Y241" s="49">
        <v>0.999998</v>
      </c>
      <c r="Z241" s="49">
        <v>0</v>
      </c>
      <c r="AA241" s="49" t="s">
        <v>4473</v>
      </c>
      <c r="AB241" s="71">
        <v>241</v>
      </c>
      <c r="AC241" s="71"/>
      <c r="AD241" s="72"/>
      <c r="AE241" s="78" t="s">
        <v>1832</v>
      </c>
      <c r="AF241" s="78">
        <v>542</v>
      </c>
      <c r="AG241" s="78">
        <v>308</v>
      </c>
      <c r="AH241" s="78">
        <v>40547</v>
      </c>
      <c r="AI241" s="78">
        <v>2757</v>
      </c>
      <c r="AJ241" s="78"/>
      <c r="AK241" s="78" t="s">
        <v>2042</v>
      </c>
      <c r="AL241" s="78" t="s">
        <v>2177</v>
      </c>
      <c r="AM241" s="78"/>
      <c r="AN241" s="78"/>
      <c r="AO241" s="80">
        <v>40784.231041666666</v>
      </c>
      <c r="AP241" s="78"/>
      <c r="AQ241" s="78" t="b">
        <v>0</v>
      </c>
      <c r="AR241" s="78" t="b">
        <v>0</v>
      </c>
      <c r="AS241" s="78" t="b">
        <v>1</v>
      </c>
      <c r="AT241" s="78" t="s">
        <v>1508</v>
      </c>
      <c r="AU241" s="78">
        <v>14</v>
      </c>
      <c r="AV241" s="83" t="s">
        <v>2529</v>
      </c>
      <c r="AW241" s="78" t="b">
        <v>0</v>
      </c>
      <c r="AX241" s="78" t="s">
        <v>2622</v>
      </c>
      <c r="AY241" s="83" t="s">
        <v>2861</v>
      </c>
      <c r="AZ241" s="78" t="s">
        <v>66</v>
      </c>
      <c r="BA241" s="78" t="str">
        <f>REPLACE(INDEX(GroupVertices[Group],MATCH(Vertices[[#This Row],[Vertex]],GroupVertices[Vertex],0)),1,1,"")</f>
        <v>1</v>
      </c>
      <c r="BB241" s="48"/>
      <c r="BC241" s="48"/>
      <c r="BD241" s="48"/>
      <c r="BE241" s="48"/>
      <c r="BF241" s="48" t="s">
        <v>756</v>
      </c>
      <c r="BG241" s="48" t="s">
        <v>756</v>
      </c>
      <c r="BH241" s="121" t="s">
        <v>3858</v>
      </c>
      <c r="BI241" s="121" t="s">
        <v>3858</v>
      </c>
      <c r="BJ241" s="121" t="s">
        <v>4033</v>
      </c>
      <c r="BK241" s="121" t="s">
        <v>4033</v>
      </c>
      <c r="BL241" s="121">
        <v>2</v>
      </c>
      <c r="BM241" s="124">
        <v>10.526315789473685</v>
      </c>
      <c r="BN241" s="121">
        <v>0</v>
      </c>
      <c r="BO241" s="124">
        <v>0</v>
      </c>
      <c r="BP241" s="121">
        <v>0</v>
      </c>
      <c r="BQ241" s="124">
        <v>0</v>
      </c>
      <c r="BR241" s="121">
        <v>17</v>
      </c>
      <c r="BS241" s="124">
        <v>89.47368421052632</v>
      </c>
      <c r="BT241" s="121">
        <v>19</v>
      </c>
      <c r="BU241" s="2"/>
      <c r="BV241" s="3"/>
      <c r="BW241" s="3"/>
      <c r="BX241" s="3"/>
      <c r="BY241" s="3"/>
    </row>
    <row r="242" spans="1:77" ht="41.45" customHeight="1">
      <c r="A242" s="87" t="s">
        <v>406</v>
      </c>
      <c r="C242" s="88"/>
      <c r="D242" s="88" t="s">
        <v>64</v>
      </c>
      <c r="E242" s="89">
        <v>162.00101488661852</v>
      </c>
      <c r="F242" s="90">
        <v>99.99999662689153</v>
      </c>
      <c r="G242" s="101" t="s">
        <v>1051</v>
      </c>
      <c r="H242" s="88"/>
      <c r="I242" s="91" t="s">
        <v>406</v>
      </c>
      <c r="J242" s="92"/>
      <c r="K242" s="92"/>
      <c r="L242" s="91" t="s">
        <v>3102</v>
      </c>
      <c r="M242" s="93">
        <v>1.0011241446148296</v>
      </c>
      <c r="N242" s="94">
        <v>1654.0472412109375</v>
      </c>
      <c r="O242" s="94">
        <v>9223.6767578125</v>
      </c>
      <c r="P242" s="95"/>
      <c r="Q242" s="96"/>
      <c r="R242" s="96"/>
      <c r="S242" s="97"/>
      <c r="T242" s="48">
        <v>1</v>
      </c>
      <c r="U242" s="48">
        <v>1</v>
      </c>
      <c r="V242" s="49">
        <v>0</v>
      </c>
      <c r="W242" s="49">
        <v>0</v>
      </c>
      <c r="X242" s="49">
        <v>0</v>
      </c>
      <c r="Y242" s="49">
        <v>0.999998</v>
      </c>
      <c r="Z242" s="49">
        <v>0</v>
      </c>
      <c r="AA242" s="49" t="s">
        <v>4473</v>
      </c>
      <c r="AB242" s="98">
        <v>242</v>
      </c>
      <c r="AC242" s="98"/>
      <c r="AD242" s="99"/>
      <c r="AE242" s="78" t="s">
        <v>1833</v>
      </c>
      <c r="AF242" s="78">
        <v>121</v>
      </c>
      <c r="AG242" s="78">
        <v>8</v>
      </c>
      <c r="AH242" s="78">
        <v>536</v>
      </c>
      <c r="AI242" s="78">
        <v>26</v>
      </c>
      <c r="AJ242" s="78"/>
      <c r="AK242" s="78" t="s">
        <v>2043</v>
      </c>
      <c r="AL242" s="78" t="s">
        <v>2178</v>
      </c>
      <c r="AM242" s="78"/>
      <c r="AN242" s="78"/>
      <c r="AO242" s="80">
        <v>43162.61216435185</v>
      </c>
      <c r="AP242" s="83" t="s">
        <v>2513</v>
      </c>
      <c r="AQ242" s="78" t="b">
        <v>1</v>
      </c>
      <c r="AR242" s="78" t="b">
        <v>0</v>
      </c>
      <c r="AS242" s="78" t="b">
        <v>0</v>
      </c>
      <c r="AT242" s="78" t="s">
        <v>1508</v>
      </c>
      <c r="AU242" s="78">
        <v>0</v>
      </c>
      <c r="AV242" s="78"/>
      <c r="AW242" s="78" t="b">
        <v>0</v>
      </c>
      <c r="AX242" s="78" t="s">
        <v>2622</v>
      </c>
      <c r="AY242" s="83" t="s">
        <v>2862</v>
      </c>
      <c r="AZ242" s="78" t="s">
        <v>66</v>
      </c>
      <c r="BA242" s="78" t="str">
        <f>REPLACE(INDEX(GroupVertices[Group],MATCH(Vertices[[#This Row],[Vertex]],GroupVertices[Vertex],0)),1,1,"")</f>
        <v>1</v>
      </c>
      <c r="BB242" s="48" t="s">
        <v>713</v>
      </c>
      <c r="BC242" s="48" t="s">
        <v>713</v>
      </c>
      <c r="BD242" s="48" t="s">
        <v>718</v>
      </c>
      <c r="BE242" s="48" t="s">
        <v>718</v>
      </c>
      <c r="BF242" s="48" t="s">
        <v>847</v>
      </c>
      <c r="BG242" s="48" t="s">
        <v>847</v>
      </c>
      <c r="BH242" s="121" t="s">
        <v>3859</v>
      </c>
      <c r="BI242" s="121" t="s">
        <v>3859</v>
      </c>
      <c r="BJ242" s="121" t="s">
        <v>4034</v>
      </c>
      <c r="BK242" s="121" t="s">
        <v>4034</v>
      </c>
      <c r="BL242" s="121">
        <v>0</v>
      </c>
      <c r="BM242" s="124">
        <v>0</v>
      </c>
      <c r="BN242" s="121">
        <v>1</v>
      </c>
      <c r="BO242" s="124">
        <v>3.8461538461538463</v>
      </c>
      <c r="BP242" s="121">
        <v>0</v>
      </c>
      <c r="BQ242" s="124">
        <v>0</v>
      </c>
      <c r="BR242" s="121">
        <v>25</v>
      </c>
      <c r="BS242" s="124">
        <v>96.15384615384616</v>
      </c>
      <c r="BT242" s="121">
        <v>26</v>
      </c>
      <c r="BU242" s="2"/>
      <c r="BV242" s="3"/>
      <c r="BW242" s="3"/>
      <c r="BX242" s="3"/>
      <c r="BY2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42"/>
    <dataValidation allowBlank="1" showInputMessage="1" promptTitle="Vertex Tooltip" prompt="Enter optional text that will pop up when the mouse is hovered over the vertex." errorTitle="Invalid Vertex Image Key" sqref="L3:L24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42"/>
    <dataValidation allowBlank="1" showInputMessage="1" promptTitle="Vertex Label Fill Color" prompt="To select an optional fill color for the Label shape, right-click and select Select Color on the right-click menu." sqref="J3:J242"/>
    <dataValidation allowBlank="1" showInputMessage="1" promptTitle="Vertex Image File" prompt="Enter the path to an image file.  Hover over the column header for examples." errorTitle="Invalid Vertex Image Key" sqref="G3:G242"/>
    <dataValidation allowBlank="1" showInputMessage="1" promptTitle="Vertex Color" prompt="To select an optional vertex color, right-click and select Select Color on the right-click menu." sqref="C3:C242"/>
    <dataValidation allowBlank="1" showInputMessage="1" promptTitle="Vertex Opacity" prompt="Enter an optional vertex opacity between 0 (transparent) and 100 (opaque)." errorTitle="Invalid Vertex Opacity" error="The optional vertex opacity must be a whole number between 0 and 10." sqref="F3:F242"/>
    <dataValidation type="list" allowBlank="1" showInputMessage="1" showErrorMessage="1" promptTitle="Vertex Shape" prompt="Select an optional vertex shape." errorTitle="Invalid Vertex Shape" error="You have entered an invalid vertex shape.  Try selecting from the drop-down list instead." sqref="D3:D2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42">
      <formula1>ValidVertexLabelPositions</formula1>
    </dataValidation>
    <dataValidation allowBlank="1" showInputMessage="1" showErrorMessage="1" promptTitle="Vertex Name" prompt="Enter the name of the vertex." sqref="A3:A242"/>
  </dataValidations>
  <hyperlinks>
    <hyperlink ref="AK76" r:id="rId1" display="https://t.co/FQ2RojFRYE"/>
    <hyperlink ref="AM3" r:id="rId2" display="https://t.co/4tmEBqs0QI"/>
    <hyperlink ref="AM6" r:id="rId3" display="https://t.co/8a2uNBLV2M"/>
    <hyperlink ref="AM7" r:id="rId4" display="https://t.co/OUe2bYRwUe"/>
    <hyperlink ref="AM8" r:id="rId5" display="https://t.co/BOh2cZGnuP"/>
    <hyperlink ref="AM9" r:id="rId6" display="http://t.co/00DDAsi401"/>
    <hyperlink ref="AM10" r:id="rId7" display="https://t.co/FvtRBv5txc"/>
    <hyperlink ref="AM13" r:id="rId8" display="https://t.co/Vj9M21xOrP"/>
    <hyperlink ref="AM16" r:id="rId9" display="https://t.co/3rirri8v8a"/>
    <hyperlink ref="AM20" r:id="rId10" display="http://t.co/fbOyD5TaKW"/>
    <hyperlink ref="AM21" r:id="rId11" display="https://t.co/qBnbRv7uYS"/>
    <hyperlink ref="AM22" r:id="rId12" display="https://t.co/WWe57xAJxF"/>
    <hyperlink ref="AM24" r:id="rId13" display="http://t.co/cEI8c36A60"/>
    <hyperlink ref="AM25" r:id="rId14" display="https://t.co/tpOm76ufOj"/>
    <hyperlink ref="AM26" r:id="rId15" display="https://t.co/NdMMu1jdrG"/>
    <hyperlink ref="AM27" r:id="rId16" display="https://t.co/jHQrxZoZhO"/>
    <hyperlink ref="AM35" r:id="rId17" display="https://t.co/b3xe7pJmOg"/>
    <hyperlink ref="AM37" r:id="rId18" display="https://t.co/kxplaxH9EO"/>
    <hyperlink ref="AM38" r:id="rId19" display="https://t.co/qS9MRFrmoD"/>
    <hyperlink ref="AM40" r:id="rId20" display="https://t.co/8KcLgM44Ou"/>
    <hyperlink ref="AM43" r:id="rId21" display="https://t.co/kHj7VQFS6I"/>
    <hyperlink ref="AM44" r:id="rId22" display="https://t.co/8IXKgsyQrr"/>
    <hyperlink ref="AM46" r:id="rId23" display="https://t.co/qcJcwocm65"/>
    <hyperlink ref="AM49" r:id="rId24" display="https://t.co/uBKb8EvUge"/>
    <hyperlink ref="AM50" r:id="rId25" display="https://t.co/NinTpjZLAX"/>
    <hyperlink ref="AM51" r:id="rId26" display="https://t.co/1EaTdqWv0w"/>
    <hyperlink ref="AM52" r:id="rId27" display="https://t.co/FHEe0JqoZw"/>
    <hyperlink ref="AM55" r:id="rId28" display="https://t.co/A7LPM0dzA4"/>
    <hyperlink ref="AM56" r:id="rId29" display="https://t.co/w8mj4ooLEt"/>
    <hyperlink ref="AM62" r:id="rId30" display="https://t.co/YSOcIymQSt"/>
    <hyperlink ref="AM66" r:id="rId31" display="https://t.co/nidDu0He8m"/>
    <hyperlink ref="AM68" r:id="rId32" display="http://t.co/6Qggc4yfaU"/>
    <hyperlink ref="AM69" r:id="rId33" display="https://t.co/VsrcJa4jYE"/>
    <hyperlink ref="AM70" r:id="rId34" display="https://t.co/kg83AxfD4J"/>
    <hyperlink ref="AM71" r:id="rId35" display="https://t.co/YMUiRJQ3iw"/>
    <hyperlink ref="AM72" r:id="rId36" display="https://t.co/M2BUlCM5u2"/>
    <hyperlink ref="AM74" r:id="rId37" display="https://t.co/IuHAUlxBZN"/>
    <hyperlink ref="AM76" r:id="rId38" display="https://t.co/iu1IqphqTE"/>
    <hyperlink ref="AM77" r:id="rId39" display="https://t.co/XCPkuF2toQ"/>
    <hyperlink ref="AM79" r:id="rId40" display="https://t.co/0ch45uhHAb"/>
    <hyperlink ref="AM83" r:id="rId41" display="https://t.co/xrs5qJAt4L"/>
    <hyperlink ref="AM84" r:id="rId42" display="https://t.co/THhSpLBIN0"/>
    <hyperlink ref="AM85" r:id="rId43" display="https://t.co/WouR92dxND"/>
    <hyperlink ref="AM87" r:id="rId44" display="http://t.co/nidDu0pCJM"/>
    <hyperlink ref="AM89" r:id="rId45" display="https://t.co/XlwvN0gRHk"/>
    <hyperlink ref="AM93" r:id="rId46" display="https://t.co/40tcjsHZf6"/>
    <hyperlink ref="AM94" r:id="rId47" display="https://t.co/mdbVTwCM6C"/>
    <hyperlink ref="AM95" r:id="rId48" display="https://t.co/qGeyimB8JK"/>
    <hyperlink ref="AM97" r:id="rId49" display="https://t.co/Ou1N6TUTRA"/>
    <hyperlink ref="AM99" r:id="rId50" display="https://t.co/KTWGwa49pb"/>
    <hyperlink ref="AM102" r:id="rId51" display="https://t.co/ubtQaThy4V"/>
    <hyperlink ref="AM103" r:id="rId52" display="https://t.co/W9M0IsFjvK"/>
    <hyperlink ref="AM104" r:id="rId53" display="https://t.co/TN28Nlwgkl"/>
    <hyperlink ref="AM105" r:id="rId54" display="https://t.co/pHudLjdobJ"/>
    <hyperlink ref="AM106" r:id="rId55" display="https://t.co/U2Q26rHvah"/>
    <hyperlink ref="AM107" r:id="rId56" display="https://t.co/TU4CnH0zss"/>
    <hyperlink ref="AM110" r:id="rId57" display="https://t.co/w1ml2Jcjxt"/>
    <hyperlink ref="AM113" r:id="rId58" display="https://t.co/i077EuVfXw"/>
    <hyperlink ref="AM114" r:id="rId59" display="https://t.co/v4EA8PFYd5"/>
    <hyperlink ref="AM115" r:id="rId60" display="https://t.co/kGEFGdjRnG"/>
    <hyperlink ref="AM116" r:id="rId61" display="http://t.co/qXVmmScyfG"/>
    <hyperlink ref="AM117" r:id="rId62" display="https://t.co/SBmP9gRWLb"/>
    <hyperlink ref="AM118" r:id="rId63" display="https://t.co/5LsIoZrCEr"/>
    <hyperlink ref="AM119" r:id="rId64" display="https://t.co/er70UGkbir"/>
    <hyperlink ref="AM120" r:id="rId65" display="https://t.co/eD2M0dAr0D"/>
    <hyperlink ref="AM123" r:id="rId66" display="https://t.co/Iqd6lnnimm"/>
    <hyperlink ref="AM126" r:id="rId67" display="http://t.co/4q7tpTsmJ2"/>
    <hyperlink ref="AM127" r:id="rId68" display="http://t.co/dCFWh1CEzO"/>
    <hyperlink ref="AM128" r:id="rId69" display="https://t.co/zXJvbhpyS0"/>
    <hyperlink ref="AM130" r:id="rId70" display="http://t.co/rvyKF1oXgF"/>
    <hyperlink ref="AM131" r:id="rId71" display="https://t.co/O5wLqIEhRZ"/>
    <hyperlink ref="AM134" r:id="rId72" display="http://t.co/Z4M89fs6mB"/>
    <hyperlink ref="AM138" r:id="rId73" display="http://t.co/ayTGrVlbsJ"/>
    <hyperlink ref="AM140" r:id="rId74" display="https://t.co/DJl6sqHlI2"/>
    <hyperlink ref="AM141" r:id="rId75" display="https://t.co/tiE4KH7Goq"/>
    <hyperlink ref="AM142" r:id="rId76" display="https://t.co/ffgveig2Wt"/>
    <hyperlink ref="AM143" r:id="rId77" display="https://t.co/JbKcoquZSc"/>
    <hyperlink ref="AM146" r:id="rId78" display="https://t.co/wwmQUyoKQ4"/>
    <hyperlink ref="AM147" r:id="rId79" display="https://t.co/n64nw6lc4E"/>
    <hyperlink ref="AM149" r:id="rId80" display="http://t.co/1NyA3IHk4o"/>
    <hyperlink ref="AM150" r:id="rId81" display="https://t.co/Y0bgRu9wjY"/>
    <hyperlink ref="AM152" r:id="rId82" display="https://t.co/JPjhq7MPTR"/>
    <hyperlink ref="AM153" r:id="rId83" display="https://t.co/Qef0ZbAA3Z"/>
    <hyperlink ref="AM156" r:id="rId84" display="https://t.co/slanYcB7ud"/>
    <hyperlink ref="AM159" r:id="rId85" display="https://t.co/T0EMdu1oUP"/>
    <hyperlink ref="AM160" r:id="rId86" display="http://t.co/EPyjk4s1jR"/>
    <hyperlink ref="AM161" r:id="rId87" display="https://t.co/TWtWtlXzEU"/>
    <hyperlink ref="AM163" r:id="rId88" display="https://t.co/F3fLcfn45H"/>
    <hyperlink ref="AM164" r:id="rId89" display="https://t.co/TWtWtlXzEU"/>
    <hyperlink ref="AM165" r:id="rId90" display="https://t.co/T8qyKz0gq5"/>
    <hyperlink ref="AM167" r:id="rId91" display="https://t.co/5l970SOZR4"/>
    <hyperlink ref="AM168" r:id="rId92" display="http://t.co/GzQrrRAjHU"/>
    <hyperlink ref="AM169" r:id="rId93" display="https://t.co/LjKG9Whl47"/>
    <hyperlink ref="AM170" r:id="rId94" display="http://t.co/FX9eZkF2UD"/>
    <hyperlink ref="AM171" r:id="rId95" display="https://t.co/uCqEezyhcN"/>
    <hyperlink ref="AM172" r:id="rId96" display="https://t.co/BIDAjDytcN"/>
    <hyperlink ref="AM174" r:id="rId97" display="https://t.co/Y5eAZckmvo"/>
    <hyperlink ref="AM175" r:id="rId98" display="http://t.co/i7NW4Bof2G"/>
    <hyperlink ref="AM176" r:id="rId99" display="https://t.co/1njQEAosRJ"/>
    <hyperlink ref="AM181" r:id="rId100" display="https://t.co/hVPJpSQU5w"/>
    <hyperlink ref="AM182" r:id="rId101" display="https://t.co/JxQOlwNQ7E"/>
    <hyperlink ref="AM183" r:id="rId102" display="https://t.co/pcdIwzRBUz"/>
    <hyperlink ref="AM187" r:id="rId103" display="https://t.co/PkMrYKeA4E"/>
    <hyperlink ref="AM191" r:id="rId104" display="https://t.co/BmTlqRpolz"/>
    <hyperlink ref="AM193" r:id="rId105" display="http://t.co/iefS9pVxXh"/>
    <hyperlink ref="AM195" r:id="rId106" display="https://t.co/o68T8iq9Iz"/>
    <hyperlink ref="AM196" r:id="rId107" display="http://t.co/wxoOv9Snwt"/>
    <hyperlink ref="AM197" r:id="rId108" display="https://t.co/uJ6FRFyccn"/>
    <hyperlink ref="AM198" r:id="rId109" display="https://t.co/mL1TR6Jg79"/>
    <hyperlink ref="AM200" r:id="rId110" display="https://t.co/KUzWFXSQdH"/>
    <hyperlink ref="AM202" r:id="rId111" display="https://t.co/e0K2Y1ztIA"/>
    <hyperlink ref="AM204" r:id="rId112" display="https://t.co/jokeMLWCsJ"/>
    <hyperlink ref="AM205" r:id="rId113" display="https://t.co/KJjoO3D5o4"/>
    <hyperlink ref="AM208" r:id="rId114" display="https://t.co/zmSoYcN4LQ"/>
    <hyperlink ref="AM210" r:id="rId115" display="https://t.co/G7PaQfGvzH"/>
    <hyperlink ref="AM212" r:id="rId116" display="https://t.co/YO8uk5BaTc"/>
    <hyperlink ref="AM213" r:id="rId117" display="https://t.co/mN7TYwpkpr"/>
    <hyperlink ref="AM214" r:id="rId118" display="https://t.co/voAFt6vfhb"/>
    <hyperlink ref="AM215" r:id="rId119" display="http://t.co/fCbHqGzYCL"/>
    <hyperlink ref="AM216" r:id="rId120" display="https://t.co/492pFBbk8v"/>
    <hyperlink ref="AM221" r:id="rId121" display="https://t.co/wy959zV1vm"/>
    <hyperlink ref="AM222" r:id="rId122" display="http://t.co/MTkbkUPQjn"/>
    <hyperlink ref="AM224" r:id="rId123" display="https://t.co/7JUGSsPLfE"/>
    <hyperlink ref="AM227" r:id="rId124" display="http://t.co/X8VjPqIk4X"/>
    <hyperlink ref="AM229" r:id="rId125" display="https://t.co/N5jER4GOu1"/>
    <hyperlink ref="AM230" r:id="rId126" display="https://t.co/B8NBPPSxvK"/>
    <hyperlink ref="AM231" r:id="rId127" display="https://t.co/fsQ8Nq02Bx"/>
    <hyperlink ref="AM233" r:id="rId128" display="https://t.co/y9ADTkrSXf"/>
    <hyperlink ref="AM234" r:id="rId129" display="https://t.co/vyRXNxcKUY"/>
    <hyperlink ref="AM237" r:id="rId130" display="https://t.co/SJYETF2dVH"/>
    <hyperlink ref="AM239" r:id="rId131" display="https://t.co/3m83XpRarM"/>
    <hyperlink ref="AP3" r:id="rId132" display="https://pbs.twimg.com/profile_banners/1084272851069353984/1547350791"/>
    <hyperlink ref="AP5" r:id="rId133" display="https://pbs.twimg.com/profile_banners/738636986840457216/1472051162"/>
    <hyperlink ref="AP6" r:id="rId134" display="https://pbs.twimg.com/profile_banners/969046429057634304/1528854466"/>
    <hyperlink ref="AP7" r:id="rId135" display="https://pbs.twimg.com/profile_banners/3149077445/1498961263"/>
    <hyperlink ref="AP8" r:id="rId136" display="https://pbs.twimg.com/profile_banners/2975482133/1458684305"/>
    <hyperlink ref="AP9" r:id="rId137" display="https://pbs.twimg.com/profile_banners/2162374808/1496683116"/>
    <hyperlink ref="AP10" r:id="rId138" display="https://pbs.twimg.com/profile_banners/141890072/1541277758"/>
    <hyperlink ref="AP11" r:id="rId139" display="https://pbs.twimg.com/profile_banners/20792012/1446419111"/>
    <hyperlink ref="AP13" r:id="rId140" display="https://pbs.twimg.com/profile_banners/317818412/1498487891"/>
    <hyperlink ref="AP15" r:id="rId141" display="https://pbs.twimg.com/profile_banners/199512319/1485349785"/>
    <hyperlink ref="AP16" r:id="rId142" display="https://pbs.twimg.com/profile_banners/538220396/1524764546"/>
    <hyperlink ref="AP17" r:id="rId143" display="https://pbs.twimg.com/profile_banners/147040968/1524041803"/>
    <hyperlink ref="AP18" r:id="rId144" display="https://pbs.twimg.com/profile_banners/828728544/1385624325"/>
    <hyperlink ref="AP20" r:id="rId145" display="https://pbs.twimg.com/profile_banners/340864563/1519482460"/>
    <hyperlink ref="AP21" r:id="rId146" display="https://pbs.twimg.com/profile_banners/92731878/1547211491"/>
    <hyperlink ref="AP22" r:id="rId147" display="https://pbs.twimg.com/profile_banners/55340679/1532688774"/>
    <hyperlink ref="AP23" r:id="rId148" display="https://pbs.twimg.com/profile_banners/717267578/1467751660"/>
    <hyperlink ref="AP24" r:id="rId149" display="https://pbs.twimg.com/profile_banners/101069100/1547398338"/>
    <hyperlink ref="AP25" r:id="rId150" display="https://pbs.twimg.com/profile_banners/409924174/1542890754"/>
    <hyperlink ref="AP26" r:id="rId151" display="https://pbs.twimg.com/profile_banners/409890601/1521197742"/>
    <hyperlink ref="AP27" r:id="rId152" display="https://pbs.twimg.com/profile_banners/719406413416501248/1489569307"/>
    <hyperlink ref="AP30" r:id="rId153" display="https://pbs.twimg.com/profile_banners/1890468313/1527381268"/>
    <hyperlink ref="AP31" r:id="rId154" display="https://pbs.twimg.com/profile_banners/1079483907987390464/1546204747"/>
    <hyperlink ref="AP32" r:id="rId155" display="https://pbs.twimg.com/profile_banners/424841064/1503581957"/>
    <hyperlink ref="AP33" r:id="rId156" display="https://pbs.twimg.com/profile_banners/175533480/1520050547"/>
    <hyperlink ref="AP34" r:id="rId157" display="https://pbs.twimg.com/profile_banners/425980045/1538780250"/>
    <hyperlink ref="AP36" r:id="rId158" display="https://pbs.twimg.com/profile_banners/2566243550/1420968454"/>
    <hyperlink ref="AP37" r:id="rId159" display="https://pbs.twimg.com/profile_banners/1627041102/1501203726"/>
    <hyperlink ref="AP38" r:id="rId160" display="https://pbs.twimg.com/profile_banners/445915413/1535647663"/>
    <hyperlink ref="AP39" r:id="rId161" display="https://pbs.twimg.com/profile_banners/887965012739883008/1539493430"/>
    <hyperlink ref="AP40" r:id="rId162" display="https://pbs.twimg.com/profile_banners/1004763257754677248/1528389424"/>
    <hyperlink ref="AP41" r:id="rId163" display="https://pbs.twimg.com/profile_banners/242274651/1485479061"/>
    <hyperlink ref="AP42" r:id="rId164" display="https://pbs.twimg.com/profile_banners/66088428/1513995322"/>
    <hyperlink ref="AP43" r:id="rId165" display="https://pbs.twimg.com/profile_banners/17329538/1547506758"/>
    <hyperlink ref="AP44" r:id="rId166" display="https://pbs.twimg.com/profile_banners/43407467/1376491761"/>
    <hyperlink ref="AP47" r:id="rId167" display="https://pbs.twimg.com/profile_banners/1075424857/1533521012"/>
    <hyperlink ref="AP49" r:id="rId168" display="https://pbs.twimg.com/profile_banners/107973532/1457672076"/>
    <hyperlink ref="AP50" r:id="rId169" display="https://pbs.twimg.com/profile_banners/344634424/1503314951"/>
    <hyperlink ref="AP51" r:id="rId170" display="https://pbs.twimg.com/profile_banners/94981836/1535017733"/>
    <hyperlink ref="AP52" r:id="rId171" display="https://pbs.twimg.com/profile_banners/288333760/1476333035"/>
    <hyperlink ref="AP53" r:id="rId172" display="https://pbs.twimg.com/profile_banners/976281698005651456/1537127232"/>
    <hyperlink ref="AP54" r:id="rId173" display="https://pbs.twimg.com/profile_banners/339075891/1523923740"/>
    <hyperlink ref="AP55" r:id="rId174" display="https://pbs.twimg.com/profile_banners/4848708843/1535281684"/>
    <hyperlink ref="AP56" r:id="rId175" display="https://pbs.twimg.com/profile_banners/2364411248/1546541106"/>
    <hyperlink ref="AP57" r:id="rId176" display="https://pbs.twimg.com/profile_banners/1037149221508599808/1536110935"/>
    <hyperlink ref="AP58" r:id="rId177" display="https://pbs.twimg.com/profile_banners/330044909/1463147231"/>
    <hyperlink ref="AP59" r:id="rId178" display="https://pbs.twimg.com/profile_banners/2847445620/1426036020"/>
    <hyperlink ref="AP60" r:id="rId179" display="https://pbs.twimg.com/profile_banners/421047571/1455983860"/>
    <hyperlink ref="AP61" r:id="rId180" display="https://pbs.twimg.com/profile_banners/285912566/1545138730"/>
    <hyperlink ref="AP62" r:id="rId181" display="https://pbs.twimg.com/profile_banners/1115874631/1483157766"/>
    <hyperlink ref="AP63" r:id="rId182" display="https://pbs.twimg.com/profile_banners/1010139229924409344/1538996607"/>
    <hyperlink ref="AP64" r:id="rId183" display="https://pbs.twimg.com/profile_banners/760817114110386176/1526499569"/>
    <hyperlink ref="AP66" r:id="rId184" display="https://pbs.twimg.com/profile_banners/321409021/1547652730"/>
    <hyperlink ref="AP67" r:id="rId185" display="https://pbs.twimg.com/profile_banners/3424582977/1547497706"/>
    <hyperlink ref="AP68" r:id="rId186" display="https://pbs.twimg.com/profile_banners/103939276/1379085917"/>
    <hyperlink ref="AP69" r:id="rId187" display="https://pbs.twimg.com/profile_banners/4848051388/1475588386"/>
    <hyperlink ref="AP70" r:id="rId188" display="https://pbs.twimg.com/profile_banners/134015941/1398274045"/>
    <hyperlink ref="AP71" r:id="rId189" display="https://pbs.twimg.com/profile_banners/19980499/1545387657"/>
    <hyperlink ref="AP72" r:id="rId190" display="https://pbs.twimg.com/profile_banners/1337785291/1487462562"/>
    <hyperlink ref="AP73" r:id="rId191" display="https://pbs.twimg.com/profile_banners/2342373410/1492855530"/>
    <hyperlink ref="AP74" r:id="rId192" display="https://pbs.twimg.com/profile_banners/267158021/1469128575"/>
    <hyperlink ref="AP75" r:id="rId193" display="https://pbs.twimg.com/profile_banners/73987402/1441814024"/>
    <hyperlink ref="AP76" r:id="rId194" display="https://pbs.twimg.com/profile_banners/882224191268769794/1542776438"/>
    <hyperlink ref="AP77" r:id="rId195" display="https://pbs.twimg.com/profile_banners/708118805864521728/1546455109"/>
    <hyperlink ref="AP78" r:id="rId196" display="https://pbs.twimg.com/profile_banners/50980178/1470091641"/>
    <hyperlink ref="AP79" r:id="rId197" display="https://pbs.twimg.com/profile_banners/248568377/1547607897"/>
    <hyperlink ref="AP80" r:id="rId198" display="https://pbs.twimg.com/profile_banners/336886312/1536852790"/>
    <hyperlink ref="AP82" r:id="rId199" display="https://pbs.twimg.com/profile_banners/440297436/1516990990"/>
    <hyperlink ref="AP83" r:id="rId200" display="https://pbs.twimg.com/profile_banners/259685158/1476477699"/>
    <hyperlink ref="AP84" r:id="rId201" display="https://pbs.twimg.com/profile_banners/2560224450/1509897648"/>
    <hyperlink ref="AP85" r:id="rId202" display="https://pbs.twimg.com/profile_banners/2205581768/1543209086"/>
    <hyperlink ref="AP86" r:id="rId203" display="https://pbs.twimg.com/profile_banners/753730280729546752/1535365290"/>
    <hyperlink ref="AP87" r:id="rId204" display="https://pbs.twimg.com/profile_banners/227227338/1544780903"/>
    <hyperlink ref="AP88" r:id="rId205" display="https://pbs.twimg.com/profile_banners/50897888/1394977273"/>
    <hyperlink ref="AP89" r:id="rId206" display="https://pbs.twimg.com/profile_banners/858598281248514048/1515287921"/>
    <hyperlink ref="AP90" r:id="rId207" display="https://pbs.twimg.com/profile_banners/20389531/1542078292"/>
    <hyperlink ref="AP91" r:id="rId208" display="https://pbs.twimg.com/profile_banners/1400998206/1544502086"/>
    <hyperlink ref="AP92" r:id="rId209" display="https://pbs.twimg.com/profile_banners/285848506/1547557829"/>
    <hyperlink ref="AP93" r:id="rId210" display="https://pbs.twimg.com/profile_banners/1427723802/1512507608"/>
    <hyperlink ref="AP94" r:id="rId211" display="https://pbs.twimg.com/profile_banners/26589987/1529593679"/>
    <hyperlink ref="AP95" r:id="rId212" display="https://pbs.twimg.com/profile_banners/1064604891123994631/1543900117"/>
    <hyperlink ref="AP97" r:id="rId213" display="https://pbs.twimg.com/profile_banners/346433292/1396064897"/>
    <hyperlink ref="AP99" r:id="rId214" display="https://pbs.twimg.com/profile_banners/48785006/1418704695"/>
    <hyperlink ref="AP100" r:id="rId215" display="https://pbs.twimg.com/profile_banners/750039508163309569/1539793838"/>
    <hyperlink ref="AP101" r:id="rId216" display="https://pbs.twimg.com/profile_banners/232704798/1544207729"/>
    <hyperlink ref="AP102" r:id="rId217" display="https://pbs.twimg.com/profile_banners/264913634/1537979735"/>
    <hyperlink ref="AP103" r:id="rId218" display="https://pbs.twimg.com/profile_banners/128555221/1546862801"/>
    <hyperlink ref="AP104" r:id="rId219" display="https://pbs.twimg.com/profile_banners/94166168/1506341625"/>
    <hyperlink ref="AP105" r:id="rId220" display="https://pbs.twimg.com/profile_banners/305769290/1455502113"/>
    <hyperlink ref="AP106" r:id="rId221" display="https://pbs.twimg.com/profile_banners/48348735/1480768225"/>
    <hyperlink ref="AP107" r:id="rId222" display="https://pbs.twimg.com/profile_banners/235521641/1443190076"/>
    <hyperlink ref="AP108" r:id="rId223" display="https://pbs.twimg.com/profile_banners/969766828703494144/1522147382"/>
    <hyperlink ref="AP110" r:id="rId224" display="https://pbs.twimg.com/profile_banners/151592588/1536628200"/>
    <hyperlink ref="AP113" r:id="rId225" display="https://pbs.twimg.com/profile_banners/1612693225/1517692382"/>
    <hyperlink ref="AP114" r:id="rId226" display="https://pbs.twimg.com/profile_banners/211107359/1499273353"/>
    <hyperlink ref="AP115" r:id="rId227" display="https://pbs.twimg.com/profile_banners/286197712/1547204178"/>
    <hyperlink ref="AP117" r:id="rId228" display="https://pbs.twimg.com/profile_banners/1013444939336777728/1531716518"/>
    <hyperlink ref="AP118" r:id="rId229" display="https://pbs.twimg.com/profile_banners/35819412/1513851088"/>
    <hyperlink ref="AP119" r:id="rId230" display="https://pbs.twimg.com/profile_banners/24744541/1491832878"/>
    <hyperlink ref="AP120" r:id="rId231" display="https://pbs.twimg.com/profile_banners/269197465/1542464583"/>
    <hyperlink ref="AP121" r:id="rId232" display="https://pbs.twimg.com/profile_banners/481461757/1531674152"/>
    <hyperlink ref="AP122" r:id="rId233" display="https://pbs.twimg.com/profile_banners/1006346380539916288/1528795159"/>
    <hyperlink ref="AP123" r:id="rId234" display="https://pbs.twimg.com/profile_banners/1081618570625335302/1546722792"/>
    <hyperlink ref="AP124" r:id="rId235" display="https://pbs.twimg.com/profile_banners/571974187/1493864662"/>
    <hyperlink ref="AP125" r:id="rId236" display="https://pbs.twimg.com/profile_banners/2502130063/1521809972"/>
    <hyperlink ref="AP126" r:id="rId237" display="https://pbs.twimg.com/profile_banners/2532884354/1546859832"/>
    <hyperlink ref="AP127" r:id="rId238" display="https://pbs.twimg.com/profile_banners/36327407/1547550750"/>
    <hyperlink ref="AP128" r:id="rId239" display="https://pbs.twimg.com/profile_banners/834785315189616640/1534159661"/>
    <hyperlink ref="AP129" r:id="rId240" display="https://pbs.twimg.com/profile_banners/196699352/1528950352"/>
    <hyperlink ref="AP130" r:id="rId241" display="https://pbs.twimg.com/profile_banners/196789098/1459884575"/>
    <hyperlink ref="AP131" r:id="rId242" display="https://pbs.twimg.com/profile_banners/3303530887/1462119428"/>
    <hyperlink ref="AP132" r:id="rId243" display="https://pbs.twimg.com/profile_banners/281733049/1519261165"/>
    <hyperlink ref="AP133" r:id="rId244" display="https://pbs.twimg.com/profile_banners/1047382845486841856/1538550698"/>
    <hyperlink ref="AP136" r:id="rId245" display="https://pbs.twimg.com/profile_banners/394788065/1545055206"/>
    <hyperlink ref="AP137" r:id="rId246" display="https://pbs.twimg.com/profile_banners/2726795861/1523654186"/>
    <hyperlink ref="AP138" r:id="rId247" display="https://pbs.twimg.com/profile_banners/209274399/1434402817"/>
    <hyperlink ref="AP139" r:id="rId248" display="https://pbs.twimg.com/profile_banners/1005695523829919744/1547651688"/>
    <hyperlink ref="AP140" r:id="rId249" display="https://pbs.twimg.com/profile_banners/17356059/1485410203"/>
    <hyperlink ref="AP141" r:id="rId250" display="https://pbs.twimg.com/profile_banners/3237144762/1547540534"/>
    <hyperlink ref="AP142" r:id="rId251" display="https://pbs.twimg.com/profile_banners/973963984561782785/1538688741"/>
    <hyperlink ref="AP143" r:id="rId252" display="https://pbs.twimg.com/profile_banners/154836286/1545249653"/>
    <hyperlink ref="AP144" r:id="rId253" display="https://pbs.twimg.com/profile_banners/821437110/1398682931"/>
    <hyperlink ref="AP145" r:id="rId254" display="https://pbs.twimg.com/profile_banners/231066129/1399416139"/>
    <hyperlink ref="AP146" r:id="rId255" display="https://pbs.twimg.com/profile_banners/3056472927/1524371632"/>
    <hyperlink ref="AP147" r:id="rId256" display="https://pbs.twimg.com/profile_banners/1306030580/1497302533"/>
    <hyperlink ref="AP148" r:id="rId257" display="https://pbs.twimg.com/profile_banners/276664654/1442909533"/>
    <hyperlink ref="AP150" r:id="rId258" display="https://pbs.twimg.com/profile_banners/539641619/1498166525"/>
    <hyperlink ref="AP152" r:id="rId259" display="https://pbs.twimg.com/profile_banners/850211115590078465/1542879908"/>
    <hyperlink ref="AP153" r:id="rId260" display="https://pbs.twimg.com/profile_banners/34245009/1546520948"/>
    <hyperlink ref="AP154" r:id="rId261" display="https://pbs.twimg.com/profile_banners/3935852893/1546876090"/>
    <hyperlink ref="AP155" r:id="rId262" display="https://pbs.twimg.com/profile_banners/1216140618/1535035508"/>
    <hyperlink ref="AP156" r:id="rId263" display="https://pbs.twimg.com/profile_banners/52818366/1498598836"/>
    <hyperlink ref="AP157" r:id="rId264" display="https://pbs.twimg.com/profile_banners/1083672630144557056/1547346387"/>
    <hyperlink ref="AP158" r:id="rId265" display="https://pbs.twimg.com/profile_banners/981434972270743555/1542275214"/>
    <hyperlink ref="AP159" r:id="rId266" display="https://pbs.twimg.com/profile_banners/150768530/1546441216"/>
    <hyperlink ref="AP160" r:id="rId267" display="https://pbs.twimg.com/profile_banners/45217482/1493671577"/>
    <hyperlink ref="AP161" r:id="rId268" display="https://pbs.twimg.com/profile_banners/1052883615871262720/1542880030"/>
    <hyperlink ref="AP162" r:id="rId269" display="https://pbs.twimg.com/profile_banners/863878595567071233/1547476561"/>
    <hyperlink ref="AP163" r:id="rId270" display="https://pbs.twimg.com/profile_banners/10228272/1544543885"/>
    <hyperlink ref="AP164" r:id="rId271" display="https://pbs.twimg.com/profile_banners/1052880429433393158/1542879781"/>
    <hyperlink ref="AP165" r:id="rId272" display="https://pbs.twimg.com/profile_banners/1447949844/1483460817"/>
    <hyperlink ref="AP167" r:id="rId273" display="https://pbs.twimg.com/profile_banners/861607522603544578/1495557514"/>
    <hyperlink ref="AP168" r:id="rId274" display="https://pbs.twimg.com/profile_banners/162254755/1476932641"/>
    <hyperlink ref="AP169" r:id="rId275" display="https://pbs.twimg.com/profile_banners/951388850089267201/1526736808"/>
    <hyperlink ref="AP170" r:id="rId276" display="https://pbs.twimg.com/profile_banners/146447097/1519139393"/>
    <hyperlink ref="AP171" r:id="rId277" display="https://pbs.twimg.com/profile_banners/14857290/1546621072"/>
    <hyperlink ref="AP172" r:id="rId278" display="https://pbs.twimg.com/profile_banners/791732544408588292/1508841318"/>
    <hyperlink ref="AP174" r:id="rId279" display="https://pbs.twimg.com/profile_banners/2990611686/1486635224"/>
    <hyperlink ref="AP175" r:id="rId280" display="https://pbs.twimg.com/profile_banners/18839785/1502777627"/>
    <hyperlink ref="AP176" r:id="rId281" display="https://pbs.twimg.com/profile_banners/893737526/1518686202"/>
    <hyperlink ref="AP177" r:id="rId282" display="https://pbs.twimg.com/profile_banners/1071810233201086464/1544374591"/>
    <hyperlink ref="AP178" r:id="rId283" display="https://pbs.twimg.com/profile_banners/31258811/1407784373"/>
    <hyperlink ref="AP180" r:id="rId284" display="https://pbs.twimg.com/profile_banners/3408670563/1543876703"/>
    <hyperlink ref="AP181" r:id="rId285" display="https://pbs.twimg.com/profile_banners/467955010/1547593208"/>
    <hyperlink ref="AP182" r:id="rId286" display="https://pbs.twimg.com/profile_banners/134758540/1547519966"/>
    <hyperlink ref="AP183" r:id="rId287" display="https://pbs.twimg.com/profile_banners/755366510877638656/1469162709"/>
    <hyperlink ref="AP184" r:id="rId288" display="https://pbs.twimg.com/profile_banners/875430344/1451645014"/>
    <hyperlink ref="AP185" r:id="rId289" display="https://pbs.twimg.com/profile_banners/703308253/1451795728"/>
    <hyperlink ref="AP186" r:id="rId290" display="https://pbs.twimg.com/profile_banners/19762175/1545831709"/>
    <hyperlink ref="AP187" r:id="rId291" display="https://pbs.twimg.com/profile_banners/886913859927363585/1514912107"/>
    <hyperlink ref="AP188" r:id="rId292" display="https://pbs.twimg.com/profile_banners/4874310677/1454517942"/>
    <hyperlink ref="AP190" r:id="rId293" display="https://pbs.twimg.com/profile_banners/3207450063/1541700599"/>
    <hyperlink ref="AP191" r:id="rId294" display="https://pbs.twimg.com/profile_banners/715481739817123844/1513007178"/>
    <hyperlink ref="AP192" r:id="rId295" display="https://pbs.twimg.com/profile_banners/94139319/1519356234"/>
    <hyperlink ref="AP194" r:id="rId296" display="https://pbs.twimg.com/profile_banners/828402419205812224/1514259128"/>
    <hyperlink ref="AP195" r:id="rId297" display="https://pbs.twimg.com/profile_banners/506429053/1488139669"/>
    <hyperlink ref="AP196" r:id="rId298" display="https://pbs.twimg.com/profile_banners/72755703/1357272828"/>
    <hyperlink ref="AP197" r:id="rId299" display="https://pbs.twimg.com/profile_banners/42496202/1482332387"/>
    <hyperlink ref="AP198" r:id="rId300" display="https://pbs.twimg.com/profile_banners/2989551036/1528494937"/>
    <hyperlink ref="AP199" r:id="rId301" display="https://pbs.twimg.com/profile_banners/836488596/1542336486"/>
    <hyperlink ref="AP200" r:id="rId302" display="https://pbs.twimg.com/profile_banners/1917109555/1535197687"/>
    <hyperlink ref="AP201" r:id="rId303" display="https://pbs.twimg.com/profile_banners/830939480/1467895941"/>
    <hyperlink ref="AP202" r:id="rId304" display="https://pbs.twimg.com/profile_banners/811350/1528325831"/>
    <hyperlink ref="AP203" r:id="rId305" display="https://pbs.twimg.com/profile_banners/467957498/1494194667"/>
    <hyperlink ref="AP204" r:id="rId306" display="https://pbs.twimg.com/profile_banners/810856940423315456/1507043166"/>
    <hyperlink ref="AP205" r:id="rId307" display="https://pbs.twimg.com/profile_banners/1005751034311073792/1547498179"/>
    <hyperlink ref="AP206" r:id="rId308" display="https://pbs.twimg.com/profile_banners/706655557386674176/1537512332"/>
    <hyperlink ref="AP207" r:id="rId309" display="https://pbs.twimg.com/profile_banners/2318220141/1431774217"/>
    <hyperlink ref="AP208" r:id="rId310" display="https://pbs.twimg.com/profile_banners/17967185/1510194670"/>
    <hyperlink ref="AP210" r:id="rId311" display="https://pbs.twimg.com/profile_banners/18760928/1455064992"/>
    <hyperlink ref="AP211" r:id="rId312" display="https://pbs.twimg.com/profile_banners/475585457/1547339876"/>
    <hyperlink ref="AP212" r:id="rId313" display="https://pbs.twimg.com/profile_banners/917730324737679360/1529317107"/>
    <hyperlink ref="AP213" r:id="rId314" display="https://pbs.twimg.com/profile_banners/415585111/1493412354"/>
    <hyperlink ref="AP215" r:id="rId315" display="https://pbs.twimg.com/profile_banners/73228608/1512307632"/>
    <hyperlink ref="AP216" r:id="rId316" display="https://pbs.twimg.com/profile_banners/923192821804302336/1509022985"/>
    <hyperlink ref="AP217" r:id="rId317" display="https://pbs.twimg.com/profile_banners/1678650176/1501365179"/>
    <hyperlink ref="AP219" r:id="rId318" display="https://pbs.twimg.com/profile_banners/1532145301/1547423708"/>
    <hyperlink ref="AP220" r:id="rId319" display="https://pbs.twimg.com/profile_banners/636148585/1437662627"/>
    <hyperlink ref="AP221" r:id="rId320" display="https://pbs.twimg.com/profile_banners/826410138/1404331040"/>
    <hyperlink ref="AP222" r:id="rId321" display="https://pbs.twimg.com/profile_banners/21232426/1518436357"/>
    <hyperlink ref="AP223" r:id="rId322" display="https://pbs.twimg.com/profile_banners/3960052216/1516728035"/>
    <hyperlink ref="AP224" r:id="rId323" display="https://pbs.twimg.com/profile_banners/327629108/1525210857"/>
    <hyperlink ref="AP226" r:id="rId324" display="https://pbs.twimg.com/profile_banners/4786953744/1547137833"/>
    <hyperlink ref="AP227" r:id="rId325" display="https://pbs.twimg.com/profile_banners/274095255/1407166737"/>
    <hyperlink ref="AP228" r:id="rId326" display="https://pbs.twimg.com/profile_banners/1047457207665774592/1538569721"/>
    <hyperlink ref="AP229" r:id="rId327" display="https://pbs.twimg.com/profile_banners/226929312/1495874120"/>
    <hyperlink ref="AP230" r:id="rId328" display="https://pbs.twimg.com/profile_banners/702539580738838528/1462869075"/>
    <hyperlink ref="AP231" r:id="rId329" display="https://pbs.twimg.com/profile_banners/306959195/1484548881"/>
    <hyperlink ref="AP233" r:id="rId330" display="https://pbs.twimg.com/profile_banners/17158140/1546552876"/>
    <hyperlink ref="AP234" r:id="rId331" display="https://pbs.twimg.com/profile_banners/160663378/1472043563"/>
    <hyperlink ref="AP235" r:id="rId332" display="https://pbs.twimg.com/profile_banners/95742296/1485493407"/>
    <hyperlink ref="AP236" r:id="rId333" display="https://pbs.twimg.com/profile_banners/826902991/1404824203"/>
    <hyperlink ref="AP237" r:id="rId334" display="https://pbs.twimg.com/profile_banners/4804223635/1497568047"/>
    <hyperlink ref="AP238" r:id="rId335" display="https://pbs.twimg.com/profile_banners/548674976/1507385836"/>
    <hyperlink ref="AP239" r:id="rId336" display="https://pbs.twimg.com/profile_banners/153770191/1510652088"/>
    <hyperlink ref="AP242" r:id="rId337" display="https://pbs.twimg.com/profile_banners/969945874183856130/1520258105"/>
    <hyperlink ref="AV3" r:id="rId338" display="http://abs.twimg.com/images/themes/theme1/bg.png"/>
    <hyperlink ref="AV4" r:id="rId339" display="http://abs.twimg.com/images/themes/theme1/bg.png"/>
    <hyperlink ref="AV6" r:id="rId340" display="http://abs.twimg.com/images/themes/theme1/bg.png"/>
    <hyperlink ref="AV7" r:id="rId341" display="http://abs.twimg.com/images/themes/theme1/bg.png"/>
    <hyperlink ref="AV8" r:id="rId342" display="http://abs.twimg.com/images/themes/theme1/bg.png"/>
    <hyperlink ref="AV9" r:id="rId343" display="http://abs.twimg.com/images/themes/theme1/bg.png"/>
    <hyperlink ref="AV10" r:id="rId344" display="http://abs.twimg.com/images/themes/theme3/bg.gif"/>
    <hyperlink ref="AV11" r:id="rId345" display="http://abs.twimg.com/images/themes/theme12/bg.gif"/>
    <hyperlink ref="AV12" r:id="rId346" display="http://abs.twimg.com/images/themes/theme1/bg.png"/>
    <hyperlink ref="AV13" r:id="rId347" display="http://abs.twimg.com/images/themes/theme8/bg.gif"/>
    <hyperlink ref="AV14" r:id="rId348" display="http://abs.twimg.com/images/themes/theme1/bg.png"/>
    <hyperlink ref="AV15" r:id="rId349" display="http://abs.twimg.com/images/themes/theme1/bg.png"/>
    <hyperlink ref="AV16" r:id="rId350" display="http://abs.twimg.com/images/themes/theme1/bg.png"/>
    <hyperlink ref="AV17" r:id="rId351" display="http://abs.twimg.com/images/themes/theme1/bg.png"/>
    <hyperlink ref="AV18" r:id="rId352" display="http://abs.twimg.com/images/themes/theme1/bg.png"/>
    <hyperlink ref="AV19" r:id="rId353" display="http://abs.twimg.com/images/themes/theme1/bg.png"/>
    <hyperlink ref="AV20" r:id="rId354" display="http://abs.twimg.com/images/themes/theme1/bg.png"/>
    <hyperlink ref="AV21" r:id="rId355" display="http://abs.twimg.com/images/themes/theme1/bg.png"/>
    <hyperlink ref="AV22" r:id="rId356" display="http://abs.twimg.com/images/themes/theme19/bg.gif"/>
    <hyperlink ref="AV23" r:id="rId357" display="http://abs.twimg.com/images/themes/theme1/bg.png"/>
    <hyperlink ref="AV24" r:id="rId358" display="http://abs.twimg.com/images/themes/theme9/bg.gif"/>
    <hyperlink ref="AV25" r:id="rId359" display="http://abs.twimg.com/images/themes/theme1/bg.png"/>
    <hyperlink ref="AV26" r:id="rId360" display="http://abs.twimg.com/images/themes/theme15/bg.png"/>
    <hyperlink ref="AV28" r:id="rId361" display="http://abs.twimg.com/images/themes/theme1/bg.png"/>
    <hyperlink ref="AV30" r:id="rId362" display="http://abs.twimg.com/images/themes/theme1/bg.png"/>
    <hyperlink ref="AV31" r:id="rId363" display="http://abs.twimg.com/images/themes/theme1/bg.png"/>
    <hyperlink ref="AV32" r:id="rId364" display="http://abs.twimg.com/images/themes/theme1/bg.png"/>
    <hyperlink ref="AV33" r:id="rId365" display="http://abs.twimg.com/images/themes/theme1/bg.png"/>
    <hyperlink ref="AV34" r:id="rId366" display="http://abs.twimg.com/images/themes/theme1/bg.png"/>
    <hyperlink ref="AV36" r:id="rId367" display="http://abs.twimg.com/images/themes/theme1/bg.png"/>
    <hyperlink ref="AV37" r:id="rId368" display="http://abs.twimg.com/images/themes/theme1/bg.png"/>
    <hyperlink ref="AV38" r:id="rId369" display="http://abs.twimg.com/images/themes/theme8/bg.gif"/>
    <hyperlink ref="AV41" r:id="rId370" display="http://abs.twimg.com/images/themes/theme1/bg.png"/>
    <hyperlink ref="AV42" r:id="rId371" display="http://abs.twimg.com/images/themes/theme19/bg.gif"/>
    <hyperlink ref="AV43" r:id="rId372" display="http://abs.twimg.com/images/themes/theme1/bg.png"/>
    <hyperlink ref="AV44" r:id="rId373" display="http://abs.twimg.com/images/themes/theme18/bg.gif"/>
    <hyperlink ref="AV46" r:id="rId374" display="http://abs.twimg.com/images/themes/theme1/bg.png"/>
    <hyperlink ref="AV47" r:id="rId375" display="http://abs.twimg.com/images/themes/theme1/bg.png"/>
    <hyperlink ref="AV48" r:id="rId376" display="http://abs.twimg.com/images/themes/theme1/bg.png"/>
    <hyperlink ref="AV49" r:id="rId377" display="http://abs.twimg.com/images/themes/theme1/bg.png"/>
    <hyperlink ref="AV50" r:id="rId378" display="http://abs.twimg.com/images/themes/theme1/bg.png"/>
    <hyperlink ref="AV51" r:id="rId379" display="http://abs.twimg.com/images/themes/theme4/bg.gif"/>
    <hyperlink ref="AV52" r:id="rId380" display="http://abs.twimg.com/images/themes/theme1/bg.png"/>
    <hyperlink ref="AV54" r:id="rId381" display="http://abs.twimg.com/images/themes/theme1/bg.png"/>
    <hyperlink ref="AV55" r:id="rId382" display="http://abs.twimg.com/images/themes/theme1/bg.png"/>
    <hyperlink ref="AV56" r:id="rId383" display="http://abs.twimg.com/images/themes/theme1/bg.png"/>
    <hyperlink ref="AV58" r:id="rId384" display="http://abs.twimg.com/images/themes/theme1/bg.png"/>
    <hyperlink ref="AV59" r:id="rId385" display="http://abs.twimg.com/images/themes/theme1/bg.png"/>
    <hyperlink ref="AV60" r:id="rId386" display="http://abs.twimg.com/images/themes/theme1/bg.png"/>
    <hyperlink ref="AV61" r:id="rId387" display="http://abs.twimg.com/images/themes/theme17/bg.gif"/>
    <hyperlink ref="AV62" r:id="rId388" display="http://abs.twimg.com/images/themes/theme14/bg.gif"/>
    <hyperlink ref="AV64" r:id="rId389" display="http://abs.twimg.com/images/themes/theme1/bg.png"/>
    <hyperlink ref="AV65" r:id="rId390" display="http://abs.twimg.com/images/themes/theme14/bg.gif"/>
    <hyperlink ref="AV66" r:id="rId391" display="http://abs.twimg.com/images/themes/theme1/bg.png"/>
    <hyperlink ref="AV67" r:id="rId392" display="http://abs.twimg.com/images/themes/theme1/bg.png"/>
    <hyperlink ref="AV68" r:id="rId393" display="http://abs.twimg.com/images/themes/theme1/bg.png"/>
    <hyperlink ref="AV69" r:id="rId394" display="http://abs.twimg.com/images/themes/theme1/bg.png"/>
    <hyperlink ref="AV70" r:id="rId395" display="http://abs.twimg.com/images/themes/theme1/bg.png"/>
    <hyperlink ref="AV71" r:id="rId396" display="http://abs.twimg.com/images/themes/theme1/bg.png"/>
    <hyperlink ref="AV72" r:id="rId397" display="http://abs.twimg.com/images/themes/theme1/bg.png"/>
    <hyperlink ref="AV73" r:id="rId398" display="http://abs.twimg.com/images/themes/theme1/bg.png"/>
    <hyperlink ref="AV74" r:id="rId399" display="http://abs.twimg.com/images/themes/theme1/bg.png"/>
    <hyperlink ref="AV75" r:id="rId400" display="http://abs.twimg.com/images/themes/theme9/bg.gif"/>
    <hyperlink ref="AV78" r:id="rId401" display="http://abs.twimg.com/images/themes/theme1/bg.png"/>
    <hyperlink ref="AV79" r:id="rId402" display="http://abs.twimg.com/images/themes/theme1/bg.png"/>
    <hyperlink ref="AV80" r:id="rId403" display="http://abs.twimg.com/images/themes/theme1/bg.png"/>
    <hyperlink ref="AV82" r:id="rId404" display="http://abs.twimg.com/images/themes/theme14/bg.gif"/>
    <hyperlink ref="AV83" r:id="rId405" display="http://abs.twimg.com/images/themes/theme1/bg.png"/>
    <hyperlink ref="AV84" r:id="rId406" display="http://abs.twimg.com/images/themes/theme1/bg.png"/>
    <hyperlink ref="AV85" r:id="rId407" display="http://abs.twimg.com/images/themes/theme1/bg.png"/>
    <hyperlink ref="AV87" r:id="rId408" display="http://abs.twimg.com/images/themes/theme1/bg.png"/>
    <hyperlink ref="AV88" r:id="rId409" display="http://abs.twimg.com/images/themes/theme15/bg.png"/>
    <hyperlink ref="AV90" r:id="rId410" display="http://abs.twimg.com/images/themes/theme9/bg.gif"/>
    <hyperlink ref="AV91" r:id="rId411" display="http://abs.twimg.com/images/themes/theme1/bg.png"/>
    <hyperlink ref="AV92" r:id="rId412" display="http://abs.twimg.com/images/themes/theme14/bg.gif"/>
    <hyperlink ref="AV93" r:id="rId413" display="http://abs.twimg.com/images/themes/theme1/bg.png"/>
    <hyperlink ref="AV94" r:id="rId414" display="http://abs.twimg.com/images/themes/theme10/bg.gif"/>
    <hyperlink ref="AV97" r:id="rId415" display="http://abs.twimg.com/images/themes/theme1/bg.png"/>
    <hyperlink ref="AV99" r:id="rId416" display="http://abs.twimg.com/images/themes/theme13/bg.gif"/>
    <hyperlink ref="AV101" r:id="rId417" display="http://abs.twimg.com/images/themes/theme1/bg.png"/>
    <hyperlink ref="AV102" r:id="rId418" display="http://abs.twimg.com/images/themes/theme10/bg.gif"/>
    <hyperlink ref="AV103" r:id="rId419" display="http://abs.twimg.com/images/themes/theme1/bg.png"/>
    <hyperlink ref="AV104" r:id="rId420" display="http://abs.twimg.com/images/themes/theme1/bg.png"/>
    <hyperlink ref="AV105" r:id="rId421" display="http://abs.twimg.com/images/themes/theme1/bg.png"/>
    <hyperlink ref="AV106" r:id="rId422" display="http://abs.twimg.com/images/themes/theme9/bg.gif"/>
    <hyperlink ref="AV107" r:id="rId423" display="http://abs.twimg.com/images/themes/theme1/bg.png"/>
    <hyperlink ref="AV109" r:id="rId424" display="http://abs.twimg.com/images/themes/theme1/bg.png"/>
    <hyperlink ref="AV110" r:id="rId425" display="http://abs.twimg.com/images/themes/theme1/bg.png"/>
    <hyperlink ref="AV111" r:id="rId426" display="http://abs.twimg.com/images/themes/theme1/bg.png"/>
    <hyperlink ref="AV112" r:id="rId427" display="http://abs.twimg.com/images/themes/theme1/bg.png"/>
    <hyperlink ref="AV113" r:id="rId428" display="http://abs.twimg.com/images/themes/theme14/bg.gif"/>
    <hyperlink ref="AV114" r:id="rId429" display="http://abs.twimg.com/images/themes/theme15/bg.png"/>
    <hyperlink ref="AV115" r:id="rId430" display="http://abs.twimg.com/images/themes/theme1/bg.png"/>
    <hyperlink ref="AV116" r:id="rId431" display="http://abs.twimg.com/images/themes/theme13/bg.gif"/>
    <hyperlink ref="AV117" r:id="rId432" display="http://abs.twimg.com/images/themes/theme1/bg.png"/>
    <hyperlink ref="AV118" r:id="rId433" display="http://abs.twimg.com/images/themes/theme1/bg.png"/>
    <hyperlink ref="AV119" r:id="rId434" display="http://abs.twimg.com/images/themes/theme1/bg.png"/>
    <hyperlink ref="AV120" r:id="rId435" display="http://abs.twimg.com/images/themes/theme1/bg.png"/>
    <hyperlink ref="AV121" r:id="rId436" display="http://abs.twimg.com/images/themes/theme1/bg.png"/>
    <hyperlink ref="AV124" r:id="rId437" display="http://abs.twimg.com/images/themes/theme1/bg.png"/>
    <hyperlink ref="AV125" r:id="rId438" display="http://abs.twimg.com/images/themes/theme1/bg.png"/>
    <hyperlink ref="AV126" r:id="rId439" display="http://abs.twimg.com/images/themes/theme1/bg.png"/>
    <hyperlink ref="AV127" r:id="rId440" display="http://abs.twimg.com/images/themes/theme9/bg.gif"/>
    <hyperlink ref="AV129" r:id="rId441" display="http://abs.twimg.com/images/themes/theme1/bg.png"/>
    <hyperlink ref="AV130" r:id="rId442" display="http://abs.twimg.com/images/themes/theme1/bg.png"/>
    <hyperlink ref="AV131" r:id="rId443" display="http://abs.twimg.com/images/themes/theme1/bg.png"/>
    <hyperlink ref="AV132" r:id="rId444" display="http://abs.twimg.com/images/themes/theme1/bg.png"/>
    <hyperlink ref="AV134" r:id="rId445" display="http://abs.twimg.com/images/themes/theme1/bg.png"/>
    <hyperlink ref="AV136" r:id="rId446" display="http://abs.twimg.com/images/themes/theme1/bg.png"/>
    <hyperlink ref="AV137" r:id="rId447" display="http://abs.twimg.com/images/themes/theme1/bg.png"/>
    <hyperlink ref="AV138" r:id="rId448" display="http://abs.twimg.com/images/themes/theme7/bg.gif"/>
    <hyperlink ref="AV140" r:id="rId449" display="http://abs.twimg.com/images/themes/theme9/bg.gif"/>
    <hyperlink ref="AV141" r:id="rId450" display="http://abs.twimg.com/images/themes/theme1/bg.png"/>
    <hyperlink ref="AV142" r:id="rId451" display="http://abs.twimg.com/images/themes/theme1/bg.png"/>
    <hyperlink ref="AV143" r:id="rId452" display="http://abs.twimg.com/images/themes/theme14/bg.gif"/>
    <hyperlink ref="AV144" r:id="rId453" display="http://abs.twimg.com/images/themes/theme12/bg.gif"/>
    <hyperlink ref="AV145" r:id="rId454" display="http://abs.twimg.com/images/themes/theme1/bg.png"/>
    <hyperlink ref="AV146" r:id="rId455" display="http://abs.twimg.com/images/themes/theme1/bg.png"/>
    <hyperlink ref="AV147" r:id="rId456" display="http://abs.twimg.com/images/themes/theme1/bg.png"/>
    <hyperlink ref="AV148" r:id="rId457" display="http://abs.twimg.com/images/themes/theme1/bg.png"/>
    <hyperlink ref="AV149" r:id="rId458" display="http://abs.twimg.com/images/themes/theme9/bg.gif"/>
    <hyperlink ref="AV150" r:id="rId459" display="http://abs.twimg.com/images/themes/theme1/bg.png"/>
    <hyperlink ref="AV153" r:id="rId460" display="http://abs.twimg.com/images/themes/theme16/bg.gif"/>
    <hyperlink ref="AV154" r:id="rId461" display="http://abs.twimg.com/images/themes/theme1/bg.png"/>
    <hyperlink ref="AV155" r:id="rId462" display="http://abs.twimg.com/images/themes/theme1/bg.png"/>
    <hyperlink ref="AV156" r:id="rId463" display="http://abs.twimg.com/images/themes/theme14/bg.gif"/>
    <hyperlink ref="AV159" r:id="rId464" display="http://abs.twimg.com/images/themes/theme15/bg.png"/>
    <hyperlink ref="AV160" r:id="rId465" display="http://abs.twimg.com/images/themes/theme9/bg.gif"/>
    <hyperlink ref="AV163" r:id="rId466" display="http://abs.twimg.com/images/themes/theme14/bg.gif"/>
    <hyperlink ref="AV165" r:id="rId467" display="http://abs.twimg.com/images/themes/theme1/bg.png"/>
    <hyperlink ref="AV167" r:id="rId468" display="http://abs.twimg.com/images/themes/theme1/bg.png"/>
    <hyperlink ref="AV168" r:id="rId469" display="http://abs.twimg.com/images/themes/theme18/bg.gif"/>
    <hyperlink ref="AV170" r:id="rId470" display="http://abs.twimg.com/images/themes/theme1/bg.png"/>
    <hyperlink ref="AV171" r:id="rId471" display="http://abs.twimg.com/images/themes/theme1/bg.png"/>
    <hyperlink ref="AV174" r:id="rId472" display="http://abs.twimg.com/images/themes/theme1/bg.png"/>
    <hyperlink ref="AV175" r:id="rId473" display="http://abs.twimg.com/images/themes/theme1/bg.png"/>
    <hyperlink ref="AV176" r:id="rId474" display="http://abs.twimg.com/images/themes/theme1/bg.png"/>
    <hyperlink ref="AV178" r:id="rId475" display="http://abs.twimg.com/images/themes/theme18/bg.gif"/>
    <hyperlink ref="AV179" r:id="rId476" display="http://abs.twimg.com/images/themes/theme1/bg.png"/>
    <hyperlink ref="AV180" r:id="rId477" display="http://abs.twimg.com/images/themes/theme1/bg.png"/>
    <hyperlink ref="AV181" r:id="rId478" display="http://abs.twimg.com/images/themes/theme14/bg.gif"/>
    <hyperlink ref="AV182" r:id="rId479" display="http://abs.twimg.com/images/themes/theme1/bg.png"/>
    <hyperlink ref="AV184" r:id="rId480" display="http://abs.twimg.com/images/themes/theme4/bg.gif"/>
    <hyperlink ref="AV185" r:id="rId481" display="http://abs.twimg.com/images/themes/theme15/bg.png"/>
    <hyperlink ref="AV186" r:id="rId482" display="http://abs.twimg.com/images/themes/theme3/bg.gif"/>
    <hyperlink ref="AV187" r:id="rId483" display="http://abs.twimg.com/images/themes/theme1/bg.png"/>
    <hyperlink ref="AV189" r:id="rId484" display="http://abs.twimg.com/images/themes/theme1/bg.png"/>
    <hyperlink ref="AV190" r:id="rId485" display="http://abs.twimg.com/images/themes/theme14/bg.gif"/>
    <hyperlink ref="AV191" r:id="rId486" display="http://abs.twimg.com/images/themes/theme1/bg.png"/>
    <hyperlink ref="AV192" r:id="rId487" display="http://abs.twimg.com/images/themes/theme1/bg.png"/>
    <hyperlink ref="AV193" r:id="rId488" display="http://abs.twimg.com/images/themes/theme1/bg.png"/>
    <hyperlink ref="AV195" r:id="rId489" display="http://abs.twimg.com/images/themes/theme1/bg.png"/>
    <hyperlink ref="AV196" r:id="rId490" display="http://abs.twimg.com/images/themes/theme3/bg.gif"/>
    <hyperlink ref="AV197" r:id="rId491" display="http://abs.twimg.com/images/themes/theme1/bg.png"/>
    <hyperlink ref="AV198" r:id="rId492" display="http://abs.twimg.com/images/themes/theme1/bg.png"/>
    <hyperlink ref="AV199" r:id="rId493" display="http://abs.twimg.com/images/themes/theme1/bg.png"/>
    <hyperlink ref="AV200" r:id="rId494" display="http://abs.twimg.com/images/themes/theme1/bg.png"/>
    <hyperlink ref="AV201" r:id="rId495" display="http://abs.twimg.com/images/themes/theme1/bg.png"/>
    <hyperlink ref="AV202" r:id="rId496" display="http://abs.twimg.com/images/themes/theme1/bg.png"/>
    <hyperlink ref="AV203" r:id="rId497" display="http://abs.twimg.com/images/themes/theme1/bg.png"/>
    <hyperlink ref="AV204" r:id="rId498" display="http://abs.twimg.com/images/themes/theme1/bg.png"/>
    <hyperlink ref="AV205" r:id="rId499" display="http://abs.twimg.com/images/themes/theme1/bg.png"/>
    <hyperlink ref="AV207" r:id="rId500" display="http://abs.twimg.com/images/themes/theme1/bg.png"/>
    <hyperlink ref="AV208" r:id="rId501" display="http://abs.twimg.com/images/themes/theme10/bg.gif"/>
    <hyperlink ref="AV209" r:id="rId502" display="http://abs.twimg.com/images/themes/theme1/bg.png"/>
    <hyperlink ref="AV210" r:id="rId503" display="http://abs.twimg.com/images/themes/theme8/bg.gif"/>
    <hyperlink ref="AV211" r:id="rId504" display="http://abs.twimg.com/images/themes/theme1/bg.png"/>
    <hyperlink ref="AV212" r:id="rId505" display="http://abs.twimg.com/images/themes/theme1/bg.png"/>
    <hyperlink ref="AV213" r:id="rId506" display="http://abs.twimg.com/images/themes/theme1/bg.png"/>
    <hyperlink ref="AV214" r:id="rId507" display="http://abs.twimg.com/images/themes/theme1/bg.png"/>
    <hyperlink ref="AV215" r:id="rId508" display="http://abs.twimg.com/images/themes/theme1/bg.png"/>
    <hyperlink ref="AV217" r:id="rId509" display="http://abs.twimg.com/images/themes/theme1/bg.png"/>
    <hyperlink ref="AV218" r:id="rId510" display="http://abs.twimg.com/images/themes/theme1/bg.png"/>
    <hyperlink ref="AV219" r:id="rId511" display="http://abs.twimg.com/images/themes/theme1/bg.png"/>
    <hyperlink ref="AV220" r:id="rId512" display="http://abs.twimg.com/images/themes/theme1/bg.png"/>
    <hyperlink ref="AV221" r:id="rId513" display="http://abs.twimg.com/images/themes/theme1/bg.png"/>
    <hyperlink ref="AV222" r:id="rId514" display="http://abs.twimg.com/images/themes/theme1/bg.png"/>
    <hyperlink ref="AV223" r:id="rId515" display="http://abs.twimg.com/images/themes/theme1/bg.png"/>
    <hyperlink ref="AV224" r:id="rId516" display="http://abs.twimg.com/images/themes/theme1/bg.png"/>
    <hyperlink ref="AV225" r:id="rId517" display="http://abs.twimg.com/images/themes/theme1/bg.png"/>
    <hyperlink ref="AV227" r:id="rId518" display="http://abs.twimg.com/images/themes/theme1/bg.png"/>
    <hyperlink ref="AV229" r:id="rId519" display="http://abs.twimg.com/images/themes/theme3/bg.gif"/>
    <hyperlink ref="AV230" r:id="rId520" display="http://abs.twimg.com/images/themes/theme1/bg.png"/>
    <hyperlink ref="AV231" r:id="rId521" display="http://abs.twimg.com/images/themes/theme11/bg.gif"/>
    <hyperlink ref="AV233" r:id="rId522" display="http://abs.twimg.com/images/themes/theme17/bg.gif"/>
    <hyperlink ref="AV234" r:id="rId523" display="http://abs.twimg.com/images/themes/theme1/bg.png"/>
    <hyperlink ref="AV235" r:id="rId524" display="http://abs.twimg.com/images/themes/theme1/bg.png"/>
    <hyperlink ref="AV236" r:id="rId525" display="http://abs.twimg.com/images/themes/theme9/bg.gif"/>
    <hyperlink ref="AV237" r:id="rId526" display="http://abs.twimg.com/images/themes/theme1/bg.png"/>
    <hyperlink ref="AV238" r:id="rId527" display="http://abs.twimg.com/images/themes/theme1/bg.png"/>
    <hyperlink ref="AV239" r:id="rId528" display="http://abs.twimg.com/images/themes/theme1/bg.png"/>
    <hyperlink ref="AV240" r:id="rId529" display="http://abs.twimg.com/images/themes/theme1/bg.png"/>
    <hyperlink ref="AV241" r:id="rId530" display="http://abs.twimg.com/images/themes/theme16/bg.gif"/>
    <hyperlink ref="G3" r:id="rId531" display="http://pbs.twimg.com/profile_images/1084291784216240128/5pFdd49f_normal.jpg"/>
    <hyperlink ref="G4" r:id="rId532" display="http://pbs.twimg.com/profile_images/378800000371901359/a002e2debe43afb8812e5059339a9af4_normal.jpeg"/>
    <hyperlink ref="G5" r:id="rId533" display="http://pbs.twimg.com/profile_images/1060683559902593025/vSKOV-Lo_normal.jpg"/>
    <hyperlink ref="G6" r:id="rId534" display="http://pbs.twimg.com/profile_images/1006713445830549505/T7a7KN6V_normal.jpg"/>
    <hyperlink ref="G7" r:id="rId535" display="http://pbs.twimg.com/profile_images/875722784772472832/QHBPdH-l_normal.jpg"/>
    <hyperlink ref="G8" r:id="rId536" display="http://pbs.twimg.com/profile_images/1068531276741730304/QPGchD-o_normal.jpg"/>
    <hyperlink ref="G9" r:id="rId537" display="http://pbs.twimg.com/profile_images/978652967216795648/bZGb_ppg_normal.jpg"/>
    <hyperlink ref="G10" r:id="rId538" display="http://pbs.twimg.com/profile_images/790585583244640256/m7J6fueg_normal.jpg"/>
    <hyperlink ref="G11" r:id="rId539" display="http://pbs.twimg.com/profile_images/893524775582224384/_EJq9M2o_normal.jpg"/>
    <hyperlink ref="G12" r:id="rId540" display="http://pbs.twimg.com/profile_images/1062496285259898880/0ZO9hDH0_normal.jpg"/>
    <hyperlink ref="G13" r:id="rId541" display="http://pbs.twimg.com/profile_images/876104966829682688/oA4RmTLP_normal.jpg"/>
    <hyperlink ref="G14" r:id="rId542" display="http://pbs.twimg.com/profile_images/1004728765887471623/eok_oqgq_normal.jpg"/>
    <hyperlink ref="G15" r:id="rId543" display="http://pbs.twimg.com/profile_images/1032272304850518017/3U-jcYNk_normal.jpg"/>
    <hyperlink ref="G16" r:id="rId544" display="http://pbs.twimg.com/profile_images/752171159492259840/kQP-Gztu_normal.jpg"/>
    <hyperlink ref="G17" r:id="rId545" display="http://pbs.twimg.com/profile_images/991599078382354432/OTm8V_9-_normal.jpg"/>
    <hyperlink ref="G18" r:id="rId546" display="http://pbs.twimg.com/profile_images/437439508070420480/kRkEQkMV_normal.jpeg"/>
    <hyperlink ref="G19" r:id="rId547" display="http://pbs.twimg.com/profile_images/1045655605631901696/AI3vyVGd_normal.jpg"/>
    <hyperlink ref="G20" r:id="rId548" display="http://pbs.twimg.com/profile_images/967405676925505537/N0S6aJj9_normal.jpg"/>
    <hyperlink ref="G21" r:id="rId549" display="http://pbs.twimg.com/profile_images/676355059429412864/OTX1jD1A_normal.jpg"/>
    <hyperlink ref="G22" r:id="rId550" display="http://pbs.twimg.com/profile_images/760881011613806592/XK4kh_UF_normal.jpg"/>
    <hyperlink ref="G23" r:id="rId551" display="http://pbs.twimg.com/profile_images/755494292806852609/WBAbnRWp_normal.jpg"/>
    <hyperlink ref="G24" r:id="rId552" display="http://pbs.twimg.com/profile_images/969637242091266055/J7U86Vjo_normal.jpg"/>
    <hyperlink ref="G25" r:id="rId553" display="http://pbs.twimg.com/profile_images/640173731671863296/dE1y6SbA_normal.jpg"/>
    <hyperlink ref="G26" r:id="rId554" display="http://pbs.twimg.com/profile_images/866610306654642176/8xbmqE86_normal.jpg"/>
    <hyperlink ref="G27" r:id="rId555" display="http://pbs.twimg.com/profile_images/841939246432845824/QjuZsSEQ_normal.jpg"/>
    <hyperlink ref="G28" r:id="rId556" display="http://pbs.twimg.com/profile_images/1083085789716758528/teq0Eddc_normal.jpg"/>
    <hyperlink ref="G29" r:id="rId557" display="http://abs.twimg.com/sticky/default_profile_images/default_profile_normal.png"/>
    <hyperlink ref="G30" r:id="rId558" display="http://pbs.twimg.com/profile_images/978104187178442753/FqImYOKM_normal.jpg"/>
    <hyperlink ref="G31" r:id="rId559" display="http://pbs.twimg.com/profile_images/1079487216664150017/XE99e9sC_normal.jpg"/>
    <hyperlink ref="G32" r:id="rId560" display="http://pbs.twimg.com/profile_images/1071793186488623104/Zh74FIs1_normal.jpg"/>
    <hyperlink ref="G33" r:id="rId561" display="http://pbs.twimg.com/profile_images/965421519848529920/rZbj72yE_normal.jpg"/>
    <hyperlink ref="G34" r:id="rId562" display="http://pbs.twimg.com/profile_images/1048314570656403457/Dar0HC7__normal.jpg"/>
    <hyperlink ref="G35" r:id="rId563" display="http://pbs.twimg.com/profile_images/1073161077993558017/t4RzRcmr_normal.jpg"/>
    <hyperlink ref="G36" r:id="rId564" display="http://pbs.twimg.com/profile_images/574922533176152064/7-eofL_S_normal.jpeg"/>
    <hyperlink ref="G37" r:id="rId565" display="http://pbs.twimg.com/profile_images/996588445748248576/8fFD5mMn_normal.jpg"/>
    <hyperlink ref="G38" r:id="rId566" display="http://pbs.twimg.com/profile_images/1067272175692861440/VqluWdhP_normal.jpg"/>
    <hyperlink ref="G39" r:id="rId567" display="http://pbs.twimg.com/profile_images/1051337770990325760/G6VlXVQo_normal.jpg"/>
    <hyperlink ref="G40" r:id="rId568" display="http://pbs.twimg.com/profile_images/1004764196372807680/iOAfVhhU_normal.jpg"/>
    <hyperlink ref="G41" r:id="rId569" display="http://pbs.twimg.com/profile_images/949148686201663489/8dtjOQ04_normal.jpg"/>
    <hyperlink ref="G42" r:id="rId570" display="http://pbs.twimg.com/profile_images/767782502631079936/0xn8Ocpj_normal.jpg"/>
    <hyperlink ref="G43" r:id="rId571" display="http://pbs.twimg.com/profile_images/783169955382517760/4DMFcls__normal.jpg"/>
    <hyperlink ref="G44" r:id="rId572" display="http://pbs.twimg.com/profile_images/1078934582244847616/jDNkIbWp_normal.jpg"/>
    <hyperlink ref="G45" r:id="rId573" display="http://pbs.twimg.com/profile_images/1031089012809711616/7_CI-PPV_normal.jpg"/>
    <hyperlink ref="G46" r:id="rId574" display="http://pbs.twimg.com/profile_images/566805159800344577/HSTYu5XU_normal.png"/>
    <hyperlink ref="G47" r:id="rId575" display="http://pbs.twimg.com/profile_images/3114767681/66e02382fcf2b99bdbdbf90efada7c11_normal.png"/>
    <hyperlink ref="G48" r:id="rId576" display="http://pbs.twimg.com/profile_images/2042082321/ke1649fY_normal"/>
    <hyperlink ref="G49" r:id="rId577" display="http://pbs.twimg.com/profile_images/619278765131177984/m7r6lL5i_normal.jpg"/>
    <hyperlink ref="G50" r:id="rId578" display="http://pbs.twimg.com/profile_images/898280220037443585/mthp5TlW_normal.jpg"/>
    <hyperlink ref="G51" r:id="rId579" display="http://pbs.twimg.com/profile_images/1084019754682089474/T17xp6Yw_normal.jpg"/>
    <hyperlink ref="G52" r:id="rId580" display="http://pbs.twimg.com/profile_images/786423002820784128/cjLHfMMJ_normal.jpg"/>
    <hyperlink ref="G53" r:id="rId581" display="http://pbs.twimg.com/profile_images/1068889783181721600/T1wop9UZ_normal.jpg"/>
    <hyperlink ref="G54" r:id="rId582" display="http://pbs.twimg.com/profile_images/986029632125374464/zDksogUn_normal.jpg"/>
    <hyperlink ref="G55" r:id="rId583" display="http://pbs.twimg.com/profile_images/970089157547589634/wC_aViMw_normal.jpg"/>
    <hyperlink ref="G56" r:id="rId584" display="http://pbs.twimg.com/profile_images/1080898307289956354/1Xqf4H_p_normal.jpg"/>
    <hyperlink ref="G57" r:id="rId585" display="http://pbs.twimg.com/profile_images/1070421548111147009/rx6P_Jwy_normal.jpg"/>
    <hyperlink ref="G58" r:id="rId586" display="http://pbs.twimg.com/profile_images/880247198423932928/itQyFuZ9_normal.jpg"/>
    <hyperlink ref="G59" r:id="rId587" display="http://pbs.twimg.com/profile_images/683762371358257152/kd8UMZhU_normal.jpg"/>
    <hyperlink ref="G60" r:id="rId588" display="http://pbs.twimg.com/profile_images/1036391558403121152/Blai2J1L_normal.jpg"/>
    <hyperlink ref="G61" r:id="rId589" display="http://pbs.twimg.com/profile_images/1046143837436080128/Rtvprb0d_normal.jpg"/>
    <hyperlink ref="G62" r:id="rId590" display="http://pbs.twimg.com/profile_images/969543729500467202/y-kyowAV_normal.jpg"/>
    <hyperlink ref="G63" r:id="rId591" display="http://pbs.twimg.com/profile_images/1049253927303053312/30T3UQun_normal.jpg"/>
    <hyperlink ref="G64" r:id="rId592" display="http://pbs.twimg.com/profile_images/993514206547804160/DtfPwGyk_normal.jpg"/>
    <hyperlink ref="G65" r:id="rId593" display="http://pbs.twimg.com/profile_images/572389658831486976/3_qOqzl1_normal.jpeg"/>
    <hyperlink ref="G66" r:id="rId594" display="http://pbs.twimg.com/profile_images/686346957762244608/NmmRyrEX_normal.jpg"/>
    <hyperlink ref="G67" r:id="rId595" display="http://pbs.twimg.com/profile_images/1065515108993024001/JeivW3Qh_normal.jpg"/>
    <hyperlink ref="G68" r:id="rId596" display="http://pbs.twimg.com/profile_images/976161135065010177/r91btA8M_normal.jpg"/>
    <hyperlink ref="G69" r:id="rId597" display="http://pbs.twimg.com/profile_images/995466824249761792/Oq2Nviws_normal.jpg"/>
    <hyperlink ref="G70" r:id="rId598" display="http://pbs.twimg.com/profile_images/829775768/260520091386_normal.jpg"/>
    <hyperlink ref="G71" r:id="rId599" display="http://pbs.twimg.com/profile_images/1076059821571522562/Tt3YDH_2_normal.jpg"/>
    <hyperlink ref="G72" r:id="rId600" display="http://pbs.twimg.com/profile_images/833104478328877056/8z-8v1Fw_normal.jpg"/>
    <hyperlink ref="G73" r:id="rId601" display="http://pbs.twimg.com/profile_images/1072002544858099712/8i130LWc_normal.jpg"/>
    <hyperlink ref="G74" r:id="rId602" display="http://pbs.twimg.com/profile_images/912625017887838209/odr8MESZ_normal.jpg"/>
    <hyperlink ref="G75" r:id="rId603" display="http://pbs.twimg.com/profile_images/641638136913756160/LVdaKLbs_normal.jpg"/>
    <hyperlink ref="G76" r:id="rId604" display="http://pbs.twimg.com/profile_images/1074956884958826498/1UVOS7Qs_normal.jpg"/>
    <hyperlink ref="G77" r:id="rId605" display="http://pbs.twimg.com/profile_images/1081919876548112384/npCTtUEO_normal.jpg"/>
    <hyperlink ref="G78" r:id="rId606" display="http://pbs.twimg.com/profile_images/1082180201088409600/Lmmj_Jcr_normal.jpg"/>
    <hyperlink ref="G79" r:id="rId607" display="http://pbs.twimg.com/profile_images/1073141398562459649/jlAK21GF_normal.jpg"/>
    <hyperlink ref="G80" r:id="rId608" display="http://pbs.twimg.com/profile_images/1077566279953928192/W98N0SMg_normal.jpg"/>
    <hyperlink ref="G81" r:id="rId609" display="http://pbs.twimg.com/profile_images/1030742439617863680/opXKZ1PS_normal.jpg"/>
    <hyperlink ref="G82" r:id="rId610" display="http://pbs.twimg.com/profile_images/978742832239321089/U5RZ7a4k_normal.jpg"/>
    <hyperlink ref="G83" r:id="rId611" display="http://pbs.twimg.com/profile_images/787026239085174784/UyE2BgEp_normal.jpg"/>
    <hyperlink ref="G84" r:id="rId612" display="http://pbs.twimg.com/profile_images/998119303596589058/PJjC9UGF_normal.jpg"/>
    <hyperlink ref="G85" r:id="rId613" display="http://pbs.twimg.com/profile_images/1066914554754605057/aen0y_Ug_normal.jpg"/>
    <hyperlink ref="G86" r:id="rId614" display="http://pbs.twimg.com/profile_images/1067267845560705025/X1FODVYX_normal.jpg"/>
    <hyperlink ref="G87" r:id="rId615" display="http://pbs.twimg.com/profile_images/1421699803/IDDidier300311_normal.jpg"/>
    <hyperlink ref="G88" r:id="rId616" display="http://pbs.twimg.com/profile_images/872292600950272002/Bcgh9StC_normal.jpg"/>
    <hyperlink ref="G89" r:id="rId617" display="http://pbs.twimg.com/profile_images/858600035038003200/hPK2frC5_normal.jpg"/>
    <hyperlink ref="G90" r:id="rId618" display="http://pbs.twimg.com/profile_images/1073421688015081472/JoowMasW_normal.jpg"/>
    <hyperlink ref="G91" r:id="rId619" display="http://pbs.twimg.com/profile_images/981287885365174272/xCLhoAKo_normal.jpg"/>
    <hyperlink ref="G92" r:id="rId620" display="http://pbs.twimg.com/profile_images/1085362182131515393/7gI7ID2B_normal.jpg"/>
    <hyperlink ref="G93" r:id="rId621" display="http://pbs.twimg.com/profile_images/910870104958799872/oN-RluFy_normal.jpg"/>
    <hyperlink ref="G94" r:id="rId622" display="http://pbs.twimg.com/profile_images/831238969576677376/B90v9FF6_normal.jpg"/>
    <hyperlink ref="G95" r:id="rId623" display="http://pbs.twimg.com/profile_images/1069820934348046337/xJlBDn6T_normal.jpg"/>
    <hyperlink ref="G96" r:id="rId624" display="http://abs.twimg.com/sticky/default_profile_images/default_profile_normal.png"/>
    <hyperlink ref="G97" r:id="rId625" display="http://pbs.twimg.com/profile_images/775145221285871616/RttNMtvE_normal.jpg"/>
    <hyperlink ref="G98" r:id="rId626" display="http://pbs.twimg.com/profile_images/1053748658204753920/-ntf8MDg_normal.jpg"/>
    <hyperlink ref="G99" r:id="rId627" display="http://pbs.twimg.com/profile_images/604657156034576385/gS6eWuiu_normal.jpg"/>
    <hyperlink ref="G100" r:id="rId628" display="http://pbs.twimg.com/profile_images/988057303231356931/UeRWYq_A_normal.jpg"/>
    <hyperlink ref="G101" r:id="rId629" display="http://pbs.twimg.com/profile_images/739652822736601088/Je3yyHFh_normal.jpg"/>
    <hyperlink ref="G102" r:id="rId630" display="http://pbs.twimg.com/profile_images/954416108420788224/E8J9RSDQ_normal.jpg"/>
    <hyperlink ref="G103" r:id="rId631" display="http://pbs.twimg.com/profile_images/826320015024672768/Fm3wsT1s_normal.jpg"/>
    <hyperlink ref="G104" r:id="rId632" display="http://pbs.twimg.com/profile_images/951623415601000448/-2DuK0Gv_normal.jpg"/>
    <hyperlink ref="G105" r:id="rId633" display="http://pbs.twimg.com/profile_images/1077710372545662977/mBfGYsXF_normal.jpg"/>
    <hyperlink ref="G106" r:id="rId634" display="http://pbs.twimg.com/profile_images/805026390340988928/cBGrOb2c_normal.jpg"/>
    <hyperlink ref="G107" r:id="rId635" display="http://pbs.twimg.com/profile_images/1061053808917139456/s1yg5u9L_normal.jpg"/>
    <hyperlink ref="G108" r:id="rId636" display="http://pbs.twimg.com/profile_images/1039194045518475264/SURoO3ri_normal.jpg"/>
    <hyperlink ref="G109" r:id="rId637" display="http://pbs.twimg.com/profile_images/786404815643357185/2TLJvFR0_normal.jpg"/>
    <hyperlink ref="G110" r:id="rId638" display="http://pbs.twimg.com/profile_images/1071803482364096512/cMrCCMyM_normal.jpg"/>
    <hyperlink ref="G111" r:id="rId639" display="http://pbs.twimg.com/profile_images/3569124944/02e8219ce2ca6e2508dc6694f4ade609_normal.jpeg"/>
    <hyperlink ref="G112" r:id="rId640" display="http://pbs.twimg.com/profile_images/378800000666197110/9c3880c49e3332c08a7660f1ea702103_normal.jpeg"/>
    <hyperlink ref="G113" r:id="rId641" display="http://pbs.twimg.com/profile_images/818856489494441987/2r-_1psr_normal.jpg"/>
    <hyperlink ref="G114" r:id="rId642" display="http://pbs.twimg.com/profile_images/1068596617496993792/zKz8SiE1_normal.jpg"/>
    <hyperlink ref="G115" r:id="rId643" display="http://pbs.twimg.com/profile_images/798471396926115841/cT_aC9XR_normal.jpg"/>
    <hyperlink ref="G116" r:id="rId644" display="http://pbs.twimg.com/profile_images/713423158179717120/PdhmzeBr_normal.jpg"/>
    <hyperlink ref="G117" r:id="rId645" display="http://pbs.twimg.com/profile_images/1029690433750872065/qxsn-1Rq_normal.jpg"/>
    <hyperlink ref="G118" r:id="rId646" display="http://pbs.twimg.com/profile_images/476966975655395328/HNjmp35I_normal.jpeg"/>
    <hyperlink ref="G119" r:id="rId647" display="http://pbs.twimg.com/profile_images/817042499134980096/LTpqSDMM_normal.jpg"/>
    <hyperlink ref="G120" r:id="rId648" display="http://pbs.twimg.com/profile_images/961599755397816326/pQiSBazd_normal.jpg"/>
    <hyperlink ref="G121" r:id="rId649" display="http://pbs.twimg.com/profile_images/775771171782549504/3OUEc01X_normal.jpg"/>
    <hyperlink ref="G122" r:id="rId650" display="http://pbs.twimg.com/profile_images/1006464713465606144/Cw19DL-C_normal.jpg"/>
    <hyperlink ref="G123" r:id="rId651" display="http://pbs.twimg.com/profile_images/1081619941911072768/rBtp-i71_normal.jpg"/>
    <hyperlink ref="G124" r:id="rId652" display="http://pbs.twimg.com/profile_images/859956415405883393/KGQACXYi_normal.jpg"/>
    <hyperlink ref="G125" r:id="rId653" display="http://pbs.twimg.com/profile_images/1077839745743503361/-ZTY4hKB_normal.jpg"/>
    <hyperlink ref="G126" r:id="rId654" display="http://pbs.twimg.com/profile_images/543702698172743681/AZH87fTH_normal.jpeg"/>
    <hyperlink ref="G127" r:id="rId655" display="http://pbs.twimg.com/profile_images/876785263011287040/cgUWlhF3_normal.jpg"/>
    <hyperlink ref="G128" r:id="rId656" display="http://pbs.twimg.com/profile_images/1072080812340887558/Tz9am8ZI_normal.jpg"/>
    <hyperlink ref="G129" r:id="rId657" display="http://pbs.twimg.com/profile_images/1006711105820004352/tQaQ9yVQ_normal.jpg"/>
    <hyperlink ref="G130" r:id="rId658" display="http://pbs.twimg.com/profile_images/781537997971939328/J8cQa-l__normal.jpg"/>
    <hyperlink ref="G131" r:id="rId659" display="http://pbs.twimg.com/profile_images/631007376829628416/fmsqSBJg_normal.jpg"/>
    <hyperlink ref="G132" r:id="rId660" display="http://pbs.twimg.com/profile_images/1031716413067743232/sujuvFcZ_normal.jpg"/>
    <hyperlink ref="G133" r:id="rId661" display="http://pbs.twimg.com/profile_images/1047383392071835650/kPJk1t5E_normal.jpg"/>
    <hyperlink ref="G134" r:id="rId662" display="http://pbs.twimg.com/profile_images/570440108424171520/QuGYd7jH_normal.png"/>
    <hyperlink ref="G135" r:id="rId663" display="http://pbs.twimg.com/profile_images/802131371854397440/DT1_LelT_normal.jpg"/>
    <hyperlink ref="G136" r:id="rId664" display="http://pbs.twimg.com/profile_images/910850490086445056/XVqOwJDa_normal.jpg"/>
    <hyperlink ref="G137" r:id="rId665" display="http://pbs.twimg.com/profile_images/984903163936432129/X3JzoaJX_normal.jpg"/>
    <hyperlink ref="G138" r:id="rId666" display="http://pbs.twimg.com/profile_images/610555997392867328/hSmLkMhf_normal.jpg"/>
    <hyperlink ref="G139" r:id="rId667" display="http://pbs.twimg.com/profile_images/1085543811579764736/i37_R8W0_normal.jpg"/>
    <hyperlink ref="G140" r:id="rId668" display="http://pbs.twimg.com/profile_images/948059821768507394/Pqjx83ji_normal.jpg"/>
    <hyperlink ref="G141" r:id="rId669" display="http://pbs.twimg.com/profile_images/1064838744685985793/7A1Gog5b_normal.jpg"/>
    <hyperlink ref="G142" r:id="rId670" display="http://pbs.twimg.com/profile_images/1047962310763933696/CaQkuoD7_normal.jpg"/>
    <hyperlink ref="G143" r:id="rId671" display="http://pbs.twimg.com/profile_images/1075487118707834885/1UXZNPu6_normal.jpg"/>
    <hyperlink ref="G144" r:id="rId672" display="http://pbs.twimg.com/profile_images/3764345795/3d28ac69017ca6f308f77e6bfd394d65_normal.png"/>
    <hyperlink ref="G145" r:id="rId673" display="http://pbs.twimg.com/profile_images/751048300762193920/eYIYOCLY_normal.jpg"/>
    <hyperlink ref="G146" r:id="rId674" display="http://pbs.twimg.com/profile_images/986817460778258432/O3dyohOl_normal.jpg"/>
    <hyperlink ref="G147" r:id="rId675" display="http://pbs.twimg.com/profile_images/964860490223677440/4Y2v7qvC_normal.jpg"/>
    <hyperlink ref="G148" r:id="rId676" display="http://pbs.twimg.com/profile_images/749921850138959872/nJP1J8WO_normal.jpg"/>
    <hyperlink ref="G149" r:id="rId677" display="http://pbs.twimg.com/profile_images/598069459857907712/Yai1uIrW_normal.jpg"/>
    <hyperlink ref="G150" r:id="rId678" display="http://pbs.twimg.com/profile_images/955488486357790720/rrmA5vm4_normal.jpg"/>
    <hyperlink ref="G151" r:id="rId679" display="http://pbs.twimg.com/profile_images/1028022347939237888/qWAYdx3T_normal.jpg"/>
    <hyperlink ref="G152" r:id="rId680" display="http://pbs.twimg.com/profile_images/850212816296345600/IdPVMhzm_normal.jpg"/>
    <hyperlink ref="G153" r:id="rId681" display="http://pbs.twimg.com/profile_images/438346326007234560/YyvWcpAf_normal.jpeg"/>
    <hyperlink ref="G154" r:id="rId682" display="http://pbs.twimg.com/profile_images/1074510374160887808/qjMPxOYG_normal.jpg"/>
    <hyperlink ref="G155" r:id="rId683" display="http://abs.twimg.com/sticky/default_profile_images/default_profile_normal.png"/>
    <hyperlink ref="G156" r:id="rId684" display="http://pbs.twimg.com/profile_images/957656223280607232/tU0y_dCI_normal.jpg"/>
    <hyperlink ref="G157" r:id="rId685" display="http://pbs.twimg.com/profile_images/1085144904697704448/2O1Cjk4u_normal.jpg"/>
    <hyperlink ref="G158" r:id="rId686" display="http://pbs.twimg.com/profile_images/981435345639264257/YbHh87ck_normal.jpg"/>
    <hyperlink ref="G159" r:id="rId687" display="http://pbs.twimg.com/profile_images/460808331737591808/Gze_kOM8_normal.jpeg"/>
    <hyperlink ref="G160" r:id="rId688" display="http://pbs.twimg.com/profile_images/859146661351886849/Xb2T75Ki_normal.jpg"/>
    <hyperlink ref="G161" r:id="rId689" display="http://pbs.twimg.com/profile_images/1054333633740324864/-zCmdsJ9_normal.jpg"/>
    <hyperlink ref="G162" r:id="rId690" display="http://pbs.twimg.com/profile_images/1084821446671716352/4QzVewFh_normal.jpg"/>
    <hyperlink ref="G163" r:id="rId691" display="http://pbs.twimg.com/profile_images/1013436760859299847/aQltRN9T_normal.jpg"/>
    <hyperlink ref="G164" r:id="rId692" display="http://pbs.twimg.com/profile_images/1054333108156334080/9YB5CA3O_normal.jpg"/>
    <hyperlink ref="G165" r:id="rId693" display="http://pbs.twimg.com/profile_images/800607969234677761/su4lACaR_normal.jpg"/>
    <hyperlink ref="G166" r:id="rId694" display="http://pbs.twimg.com/profile_images/1031109294568169472/CRc1VMUo_normal.jpg"/>
    <hyperlink ref="G167" r:id="rId695" display="http://pbs.twimg.com/profile_images/867034661922459649/1vytX5ZE_normal.jpg"/>
    <hyperlink ref="G168" r:id="rId696" display="http://pbs.twimg.com/profile_images/639593175913508864/j_fQPiB2_normal.jpg"/>
    <hyperlink ref="G169" r:id="rId697" display="http://pbs.twimg.com/profile_images/997832676907388928/IJpUUM7K_normal.jpg"/>
    <hyperlink ref="G170" r:id="rId698" display="http://pbs.twimg.com/profile_images/1055469053026988033/T8KDPpy6_normal.jpg"/>
    <hyperlink ref="G171" r:id="rId699" display="http://pbs.twimg.com/profile_images/479970482091864064/oaSYe5s2_normal.jpeg"/>
    <hyperlink ref="G172" r:id="rId700" display="http://pbs.twimg.com/profile_images/929710598463590400/NqQMD1hH_normal.jpg"/>
    <hyperlink ref="G173" r:id="rId701" display="http://pbs.twimg.com/profile_images/890586786535178240/1FtgOVmT_normal.jpg"/>
    <hyperlink ref="G174" r:id="rId702" display="http://pbs.twimg.com/profile_images/750999492141481984/d0U7MvZa_normal.jpg"/>
    <hyperlink ref="G175" r:id="rId703" display="http://pbs.twimg.com/profile_images/718314968102367232/ypY1GPCQ_normal.jpg"/>
    <hyperlink ref="G176" r:id="rId704" display="http://pbs.twimg.com/profile_images/1020795526088937472/RRTzG1xY_normal.jpg"/>
    <hyperlink ref="G177" r:id="rId705" display="http://pbs.twimg.com/profile_images/1073886244860420096/tOxmCJUf_normal.jpg"/>
    <hyperlink ref="G178" r:id="rId706" display="http://pbs.twimg.com/profile_images/420377011186450432/U0u0JF01_normal.jpeg"/>
    <hyperlink ref="G179" r:id="rId707" display="http://pbs.twimg.com/profile_images/476490328313040896/yex3CiWn_normal.jpeg"/>
    <hyperlink ref="G180" r:id="rId708" display="http://pbs.twimg.com/profile_images/1069722536294928389/ASZyS47v_normal.jpg"/>
    <hyperlink ref="G181" r:id="rId709" display="http://pbs.twimg.com/profile_images/880512747837857794/7yDOjLAF_normal.jpg"/>
    <hyperlink ref="G182" r:id="rId710" display="http://pbs.twimg.com/profile_images/781514680732749824/PG2_gebm_normal.jpg"/>
    <hyperlink ref="G183" r:id="rId711" display="http://pbs.twimg.com/profile_images/1004637399769493505/InLYz7AS_normal.jpg"/>
    <hyperlink ref="G184" r:id="rId712" display="http://pbs.twimg.com/profile_images/1016643039870181377/vhNIVKuA_normal.jpg"/>
    <hyperlink ref="G185" r:id="rId713" display="http://pbs.twimg.com/profile_images/378800000214986742/519a608692ebbc1a87b6754b12d8df88_normal.jpeg"/>
    <hyperlink ref="G186" r:id="rId714" display="http://pbs.twimg.com/profile_images/1027950178467233792/ZYhQFGmj_normal.jpg"/>
    <hyperlink ref="G187" r:id="rId715" display="http://pbs.twimg.com/profile_images/1084463007554551809/GzvUMMGf_normal.jpg"/>
    <hyperlink ref="G188" r:id="rId716" display="http://pbs.twimg.com/profile_images/694924675701432322/mYeMmQ6Q_normal.jpg"/>
    <hyperlink ref="G189" r:id="rId717" display="http://pbs.twimg.com/profile_images/1051222282482397186/Q8cbpZfC_normal.jpg"/>
    <hyperlink ref="G190" r:id="rId718" display="http://pbs.twimg.com/profile_images/1060988350335737857/yPJ9YagW_normal.jpg"/>
    <hyperlink ref="G191" r:id="rId719" display="http://pbs.twimg.com/profile_images/786943080029102081/sbYYBV3U_normal.jpg"/>
    <hyperlink ref="G192" r:id="rId720" display="http://pbs.twimg.com/profile_images/966875687444398080/lG6C4fe7_normal.jpg"/>
    <hyperlink ref="G193" r:id="rId721" display="http://pbs.twimg.com/profile_images/396461309/towpath_tennis_normal.jpg"/>
    <hyperlink ref="G194" r:id="rId722" display="http://pbs.twimg.com/profile_images/945496836227219456/m_OkBd5G_normal.jpg"/>
    <hyperlink ref="G195" r:id="rId723" display="http://pbs.twimg.com/profile_images/1078704045802438656/2XSTUu3I_normal.jpg"/>
    <hyperlink ref="G196" r:id="rId724" display="http://pbs.twimg.com/profile_images/1771703142/QR_7_with_logo_normal.jpg"/>
    <hyperlink ref="G197" r:id="rId725" display="http://pbs.twimg.com/profile_images/988502860483715072/uMXe4kG9_normal.jpg"/>
    <hyperlink ref="G198" r:id="rId726" display="http://pbs.twimg.com/profile_images/560793278035931138/6QLg5bxZ_normal.jpeg"/>
    <hyperlink ref="G199" r:id="rId727" display="http://pbs.twimg.com/profile_images/1063262519907610625/g8i2Kaeo_normal.jpg"/>
    <hyperlink ref="G200" r:id="rId728" display="http://pbs.twimg.com/profile_images/1040484722395291648/Q67wMuAS_normal.jpg"/>
    <hyperlink ref="G201" r:id="rId729" display="http://pbs.twimg.com/profile_images/754971365464236032/PRZARIUF_normal.jpg"/>
    <hyperlink ref="G202" r:id="rId730" display="http://pbs.twimg.com/profile_images/975128915533426688/JEGHXFiz_normal.jpg"/>
    <hyperlink ref="G203" r:id="rId731" display="http://pbs.twimg.com/profile_images/1000713645951782912/RorC2ZJv_normal.jpg"/>
    <hyperlink ref="G204" r:id="rId732" display="http://pbs.twimg.com/profile_images/870595928507514880/9S2eX4B0_normal.jpg"/>
    <hyperlink ref="G205" r:id="rId733" display="http://pbs.twimg.com/profile_images/1005782881304752128/sOnLXR0g_normal.jpg"/>
    <hyperlink ref="G206" r:id="rId734" display="http://pbs.twimg.com/profile_images/954656965157965824/IsngJKxQ_normal.jpg"/>
    <hyperlink ref="G207" r:id="rId735" display="http://pbs.twimg.com/profile_images/850404504013025282/I8_iZgpq_normal.jpg"/>
    <hyperlink ref="G208" r:id="rId736" display="http://pbs.twimg.com/profile_images/1000387113379123201/3Mguj_O3_normal.jpg"/>
    <hyperlink ref="G209" r:id="rId737" display="http://abs.twimg.com/sticky/default_profile_images/default_profile_normal.png"/>
    <hyperlink ref="G210" r:id="rId738" display="http://pbs.twimg.com/profile_images/1007962114634502145/87avpJR6_normal.jpg"/>
    <hyperlink ref="G211" r:id="rId739" display="http://pbs.twimg.com/profile_images/1080083853258248194/Me4Q9Jl7_normal.jpg"/>
    <hyperlink ref="G212" r:id="rId740" display="http://pbs.twimg.com/profile_images/954277360227975169/LJpRByIj_normal.jpg"/>
    <hyperlink ref="G213" r:id="rId741" display="http://pbs.twimg.com/profile_images/727137607373733890/Zd4iW6Iv_normal.jpg"/>
    <hyperlink ref="G214" r:id="rId742" display="http://pbs.twimg.com/profile_images/1070802053369348097/hf77t3gS_normal.jpg"/>
    <hyperlink ref="G215" r:id="rId743" display="http://pbs.twimg.com/profile_images/805320926762070016/xmnzsANX_normal.jpg"/>
    <hyperlink ref="G216" r:id="rId744" display="http://pbs.twimg.com/profile_images/923535441000837120/2ZJtjNKO_normal.jpg"/>
    <hyperlink ref="G217" r:id="rId745" display="http://pbs.twimg.com/profile_images/969862034790801410/QzFS0Trb_normal.jpg"/>
    <hyperlink ref="G218" r:id="rId746" display="http://pbs.twimg.com/profile_images/3351167820/e1b5034c1e7b31e938b3f286c88110b6_normal.jpeg"/>
    <hyperlink ref="G219" r:id="rId747" display="http://pbs.twimg.com/profile_images/1084599802120282112/fVIGvDGz_normal.jpg"/>
    <hyperlink ref="G220" r:id="rId748" display="http://pbs.twimg.com/profile_images/718850704857829376/-DJEIx3r_normal.jpg"/>
    <hyperlink ref="G221" r:id="rId749" display="http://pbs.twimg.com/profile_images/977423701758173185/gWUdswIj_normal.jpg"/>
    <hyperlink ref="G222" r:id="rId750" display="http://pbs.twimg.com/profile_images/2043704736/logobas1x1_normal.jpg"/>
    <hyperlink ref="G223" r:id="rId751" display="http://pbs.twimg.com/profile_images/1084498077317255168/lPSaLKr3_normal.jpg"/>
    <hyperlink ref="G224" r:id="rId752" display="http://pbs.twimg.com/profile_images/991432780407066625/l2ZBW37M_normal.jpg"/>
    <hyperlink ref="G225" r:id="rId753" display="http://pbs.twimg.com/profile_images/1034779801037561857/33CK4MIm_normal.jpg"/>
    <hyperlink ref="G226" r:id="rId754" display="http://pbs.twimg.com/profile_images/1083400710572498944/Gepd5Ken_normal.jpg"/>
    <hyperlink ref="G227" r:id="rId755" display="http://pbs.twimg.com/profile_images/496319222725615617/PnQZdL92_normal.png"/>
    <hyperlink ref="G228" r:id="rId756" display="http://pbs.twimg.com/profile_images/1077561591439208448/jnGJ0ZH6_normal.jpg"/>
    <hyperlink ref="G229" r:id="rId757" display="http://pbs.twimg.com/profile_images/1045339630436929536/F0k37diN_normal.jpg"/>
    <hyperlink ref="G230" r:id="rId758" display="http://pbs.twimg.com/profile_images/702540231854129152/IGdQdpQ0_normal.jpg"/>
    <hyperlink ref="G231" r:id="rId759" display="http://pbs.twimg.com/profile_images/1072023313348747264/PdudB2jI_normal.jpg"/>
    <hyperlink ref="G232" r:id="rId760" display="http://pbs.twimg.com/profile_images/935085867164504065/fn2GgbNg_normal.jpg"/>
    <hyperlink ref="G233" r:id="rId761" display="http://pbs.twimg.com/profile_images/1080947283548610560/zjy6XsHW_normal.jpg"/>
    <hyperlink ref="G234" r:id="rId762" display="http://pbs.twimg.com/profile_images/750319328281624576/9i30HGQM_normal.jpg"/>
    <hyperlink ref="G235" r:id="rId763" display="http://pbs.twimg.com/profile_images/1010399358238580736/rHiGOwNN_normal.jpg"/>
    <hyperlink ref="G236" r:id="rId764" display="http://pbs.twimg.com/profile_images/1042977675474882560/OeHRxX4v_normal.jpg"/>
    <hyperlink ref="G237" r:id="rId765" display="http://pbs.twimg.com/profile_images/882087634847186944/CzuHcOvp_normal.jpg"/>
    <hyperlink ref="G238" r:id="rId766" display="http://pbs.twimg.com/profile_images/587641590409224192/MvAiu5fD_normal.jpg"/>
    <hyperlink ref="G239" r:id="rId767" display="http://pbs.twimg.com/profile_images/1065526326411567104/n38DL09Z_normal.jpg"/>
    <hyperlink ref="G240" r:id="rId768" display="http://pbs.twimg.com/profile_images/2670030971/324d1e2e91f39fcba06545bde8a7e861_normal.jpeg"/>
    <hyperlink ref="G241" r:id="rId769" display="http://pbs.twimg.com/profile_images/870213969255911424/6E4XwN_N_normal.jpg"/>
    <hyperlink ref="G242" r:id="rId770" display="http://pbs.twimg.com/profile_images/970658966941257729/MlDLHref_normal.jpg"/>
    <hyperlink ref="AY3" r:id="rId771" display="https://twitter.com/smatenis"/>
    <hyperlink ref="AY4" r:id="rId772" display="https://twitter.com/mrjamesatp"/>
    <hyperlink ref="AY5" r:id="rId773" display="https://twitter.com/cheloarevaloatp"/>
    <hyperlink ref="AY6" r:id="rId774" display="https://twitter.com/golazo_rsb"/>
    <hyperlink ref="AY7" r:id="rId775" display="https://twitter.com/cbn_oficial"/>
    <hyperlink ref="AY8" r:id="rId776" display="https://twitter.com/rsbchile"/>
    <hyperlink ref="AY9" r:id="rId777" display="https://twitter.com/standardissueuk"/>
    <hyperlink ref="AY10" r:id="rId778" display="https://twitter.com/charlotteruncie"/>
    <hyperlink ref="AY11" r:id="rId779" display="https://twitter.com/scriblit"/>
    <hyperlink ref="AY12" r:id="rId780" display="https://twitter.com/kikesitov67"/>
    <hyperlink ref="AY13" r:id="rId781" display="https://twitter.com/alfredgalvez"/>
    <hyperlink ref="AY14" r:id="rId782" display="https://twitter.com/paulperezrioja"/>
    <hyperlink ref="AY15" r:id="rId783" display="https://twitter.com/carlossoria_p"/>
    <hyperlink ref="AY16" r:id="rId784" display="https://twitter.com/guidolombardie"/>
    <hyperlink ref="AY17" r:id="rId785" display="https://twitter.com/metgav"/>
    <hyperlink ref="AY18" r:id="rId786" display="https://twitter.com/drrea81"/>
    <hyperlink ref="AY19" r:id="rId787" display="https://twitter.com/alexdeminaur"/>
    <hyperlink ref="AY20" r:id="rId788" display="https://twitter.com/satmusic_sports"/>
    <hyperlink ref="AY21" r:id="rId789" display="https://twitter.com/capitalfmkenya"/>
    <hyperlink ref="AY22" r:id="rId790" display="https://twitter.com/diselo_joan"/>
    <hyperlink ref="AY23" r:id="rId791" display="https://twitter.com/santiagolongo1"/>
    <hyperlink ref="AY24" r:id="rId792" display="https://twitter.com/batenniscom"/>
    <hyperlink ref="AY25" r:id="rId793" display="https://twitter.com/sky_moritz"/>
    <hyperlink ref="AY26" r:id="rId794" display="https://twitter.com/eso_gernot"/>
    <hyperlink ref="AY27" r:id="rId795" display="https://twitter.com/newstrackmedia"/>
    <hyperlink ref="AY28" r:id="rId796" display="https://twitter.com/asifali31579177"/>
    <hyperlink ref="AY29" r:id="rId797" display="https://twitter.com/ff7sport"/>
    <hyperlink ref="AY30" r:id="rId798" display="https://twitter.com/tjs1487"/>
    <hyperlink ref="AY31" r:id="rId799" display="https://twitter.com/tennisaddict5"/>
    <hyperlink ref="AY32" r:id="rId800" display="https://twitter.com/sanchezsion"/>
    <hyperlink ref="AY33" r:id="rId801" display="https://twitter.com/dieschwartzman"/>
    <hyperlink ref="AY34" r:id="rId802" display="https://twitter.com/inurritegui23"/>
    <hyperlink ref="AY35" r:id="rId803" display="https://twitter.com/pat_page1"/>
    <hyperlink ref="AY36" r:id="rId804" display="https://twitter.com/jessica_ks21"/>
    <hyperlink ref="AY37" r:id="rId805" display="https://twitter.com/djtrimboli"/>
    <hyperlink ref="AY38" r:id="rId806" display="https://twitter.com/mr_gatu"/>
    <hyperlink ref="AY39" r:id="rId807" display="https://twitter.com/meenakshirsars1"/>
    <hyperlink ref="AY40" r:id="rId808" display="https://twitter.com/mukeshj23549045"/>
    <hyperlink ref="AY41" r:id="rId809" display="https://twitter.com/sophielinley"/>
    <hyperlink ref="AY42" r:id="rId810" display="https://twitter.com/madhuchak"/>
    <hyperlink ref="AY43" r:id="rId811" display="https://twitter.com/australianopen"/>
    <hyperlink ref="AY44" r:id="rId812" display="https://twitter.com/sumitkashyapjha"/>
    <hyperlink ref="AY45" r:id="rId813" display="https://twitter.com/govind45700519"/>
    <hyperlink ref="AY46" r:id="rId814" display="https://twitter.com/cricketndtv"/>
    <hyperlink ref="AY47" r:id="rId815" display="https://twitter.com/deearmy"/>
    <hyperlink ref="AY48" r:id="rId816" display="https://twitter.com/admol311079"/>
    <hyperlink ref="AY49" r:id="rId817" display="https://twitter.com/mattebden"/>
    <hyperlink ref="AY50" r:id="rId818" display="https://twitter.com/rafaelnadal"/>
    <hyperlink ref="AY51" r:id="rId819" display="https://twitter.com/shayamae_"/>
    <hyperlink ref="AY52" r:id="rId820" display="https://twitter.com/mariasharapova"/>
    <hyperlink ref="AY53" r:id="rId821" display="https://twitter.com/g_pedrosa54"/>
    <hyperlink ref="AY54" r:id="rId822" display="https://twitter.com/guscosentino"/>
    <hyperlink ref="AY55" r:id="rId823" display="https://twitter.com/ellahopes11"/>
    <hyperlink ref="AY56" r:id="rId824" display="https://twitter.com/pezblaugrana"/>
    <hyperlink ref="AY57" r:id="rId825" display="https://twitter.com/agosrichar_"/>
    <hyperlink ref="AY58" r:id="rId826" display="https://twitter.com/cecimari_"/>
    <hyperlink ref="AY59" r:id="rId827" display="https://twitter.com/nicojarry"/>
    <hyperlink ref="AY60" r:id="rId828" display="https://twitter.com/mbrownp"/>
    <hyperlink ref="AY61" r:id="rId829" display="https://twitter.com/rociocfn"/>
    <hyperlink ref="AY62" r:id="rId830" display="https://twitter.com/cgtnofficial"/>
    <hyperlink ref="AY63" r:id="rId831" display="https://twitter.com/joshuagonzalo5"/>
    <hyperlink ref="AY64" r:id="rId832" display="https://twitter.com/somostenisbr"/>
    <hyperlink ref="AY65" r:id="rId833" display="https://twitter.com/nikolamm"/>
    <hyperlink ref="AY66" r:id="rId834" display="https://twitter.com/afpsport"/>
    <hyperlink ref="AY67" r:id="rId835" display="https://twitter.com/romanos_hanos"/>
    <hyperlink ref="AY68" r:id="rId836" display="https://twitter.com/tennislegende"/>
    <hyperlink ref="AY69" r:id="rId837" display="https://twitter.com/hsmamerica"/>
    <hyperlink ref="AY70" r:id="rId838" display="https://twitter.com/dilip_bhu"/>
    <hyperlink ref="AY71" r:id="rId839" display="https://twitter.com/atp_tour"/>
    <hyperlink ref="AY72" r:id="rId840" display="https://twitter.com/rogerfederer"/>
    <hyperlink ref="AY73" r:id="rId841" display="https://twitter.com/harihara010"/>
    <hyperlink ref="AY74" r:id="rId842" display="https://twitter.com/sports_ndtv"/>
    <hyperlink ref="AY75" r:id="rId843" display="https://twitter.com/cesar23mejias"/>
    <hyperlink ref="AY76" r:id="rId844" display="https://twitter.com/dilip8887"/>
    <hyperlink ref="AY77" r:id="rId845" display="https://twitter.com/gacey23"/>
    <hyperlink ref="AY78" r:id="rId846" display="https://twitter.com/choiceknickers"/>
    <hyperlink ref="AY79" r:id="rId847" display="https://twitter.com/channel9"/>
    <hyperlink ref="AY80" r:id="rId848" display="https://twitter.com/vram027"/>
    <hyperlink ref="AY81" r:id="rId849" display="https://twitter.com/mona89206175"/>
    <hyperlink ref="AY82" r:id="rId850" display="https://twitter.com/cblondesreport"/>
    <hyperlink ref="AY83" r:id="rId851" display="https://twitter.com/gippynatural"/>
    <hyperlink ref="AY84" r:id="rId852" display="https://twitter.com/imcnrsk"/>
    <hyperlink ref="AY85" r:id="rId853" display="https://twitter.com/magik_pronos"/>
    <hyperlink ref="AY86" r:id="rId854" display="https://twitter.com/toche13500"/>
    <hyperlink ref="AY87" r:id="rId855" display="https://twitter.com/didlauras"/>
    <hyperlink ref="AY88" r:id="rId856" display="https://twitter.com/dsolgo"/>
    <hyperlink ref="AY89" r:id="rId857" display="https://twitter.com/elephant_rock_"/>
    <hyperlink ref="AY90" r:id="rId858" display="https://twitter.com/sweetbabybrando"/>
    <hyperlink ref="AY91" r:id="rId859" display="https://twitter.com/lifeofdavo10"/>
    <hyperlink ref="AY92" r:id="rId860" display="https://twitter.com/chrismaret"/>
    <hyperlink ref="AY93" r:id="rId861" display="https://twitter.com/vjwale"/>
    <hyperlink ref="AY94" r:id="rId862" display="https://twitter.com/serenawilliams"/>
    <hyperlink ref="AY95" r:id="rId863" display="https://twitter.com/sports_waka"/>
    <hyperlink ref="AY96" r:id="rId864" display="https://twitter.com/azariashailema1"/>
    <hyperlink ref="AY97" r:id="rId865" display="https://twitter.com/normansweden"/>
    <hyperlink ref="AY98" r:id="rId866" display="https://twitter.com/drealtruth7"/>
    <hyperlink ref="AY99" r:id="rId867" display="https://twitter.com/scarlett_li"/>
    <hyperlink ref="AY100" r:id="rId868" display="https://twitter.com/h16082"/>
    <hyperlink ref="AY101" r:id="rId869" display="https://twitter.com/sebasespejo7"/>
    <hyperlink ref="AY102" r:id="rId870" display="https://twitter.com/thaimenow"/>
    <hyperlink ref="AY103" r:id="rId871" display="https://twitter.com/toisports"/>
    <hyperlink ref="AY104" r:id="rId872" display="https://twitter.com/carowozniacki"/>
    <hyperlink ref="AY105" r:id="rId873" display="https://twitter.com/doda_ll"/>
    <hyperlink ref="AY106" r:id="rId874" display="https://twitter.com/grigordimitrov"/>
    <hyperlink ref="AY107" r:id="rId875" display="https://twitter.com/bimbimelek"/>
    <hyperlink ref="AY108" r:id="rId876" display="https://twitter.com/krishan27717943"/>
    <hyperlink ref="AY109" r:id="rId877" display="https://twitter.com/ks_hegde"/>
    <hyperlink ref="AY110" r:id="rId878" display="https://twitter.com/lordbaruda1987"/>
    <hyperlink ref="AY111" r:id="rId879" display="https://twitter.com/lguidobaldi"/>
    <hyperlink ref="AY112" r:id="rId880" display="https://twitter.com/tommyfabbi"/>
    <hyperlink ref="AY113" r:id="rId881" display="https://twitter.com/sportbuzzer"/>
    <hyperlink ref="AY114" r:id="rId882" display="https://twitter.com/dmsportschannel"/>
    <hyperlink ref="AY115" r:id="rId883" display="https://twitter.com/eurosport_fr"/>
    <hyperlink ref="AY116" r:id="rId884" display="https://twitter.com/oa_sport"/>
    <hyperlink ref="AY117" r:id="rId885" display="https://twitter.com/hoopitupsports"/>
    <hyperlink ref="AY118" r:id="rId886" display="https://twitter.com/grazianig"/>
    <hyperlink ref="AY119" r:id="rId887" display="https://twitter.com/lemondefr"/>
    <hyperlink ref="AY120" r:id="rId888" display="https://twitter.com/sportradiopl"/>
    <hyperlink ref="AY121" r:id="rId889" display="https://twitter.com/angeliquekerber"/>
    <hyperlink ref="AY122" r:id="rId890" display="https://twitter.com/tfabelous"/>
    <hyperlink ref="AY123" r:id="rId891" display="https://twitter.com/wmjesslaird"/>
    <hyperlink ref="AY124" r:id="rId892" display="https://twitter.com/ftiafoe"/>
    <hyperlink ref="AY125" r:id="rId893" display="https://twitter.com/shaikaparween"/>
    <hyperlink ref="AY126" r:id="rId894" display="https://twitter.com/htsportsnews"/>
    <hyperlink ref="AY127" r:id="rId895" display="https://twitter.com/httweets"/>
    <hyperlink ref="AY128" r:id="rId896" display="https://twitter.com/wbsportlich"/>
    <hyperlink ref="AY129" r:id="rId897" display="https://twitter.com/mkruzeiro"/>
    <hyperlink ref="AY130" r:id="rId898" display="https://twitter.com/kiqprd"/>
    <hyperlink ref="AY131" r:id="rId899" display="https://twitter.com/beans231823"/>
    <hyperlink ref="AY132" r:id="rId900" display="https://twitter.com/kafelnya"/>
    <hyperlink ref="AY133" r:id="rId901" display="https://twitter.com/dunlopkamijo"/>
    <hyperlink ref="AY134" r:id="rId902" display="https://twitter.com/ndtv"/>
    <hyperlink ref="AY135" r:id="rId903" display="https://twitter.com/hardik121121121"/>
    <hyperlink ref="AY136" r:id="rId904" display="https://twitter.com/joseramirezgmez"/>
    <hyperlink ref="AY137" r:id="rId905" display="https://twitter.com/pablocolook"/>
    <hyperlink ref="AY138" r:id="rId906" display="https://twitter.com/infoclc"/>
    <hyperlink ref="AY139" r:id="rId907" display="https://twitter.com/pen_simmons"/>
    <hyperlink ref="AY140" r:id="rId908" display="https://twitter.com/namastebitchy"/>
    <hyperlink ref="AY141" r:id="rId909" display="https://twitter.com/kreedonworld"/>
    <hyperlink ref="AY142" r:id="rId910" display="https://twitter.com/siha_ziz"/>
    <hyperlink ref="AY143" r:id="rId911" display="https://twitter.com/cambio16"/>
    <hyperlink ref="AY144" r:id="rId912" display="https://twitter.com/stefanederoger"/>
    <hyperlink ref="AY145" r:id="rId913" display="https://twitter.com/pollo_moralesec"/>
    <hyperlink ref="AY146" r:id="rId914" display="https://twitter.com/en3lineaslp"/>
    <hyperlink ref="AY147" r:id="rId915" display="https://twitter.com/_solpenna"/>
    <hyperlink ref="AY148" r:id="rId916" display="https://twitter.com/che2torres73"/>
    <hyperlink ref="AY149" r:id="rId917" display="https://twitter.com/sabreakingnews"/>
    <hyperlink ref="AY150" r:id="rId918" display="https://twitter.com/coffeebreaktens"/>
    <hyperlink ref="AY151" r:id="rId919" display="https://twitter.com/aseemjoshi6"/>
    <hyperlink ref="AY152" r:id="rId920" display="https://twitter.com/sf_gujarati"/>
    <hyperlink ref="AY153" r:id="rId921" display="https://twitter.com/indiatvnews"/>
    <hyperlink ref="AY154" r:id="rId922" display="https://twitter.com/aniketdwivedi11"/>
    <hyperlink ref="AY155" r:id="rId923" display="https://twitter.com/florrilege"/>
    <hyperlink ref="AY156" r:id="rId924" display="https://twitter.com/geniebouchard"/>
    <hyperlink ref="AY157" r:id="rId925" display="https://twitter.com/cornelofie05"/>
    <hyperlink ref="AY158" r:id="rId926" display="https://twitter.com/timesnowsports"/>
    <hyperlink ref="AY159" r:id="rId927" display="https://twitter.com/alliancesir"/>
    <hyperlink ref="AY160" r:id="rId928" display="https://twitter.com/luisedunieves"/>
    <hyperlink ref="AY161" r:id="rId929" display="https://twitter.com/sf_punjabi"/>
    <hyperlink ref="AY162" r:id="rId930" display="https://twitter.com/eslomasviral"/>
    <hyperlink ref="AY163" r:id="rId931" display="https://twitter.com/youtube"/>
    <hyperlink ref="AY164" r:id="rId932" display="https://twitter.com/sf_marathi"/>
    <hyperlink ref="AY165" r:id="rId933" display="https://twitter.com/amitshah"/>
    <hyperlink ref="AY166" r:id="rId934" display="https://twitter.com/dhirajs27706890"/>
    <hyperlink ref="AY167" r:id="rId935" display="https://twitter.com/triangulandonet"/>
    <hyperlink ref="AY168" r:id="rId936" display="https://twitter.com/solemanzorroo"/>
    <hyperlink ref="AY169" r:id="rId937" display="https://twitter.com/lenferduweekend"/>
    <hyperlink ref="AY170" r:id="rId938" display="https://twitter.com/optajuan"/>
    <hyperlink ref="AY171" r:id="rId939" display="https://twitter.com/wimbledon"/>
    <hyperlink ref="AY172" r:id="rId940" display="https://twitter.com/xfrenchgirl"/>
    <hyperlink ref="AY173" r:id="rId941" display="https://twitter.com/mahipal94041599"/>
    <hyperlink ref="AY174" r:id="rId942" display="https://twitter.com/jpnadda"/>
    <hyperlink ref="AY175" r:id="rId943" display="https://twitter.com/narendramodi"/>
    <hyperlink ref="AY176" r:id="rId944" display="https://twitter.com/luis_ganhao"/>
    <hyperlink ref="AY177" r:id="rId945" display="https://twitter.com/sportsf20689858"/>
    <hyperlink ref="AY178" r:id="rId946" display="https://twitter.com/naysa_woomer84"/>
    <hyperlink ref="AY179" r:id="rId947" display="https://twitter.com/donnellyallan"/>
    <hyperlink ref="AY180" r:id="rId948" display="https://twitter.com/birdcornish"/>
    <hyperlink ref="AY181" r:id="rId949" display="https://twitter.com/raul_feal"/>
    <hyperlink ref="AY182" r:id="rId950" display="https://twitter.com/timesofindia"/>
    <hyperlink ref="AY183" r:id="rId951" display="https://twitter.com/itstanujmehra"/>
    <hyperlink ref="AY184" r:id="rId952" display="https://twitter.com/nicolec5972"/>
    <hyperlink ref="AY185" r:id="rId953" display="https://twitter.com/_sara_jade_"/>
    <hyperlink ref="AY186" r:id="rId954" display="https://twitter.com/flashoftheflash"/>
    <hyperlink ref="AY187" r:id="rId955" display="https://twitter.com/680radioatalaya"/>
    <hyperlink ref="AY188" r:id="rId956" display="https://twitter.com/teamprononrv"/>
    <hyperlink ref="AY189" r:id="rId957" display="https://twitter.com/lolo6634"/>
    <hyperlink ref="AY190" r:id="rId958" display="https://twitter.com/bettingdevil"/>
    <hyperlink ref="AY191" r:id="rId959" display="https://twitter.com/betbullcom"/>
    <hyperlink ref="AY192" r:id="rId960" display="https://twitter.com/hsartorelli"/>
    <hyperlink ref="AY193" r:id="rId961" display="https://twitter.com/towpathtennis"/>
    <hyperlink ref="AY194" r:id="rId962" display="https://twitter.com/melissamcinern2"/>
    <hyperlink ref="AY195" r:id="rId963" display="https://twitter.com/martina"/>
    <hyperlink ref="AY196" r:id="rId964" display="https://twitter.com/10sballs_com"/>
    <hyperlink ref="AY197" r:id="rId965" display="https://twitter.com/eudeporte"/>
    <hyperlink ref="AY198" r:id="rId966" display="https://twitter.com/manatelanganain"/>
    <hyperlink ref="AY199" r:id="rId967" display="https://twitter.com/jovinray"/>
    <hyperlink ref="AY200" r:id="rId968" display="https://twitter.com/renasarmy"/>
    <hyperlink ref="AY201" r:id="rId969" display="https://twitter.com/redz041"/>
    <hyperlink ref="AY202" r:id="rId970" display="https://twitter.com/alexisohanian"/>
    <hyperlink ref="AY203" r:id="rId971" display="https://twitter.com/portia529"/>
    <hyperlink ref="AY204" r:id="rId972" display="https://twitter.com/radoleski"/>
    <hyperlink ref="AY205" r:id="rId973" display="https://twitter.com/kazik8998"/>
    <hyperlink ref="AY206" r:id="rId974" display="https://twitter.com/dathan_g"/>
    <hyperlink ref="AY207" r:id="rId975" display="https://twitter.com/latellaanne"/>
    <hyperlink ref="AY208" r:id="rId976" display="https://twitter.com/jonquillius"/>
    <hyperlink ref="AY209" r:id="rId977" display="https://twitter.com/scribl"/>
    <hyperlink ref="AY210" r:id="rId978" display="https://twitter.com/liz_buckley"/>
    <hyperlink ref="AY211" r:id="rId979" display="https://twitter.com/lreyesc1"/>
    <hyperlink ref="AY212" r:id="rId980" display="https://twitter.com/globatalent"/>
    <hyperlink ref="AY213" r:id="rId981" display="https://twitter.com/joaosousa30"/>
    <hyperlink ref="AY214" r:id="rId982" display="https://twitter.com/nsiman"/>
    <hyperlink ref="AY215" r:id="rId983" display="https://twitter.com/gulftoday"/>
    <hyperlink ref="AY216" r:id="rId984" display="https://twitter.com/whitehousebets"/>
    <hyperlink ref="AY217" r:id="rId985" display="https://twitter.com/davizuco7"/>
    <hyperlink ref="AY218" r:id="rId986" display="https://twitter.com/observaenpaz"/>
    <hyperlink ref="AY219" r:id="rId987" display="https://twitter.com/sumeer1122"/>
    <hyperlink ref="AY220" r:id="rId988" display="https://twitter.com/all_serena"/>
    <hyperlink ref="AY221" r:id="rId989" display="https://twitter.com/sammyguaya19"/>
    <hyperlink ref="AY222" r:id="rId990" display="https://twitter.com/betandskill"/>
    <hyperlink ref="AY223" r:id="rId991" display="https://twitter.com/riccafrancisco"/>
    <hyperlink ref="AY224" r:id="rId992" display="https://twitter.com/kevshat"/>
    <hyperlink ref="AY225" r:id="rId993" display="https://twitter.com/k_ban"/>
    <hyperlink ref="AY226" r:id="rId994" display="https://twitter.com/galanta94"/>
    <hyperlink ref="AY227" r:id="rId995" display="https://twitter.com/ilfattoblog"/>
    <hyperlink ref="AY228" r:id="rId996" display="https://twitter.com/curreriluca"/>
    <hyperlink ref="AY229" r:id="rId997" display="https://twitter.com/ankur_tank"/>
    <hyperlink ref="AY230" r:id="rId998" display="https://twitter.com/kevshatsports"/>
    <hyperlink ref="AY231" r:id="rId999" display="https://twitter.com/barrioscande"/>
    <hyperlink ref="AY232" r:id="rId1000" display="https://twitter.com/iam_iwillbe"/>
    <hyperlink ref="AY233" r:id="rId1001" display="https://twitter.com/wta"/>
    <hyperlink ref="AY234" r:id="rId1002" display="https://twitter.com/blogabet"/>
    <hyperlink ref="AY235" r:id="rId1003" display="https://twitter.com/gizmo_1997"/>
    <hyperlink ref="AY236" r:id="rId1004" display="https://twitter.com/yusaris21"/>
    <hyperlink ref="AY237" r:id="rId1005" display="https://twitter.com/professornez"/>
    <hyperlink ref="AY238" r:id="rId1006" display="https://twitter.com/babip77"/>
    <hyperlink ref="AY239" r:id="rId1007" display="https://twitter.com/racingpostsport"/>
    <hyperlink ref="AY240" r:id="rId1008" display="https://twitter.com/adohumphriesrp"/>
    <hyperlink ref="AY241" r:id="rId1009" display="https://twitter.com/alondon91"/>
    <hyperlink ref="AY242" r:id="rId1010" display="https://twitter.com/tennismania7"/>
  </hyperlinks>
  <printOptions/>
  <pageMargins left="0.7" right="0.7" top="0.75" bottom="0.75" header="0.3" footer="0.3"/>
  <pageSetup horizontalDpi="600" verticalDpi="600" orientation="portrait" r:id="rId1015"/>
  <drawing r:id="rId1014"/>
  <legacyDrawing r:id="rId1012"/>
  <tableParts>
    <tablePart r:id="rId10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3236</v>
      </c>
      <c r="Z2" s="13" t="s">
        <v>3256</v>
      </c>
      <c r="AA2" s="13" t="s">
        <v>3307</v>
      </c>
      <c r="AB2" s="13" t="s">
        <v>3395</v>
      </c>
      <c r="AC2" s="13" t="s">
        <v>3541</v>
      </c>
      <c r="AD2" s="13" t="s">
        <v>3595</v>
      </c>
      <c r="AE2" s="13" t="s">
        <v>3596</v>
      </c>
      <c r="AF2" s="13" t="s">
        <v>3622</v>
      </c>
      <c r="AG2" s="118" t="s">
        <v>4462</v>
      </c>
      <c r="AH2" s="118" t="s">
        <v>4463</v>
      </c>
      <c r="AI2" s="118" t="s">
        <v>4464</v>
      </c>
      <c r="AJ2" s="118" t="s">
        <v>4465</v>
      </c>
      <c r="AK2" s="118" t="s">
        <v>4466</v>
      </c>
      <c r="AL2" s="118" t="s">
        <v>4467</v>
      </c>
      <c r="AM2" s="118" t="s">
        <v>4468</v>
      </c>
      <c r="AN2" s="118" t="s">
        <v>4469</v>
      </c>
      <c r="AO2" s="118" t="s">
        <v>4472</v>
      </c>
    </row>
    <row r="3" spans="1:41" ht="15">
      <c r="A3" s="87" t="s">
        <v>3142</v>
      </c>
      <c r="B3" s="65" t="s">
        <v>3186</v>
      </c>
      <c r="C3" s="65" t="s">
        <v>56</v>
      </c>
      <c r="D3" s="104"/>
      <c r="E3" s="103"/>
      <c r="F3" s="105" t="s">
        <v>4478</v>
      </c>
      <c r="G3" s="106"/>
      <c r="H3" s="106"/>
      <c r="I3" s="107">
        <v>3</v>
      </c>
      <c r="J3" s="108"/>
      <c r="K3" s="48">
        <v>66</v>
      </c>
      <c r="L3" s="48">
        <v>57</v>
      </c>
      <c r="M3" s="48">
        <v>19</v>
      </c>
      <c r="N3" s="48">
        <v>76</v>
      </c>
      <c r="O3" s="48">
        <v>76</v>
      </c>
      <c r="P3" s="49" t="s">
        <v>4473</v>
      </c>
      <c r="Q3" s="49" t="s">
        <v>4473</v>
      </c>
      <c r="R3" s="48">
        <v>66</v>
      </c>
      <c r="S3" s="48">
        <v>66</v>
      </c>
      <c r="T3" s="48">
        <v>1</v>
      </c>
      <c r="U3" s="48">
        <v>3</v>
      </c>
      <c r="V3" s="48">
        <v>0</v>
      </c>
      <c r="W3" s="49">
        <v>0</v>
      </c>
      <c r="X3" s="49">
        <v>0</v>
      </c>
      <c r="Y3" s="78" t="s">
        <v>3237</v>
      </c>
      <c r="Z3" s="78" t="s">
        <v>3257</v>
      </c>
      <c r="AA3" s="78" t="s">
        <v>3308</v>
      </c>
      <c r="AB3" s="84" t="s">
        <v>3396</v>
      </c>
      <c r="AC3" s="84" t="s">
        <v>3542</v>
      </c>
      <c r="AD3" s="84"/>
      <c r="AE3" s="84" t="s">
        <v>3597</v>
      </c>
      <c r="AF3" s="84" t="s">
        <v>3623</v>
      </c>
      <c r="AG3" s="121">
        <v>23</v>
      </c>
      <c r="AH3" s="124">
        <v>1.5796703296703296</v>
      </c>
      <c r="AI3" s="121">
        <v>15</v>
      </c>
      <c r="AJ3" s="124">
        <v>1.0302197802197801</v>
      </c>
      <c r="AK3" s="121">
        <v>0</v>
      </c>
      <c r="AL3" s="124">
        <v>0</v>
      </c>
      <c r="AM3" s="121">
        <v>1418</v>
      </c>
      <c r="AN3" s="124">
        <v>97.39010989010988</v>
      </c>
      <c r="AO3" s="121">
        <v>1456</v>
      </c>
    </row>
    <row r="4" spans="1:41" ht="15">
      <c r="A4" s="87" t="s">
        <v>3143</v>
      </c>
      <c r="B4" s="65" t="s">
        <v>3187</v>
      </c>
      <c r="C4" s="65" t="s">
        <v>56</v>
      </c>
      <c r="D4" s="110"/>
      <c r="E4" s="109"/>
      <c r="F4" s="111" t="s">
        <v>4479</v>
      </c>
      <c r="G4" s="112"/>
      <c r="H4" s="112"/>
      <c r="I4" s="113">
        <v>4</v>
      </c>
      <c r="J4" s="114"/>
      <c r="K4" s="48">
        <v>17</v>
      </c>
      <c r="L4" s="48">
        <v>17</v>
      </c>
      <c r="M4" s="48">
        <v>0</v>
      </c>
      <c r="N4" s="48">
        <v>17</v>
      </c>
      <c r="O4" s="48">
        <v>0</v>
      </c>
      <c r="P4" s="49">
        <v>0</v>
      </c>
      <c r="Q4" s="49">
        <v>0</v>
      </c>
      <c r="R4" s="48">
        <v>1</v>
      </c>
      <c r="S4" s="48">
        <v>0</v>
      </c>
      <c r="T4" s="48">
        <v>17</v>
      </c>
      <c r="U4" s="48">
        <v>17</v>
      </c>
      <c r="V4" s="48">
        <v>3</v>
      </c>
      <c r="W4" s="49">
        <v>2.013841</v>
      </c>
      <c r="X4" s="49">
        <v>0.0625</v>
      </c>
      <c r="Y4" s="78"/>
      <c r="Z4" s="78"/>
      <c r="AA4" s="78" t="s">
        <v>764</v>
      </c>
      <c r="AB4" s="84" t="s">
        <v>3397</v>
      </c>
      <c r="AC4" s="84" t="s">
        <v>3543</v>
      </c>
      <c r="AD4" s="84"/>
      <c r="AE4" s="84" t="s">
        <v>3598</v>
      </c>
      <c r="AF4" s="84" t="s">
        <v>3624</v>
      </c>
      <c r="AG4" s="121">
        <v>0</v>
      </c>
      <c r="AH4" s="124">
        <v>0</v>
      </c>
      <c r="AI4" s="121">
        <v>13</v>
      </c>
      <c r="AJ4" s="124">
        <v>3.341902313624679</v>
      </c>
      <c r="AK4" s="121">
        <v>0</v>
      </c>
      <c r="AL4" s="124">
        <v>0</v>
      </c>
      <c r="AM4" s="121">
        <v>376</v>
      </c>
      <c r="AN4" s="124">
        <v>96.65809768637533</v>
      </c>
      <c r="AO4" s="121">
        <v>389</v>
      </c>
    </row>
    <row r="5" spans="1:41" ht="15">
      <c r="A5" s="87" t="s">
        <v>3144</v>
      </c>
      <c r="B5" s="65" t="s">
        <v>3188</v>
      </c>
      <c r="C5" s="65" t="s">
        <v>56</v>
      </c>
      <c r="D5" s="110"/>
      <c r="E5" s="109"/>
      <c r="F5" s="111" t="s">
        <v>4480</v>
      </c>
      <c r="G5" s="112"/>
      <c r="H5" s="112"/>
      <c r="I5" s="113">
        <v>5</v>
      </c>
      <c r="J5" s="114"/>
      <c r="K5" s="48">
        <v>13</v>
      </c>
      <c r="L5" s="48">
        <v>16</v>
      </c>
      <c r="M5" s="48">
        <v>4</v>
      </c>
      <c r="N5" s="48">
        <v>20</v>
      </c>
      <c r="O5" s="48">
        <v>0</v>
      </c>
      <c r="P5" s="49">
        <v>0</v>
      </c>
      <c r="Q5" s="49">
        <v>0</v>
      </c>
      <c r="R5" s="48">
        <v>1</v>
      </c>
      <c r="S5" s="48">
        <v>0</v>
      </c>
      <c r="T5" s="48">
        <v>13</v>
      </c>
      <c r="U5" s="48">
        <v>20</v>
      </c>
      <c r="V5" s="48">
        <v>3</v>
      </c>
      <c r="W5" s="49">
        <v>1.704142</v>
      </c>
      <c r="X5" s="49">
        <v>0.11538461538461539</v>
      </c>
      <c r="Y5" s="78" t="s">
        <v>3238</v>
      </c>
      <c r="Z5" s="78" t="s">
        <v>3258</v>
      </c>
      <c r="AA5" s="78" t="s">
        <v>3309</v>
      </c>
      <c r="AB5" s="84" t="s">
        <v>3398</v>
      </c>
      <c r="AC5" s="84" t="s">
        <v>3544</v>
      </c>
      <c r="AD5" s="84" t="s">
        <v>423</v>
      </c>
      <c r="AE5" s="84" t="s">
        <v>3599</v>
      </c>
      <c r="AF5" s="84" t="s">
        <v>3625</v>
      </c>
      <c r="AG5" s="121">
        <v>9</v>
      </c>
      <c r="AH5" s="124">
        <v>6.206896551724138</v>
      </c>
      <c r="AI5" s="121">
        <v>7</v>
      </c>
      <c r="AJ5" s="124">
        <v>4.827586206896552</v>
      </c>
      <c r="AK5" s="121">
        <v>0</v>
      </c>
      <c r="AL5" s="124">
        <v>0</v>
      </c>
      <c r="AM5" s="121">
        <v>129</v>
      </c>
      <c r="AN5" s="124">
        <v>88.96551724137932</v>
      </c>
      <c r="AO5" s="121">
        <v>145</v>
      </c>
    </row>
    <row r="6" spans="1:41" ht="15">
      <c r="A6" s="87" t="s">
        <v>3145</v>
      </c>
      <c r="B6" s="65" t="s">
        <v>3189</v>
      </c>
      <c r="C6" s="65" t="s">
        <v>56</v>
      </c>
      <c r="D6" s="110"/>
      <c r="E6" s="109"/>
      <c r="F6" s="111" t="s">
        <v>4481</v>
      </c>
      <c r="G6" s="112"/>
      <c r="H6" s="112"/>
      <c r="I6" s="113">
        <v>6</v>
      </c>
      <c r="J6" s="114"/>
      <c r="K6" s="48">
        <v>12</v>
      </c>
      <c r="L6" s="48">
        <v>13</v>
      </c>
      <c r="M6" s="48">
        <v>0</v>
      </c>
      <c r="N6" s="48">
        <v>13</v>
      </c>
      <c r="O6" s="48">
        <v>1</v>
      </c>
      <c r="P6" s="49">
        <v>0</v>
      </c>
      <c r="Q6" s="49">
        <v>0</v>
      </c>
      <c r="R6" s="48">
        <v>1</v>
      </c>
      <c r="S6" s="48">
        <v>0</v>
      </c>
      <c r="T6" s="48">
        <v>12</v>
      </c>
      <c r="U6" s="48">
        <v>13</v>
      </c>
      <c r="V6" s="48">
        <v>5</v>
      </c>
      <c r="W6" s="49">
        <v>2.527778</v>
      </c>
      <c r="X6" s="49">
        <v>0.09090909090909091</v>
      </c>
      <c r="Y6" s="78" t="s">
        <v>3239</v>
      </c>
      <c r="Z6" s="78" t="s">
        <v>3259</v>
      </c>
      <c r="AA6" s="78" t="s">
        <v>3310</v>
      </c>
      <c r="AB6" s="84" t="s">
        <v>3399</v>
      </c>
      <c r="AC6" s="84" t="s">
        <v>3545</v>
      </c>
      <c r="AD6" s="84" t="s">
        <v>421</v>
      </c>
      <c r="AE6" s="84" t="s">
        <v>3600</v>
      </c>
      <c r="AF6" s="84" t="s">
        <v>3626</v>
      </c>
      <c r="AG6" s="121">
        <v>13</v>
      </c>
      <c r="AH6" s="124">
        <v>6.806282722513089</v>
      </c>
      <c r="AI6" s="121">
        <v>1</v>
      </c>
      <c r="AJ6" s="124">
        <v>0.5235602094240838</v>
      </c>
      <c r="AK6" s="121">
        <v>0</v>
      </c>
      <c r="AL6" s="124">
        <v>0</v>
      </c>
      <c r="AM6" s="121">
        <v>177</v>
      </c>
      <c r="AN6" s="124">
        <v>92.67015706806282</v>
      </c>
      <c r="AO6" s="121">
        <v>191</v>
      </c>
    </row>
    <row r="7" spans="1:41" ht="15">
      <c r="A7" s="87" t="s">
        <v>3146</v>
      </c>
      <c r="B7" s="65" t="s">
        <v>3190</v>
      </c>
      <c r="C7" s="65" t="s">
        <v>56</v>
      </c>
      <c r="D7" s="110"/>
      <c r="E7" s="109"/>
      <c r="F7" s="111" t="s">
        <v>4482</v>
      </c>
      <c r="G7" s="112"/>
      <c r="H7" s="112"/>
      <c r="I7" s="113">
        <v>7</v>
      </c>
      <c r="J7" s="114"/>
      <c r="K7" s="48">
        <v>11</v>
      </c>
      <c r="L7" s="48">
        <v>11</v>
      </c>
      <c r="M7" s="48">
        <v>0</v>
      </c>
      <c r="N7" s="48">
        <v>11</v>
      </c>
      <c r="O7" s="48">
        <v>0</v>
      </c>
      <c r="P7" s="49">
        <v>0</v>
      </c>
      <c r="Q7" s="49">
        <v>0</v>
      </c>
      <c r="R7" s="48">
        <v>1</v>
      </c>
      <c r="S7" s="48">
        <v>0</v>
      </c>
      <c r="T7" s="48">
        <v>11</v>
      </c>
      <c r="U7" s="48">
        <v>11</v>
      </c>
      <c r="V7" s="48">
        <v>5</v>
      </c>
      <c r="W7" s="49">
        <v>2.396694</v>
      </c>
      <c r="X7" s="49">
        <v>0.1</v>
      </c>
      <c r="Y7" s="78" t="s">
        <v>3240</v>
      </c>
      <c r="Z7" s="78" t="s">
        <v>3260</v>
      </c>
      <c r="AA7" s="78" t="s">
        <v>3311</v>
      </c>
      <c r="AB7" s="84" t="s">
        <v>3400</v>
      </c>
      <c r="AC7" s="84" t="s">
        <v>3546</v>
      </c>
      <c r="AD7" s="84" t="s">
        <v>426</v>
      </c>
      <c r="AE7" s="84" t="s">
        <v>3601</v>
      </c>
      <c r="AF7" s="84" t="s">
        <v>3627</v>
      </c>
      <c r="AG7" s="121">
        <v>14</v>
      </c>
      <c r="AH7" s="124">
        <v>8.641975308641975</v>
      </c>
      <c r="AI7" s="121">
        <v>1</v>
      </c>
      <c r="AJ7" s="124">
        <v>0.6172839506172839</v>
      </c>
      <c r="AK7" s="121">
        <v>0</v>
      </c>
      <c r="AL7" s="124">
        <v>0</v>
      </c>
      <c r="AM7" s="121">
        <v>147</v>
      </c>
      <c r="AN7" s="124">
        <v>90.74074074074075</v>
      </c>
      <c r="AO7" s="121">
        <v>162</v>
      </c>
    </row>
    <row r="8" spans="1:41" ht="15">
      <c r="A8" s="87" t="s">
        <v>3147</v>
      </c>
      <c r="B8" s="65" t="s">
        <v>3191</v>
      </c>
      <c r="C8" s="65" t="s">
        <v>56</v>
      </c>
      <c r="D8" s="110"/>
      <c r="E8" s="109"/>
      <c r="F8" s="111" t="s">
        <v>4483</v>
      </c>
      <c r="G8" s="112"/>
      <c r="H8" s="112"/>
      <c r="I8" s="113">
        <v>8</v>
      </c>
      <c r="J8" s="114"/>
      <c r="K8" s="48">
        <v>10</v>
      </c>
      <c r="L8" s="48">
        <v>19</v>
      </c>
      <c r="M8" s="48">
        <v>0</v>
      </c>
      <c r="N8" s="48">
        <v>19</v>
      </c>
      <c r="O8" s="48">
        <v>0</v>
      </c>
      <c r="P8" s="49">
        <v>0</v>
      </c>
      <c r="Q8" s="49">
        <v>0</v>
      </c>
      <c r="R8" s="48">
        <v>1</v>
      </c>
      <c r="S8" s="48">
        <v>0</v>
      </c>
      <c r="T8" s="48">
        <v>10</v>
      </c>
      <c r="U8" s="48">
        <v>19</v>
      </c>
      <c r="V8" s="48">
        <v>3</v>
      </c>
      <c r="W8" s="49">
        <v>1.6</v>
      </c>
      <c r="X8" s="49">
        <v>0.2111111111111111</v>
      </c>
      <c r="Y8" s="78" t="s">
        <v>660</v>
      </c>
      <c r="Z8" s="78" t="s">
        <v>724</v>
      </c>
      <c r="AA8" s="78" t="s">
        <v>786</v>
      </c>
      <c r="AB8" s="84" t="s">
        <v>3401</v>
      </c>
      <c r="AC8" s="84" t="s">
        <v>3547</v>
      </c>
      <c r="AD8" s="84"/>
      <c r="AE8" s="84" t="s">
        <v>3602</v>
      </c>
      <c r="AF8" s="84" t="s">
        <v>3628</v>
      </c>
      <c r="AG8" s="121">
        <v>0</v>
      </c>
      <c r="AH8" s="124">
        <v>0</v>
      </c>
      <c r="AI8" s="121">
        <v>3</v>
      </c>
      <c r="AJ8" s="124">
        <v>4.054054054054054</v>
      </c>
      <c r="AK8" s="121">
        <v>0</v>
      </c>
      <c r="AL8" s="124">
        <v>0</v>
      </c>
      <c r="AM8" s="121">
        <v>71</v>
      </c>
      <c r="AN8" s="124">
        <v>95.94594594594595</v>
      </c>
      <c r="AO8" s="121">
        <v>74</v>
      </c>
    </row>
    <row r="9" spans="1:41" ht="15">
      <c r="A9" s="87" t="s">
        <v>3148</v>
      </c>
      <c r="B9" s="65" t="s">
        <v>3192</v>
      </c>
      <c r="C9" s="65" t="s">
        <v>56</v>
      </c>
      <c r="D9" s="110"/>
      <c r="E9" s="109"/>
      <c r="F9" s="111" t="s">
        <v>4484</v>
      </c>
      <c r="G9" s="112"/>
      <c r="H9" s="112"/>
      <c r="I9" s="113">
        <v>9</v>
      </c>
      <c r="J9" s="114"/>
      <c r="K9" s="48">
        <v>10</v>
      </c>
      <c r="L9" s="48">
        <v>9</v>
      </c>
      <c r="M9" s="48">
        <v>0</v>
      </c>
      <c r="N9" s="48">
        <v>9</v>
      </c>
      <c r="O9" s="48">
        <v>0</v>
      </c>
      <c r="P9" s="49">
        <v>0</v>
      </c>
      <c r="Q9" s="49">
        <v>0</v>
      </c>
      <c r="R9" s="48">
        <v>1</v>
      </c>
      <c r="S9" s="48">
        <v>0</v>
      </c>
      <c r="T9" s="48">
        <v>10</v>
      </c>
      <c r="U9" s="48">
        <v>9</v>
      </c>
      <c r="V9" s="48">
        <v>4</v>
      </c>
      <c r="W9" s="49">
        <v>2.16</v>
      </c>
      <c r="X9" s="49">
        <v>0.1</v>
      </c>
      <c r="Y9" s="78"/>
      <c r="Z9" s="78"/>
      <c r="AA9" s="78" t="s">
        <v>3312</v>
      </c>
      <c r="AB9" s="84" t="s">
        <v>3402</v>
      </c>
      <c r="AC9" s="84" t="s">
        <v>3548</v>
      </c>
      <c r="AD9" s="84" t="s">
        <v>441</v>
      </c>
      <c r="AE9" s="84" t="s">
        <v>3603</v>
      </c>
      <c r="AF9" s="84" t="s">
        <v>3629</v>
      </c>
      <c r="AG9" s="121">
        <v>0</v>
      </c>
      <c r="AH9" s="124">
        <v>0</v>
      </c>
      <c r="AI9" s="121">
        <v>0</v>
      </c>
      <c r="AJ9" s="124">
        <v>0</v>
      </c>
      <c r="AK9" s="121">
        <v>0</v>
      </c>
      <c r="AL9" s="124">
        <v>0</v>
      </c>
      <c r="AM9" s="121">
        <v>311</v>
      </c>
      <c r="AN9" s="124">
        <v>100</v>
      </c>
      <c r="AO9" s="121">
        <v>311</v>
      </c>
    </row>
    <row r="10" spans="1:41" ht="14.25" customHeight="1">
      <c r="A10" s="87" t="s">
        <v>3149</v>
      </c>
      <c r="B10" s="65" t="s">
        <v>3193</v>
      </c>
      <c r="C10" s="65" t="s">
        <v>56</v>
      </c>
      <c r="D10" s="110"/>
      <c r="E10" s="109"/>
      <c r="F10" s="111" t="s">
        <v>4485</v>
      </c>
      <c r="G10" s="112"/>
      <c r="H10" s="112"/>
      <c r="I10" s="113">
        <v>10</v>
      </c>
      <c r="J10" s="114"/>
      <c r="K10" s="48">
        <v>6</v>
      </c>
      <c r="L10" s="48">
        <v>6</v>
      </c>
      <c r="M10" s="48">
        <v>0</v>
      </c>
      <c r="N10" s="48">
        <v>6</v>
      </c>
      <c r="O10" s="48">
        <v>1</v>
      </c>
      <c r="P10" s="49">
        <v>0</v>
      </c>
      <c r="Q10" s="49">
        <v>0</v>
      </c>
      <c r="R10" s="48">
        <v>1</v>
      </c>
      <c r="S10" s="48">
        <v>0</v>
      </c>
      <c r="T10" s="48">
        <v>6</v>
      </c>
      <c r="U10" s="48">
        <v>6</v>
      </c>
      <c r="V10" s="48">
        <v>2</v>
      </c>
      <c r="W10" s="49">
        <v>1.388889</v>
      </c>
      <c r="X10" s="49">
        <v>0.16666666666666666</v>
      </c>
      <c r="Y10" s="78"/>
      <c r="Z10" s="78"/>
      <c r="AA10" s="78" t="s">
        <v>756</v>
      </c>
      <c r="AB10" s="84" t="s">
        <v>3403</v>
      </c>
      <c r="AC10" s="84" t="s">
        <v>3549</v>
      </c>
      <c r="AD10" s="84"/>
      <c r="AE10" s="84" t="s">
        <v>388</v>
      </c>
      <c r="AF10" s="84" t="s">
        <v>3630</v>
      </c>
      <c r="AG10" s="121">
        <v>6</v>
      </c>
      <c r="AH10" s="124">
        <v>7.317073170731708</v>
      </c>
      <c r="AI10" s="121">
        <v>0</v>
      </c>
      <c r="AJ10" s="124">
        <v>0</v>
      </c>
      <c r="AK10" s="121">
        <v>0</v>
      </c>
      <c r="AL10" s="124">
        <v>0</v>
      </c>
      <c r="AM10" s="121">
        <v>76</v>
      </c>
      <c r="AN10" s="124">
        <v>92.6829268292683</v>
      </c>
      <c r="AO10" s="121">
        <v>82</v>
      </c>
    </row>
    <row r="11" spans="1:41" ht="15">
      <c r="A11" s="87" t="s">
        <v>3150</v>
      </c>
      <c r="B11" s="65" t="s">
        <v>3194</v>
      </c>
      <c r="C11" s="65" t="s">
        <v>56</v>
      </c>
      <c r="D11" s="110"/>
      <c r="E11" s="109"/>
      <c r="F11" s="111" t="s">
        <v>4486</v>
      </c>
      <c r="G11" s="112"/>
      <c r="H11" s="112"/>
      <c r="I11" s="113">
        <v>11</v>
      </c>
      <c r="J11" s="114"/>
      <c r="K11" s="48">
        <v>6</v>
      </c>
      <c r="L11" s="48">
        <v>5</v>
      </c>
      <c r="M11" s="48">
        <v>0</v>
      </c>
      <c r="N11" s="48">
        <v>5</v>
      </c>
      <c r="O11" s="48">
        <v>0</v>
      </c>
      <c r="P11" s="49">
        <v>0</v>
      </c>
      <c r="Q11" s="49">
        <v>0</v>
      </c>
      <c r="R11" s="48">
        <v>1</v>
      </c>
      <c r="S11" s="48">
        <v>0</v>
      </c>
      <c r="T11" s="48">
        <v>6</v>
      </c>
      <c r="U11" s="48">
        <v>5</v>
      </c>
      <c r="V11" s="48">
        <v>2</v>
      </c>
      <c r="W11" s="49">
        <v>1.388889</v>
      </c>
      <c r="X11" s="49">
        <v>0.16666666666666666</v>
      </c>
      <c r="Y11" s="78"/>
      <c r="Z11" s="78"/>
      <c r="AA11" s="78" t="s">
        <v>756</v>
      </c>
      <c r="AB11" s="84" t="s">
        <v>3404</v>
      </c>
      <c r="AC11" s="84" t="s">
        <v>3550</v>
      </c>
      <c r="AD11" s="84"/>
      <c r="AE11" s="84" t="s">
        <v>3604</v>
      </c>
      <c r="AF11" s="84" t="s">
        <v>3631</v>
      </c>
      <c r="AG11" s="121">
        <v>0</v>
      </c>
      <c r="AH11" s="124">
        <v>0</v>
      </c>
      <c r="AI11" s="121">
        <v>0</v>
      </c>
      <c r="AJ11" s="124">
        <v>0</v>
      </c>
      <c r="AK11" s="121">
        <v>0</v>
      </c>
      <c r="AL11" s="124">
        <v>0</v>
      </c>
      <c r="AM11" s="121">
        <v>62</v>
      </c>
      <c r="AN11" s="124">
        <v>100</v>
      </c>
      <c r="AO11" s="121">
        <v>62</v>
      </c>
    </row>
    <row r="12" spans="1:41" ht="15">
      <c r="A12" s="87" t="s">
        <v>3151</v>
      </c>
      <c r="B12" s="65" t="s">
        <v>3195</v>
      </c>
      <c r="C12" s="65" t="s">
        <v>56</v>
      </c>
      <c r="D12" s="110"/>
      <c r="E12" s="109"/>
      <c r="F12" s="111" t="s">
        <v>4487</v>
      </c>
      <c r="G12" s="112"/>
      <c r="H12" s="112"/>
      <c r="I12" s="113">
        <v>12</v>
      </c>
      <c r="J12" s="114"/>
      <c r="K12" s="48">
        <v>6</v>
      </c>
      <c r="L12" s="48">
        <v>6</v>
      </c>
      <c r="M12" s="48">
        <v>0</v>
      </c>
      <c r="N12" s="48">
        <v>6</v>
      </c>
      <c r="O12" s="48">
        <v>0</v>
      </c>
      <c r="P12" s="49">
        <v>0</v>
      </c>
      <c r="Q12" s="49">
        <v>0</v>
      </c>
      <c r="R12" s="48">
        <v>1</v>
      </c>
      <c r="S12" s="48">
        <v>0</v>
      </c>
      <c r="T12" s="48">
        <v>6</v>
      </c>
      <c r="U12" s="48">
        <v>6</v>
      </c>
      <c r="V12" s="48">
        <v>3</v>
      </c>
      <c r="W12" s="49">
        <v>1.444444</v>
      </c>
      <c r="X12" s="49">
        <v>0.2</v>
      </c>
      <c r="Y12" s="78" t="s">
        <v>647</v>
      </c>
      <c r="Z12" s="78" t="s">
        <v>714</v>
      </c>
      <c r="AA12" s="78" t="s">
        <v>758</v>
      </c>
      <c r="AB12" s="84" t="s">
        <v>3405</v>
      </c>
      <c r="AC12" s="84" t="s">
        <v>3551</v>
      </c>
      <c r="AD12" s="84"/>
      <c r="AE12" s="84" t="s">
        <v>3605</v>
      </c>
      <c r="AF12" s="84" t="s">
        <v>3632</v>
      </c>
      <c r="AG12" s="121">
        <v>3</v>
      </c>
      <c r="AH12" s="124">
        <v>5.555555555555555</v>
      </c>
      <c r="AI12" s="121">
        <v>0</v>
      </c>
      <c r="AJ12" s="124">
        <v>0</v>
      </c>
      <c r="AK12" s="121">
        <v>0</v>
      </c>
      <c r="AL12" s="124">
        <v>0</v>
      </c>
      <c r="AM12" s="121">
        <v>51</v>
      </c>
      <c r="AN12" s="124">
        <v>94.44444444444444</v>
      </c>
      <c r="AO12" s="121">
        <v>54</v>
      </c>
    </row>
    <row r="13" spans="1:41" ht="15">
      <c r="A13" s="87" t="s">
        <v>3152</v>
      </c>
      <c r="B13" s="65" t="s">
        <v>3196</v>
      </c>
      <c r="C13" s="65" t="s">
        <v>56</v>
      </c>
      <c r="D13" s="110"/>
      <c r="E13" s="109"/>
      <c r="F13" s="111" t="s">
        <v>4488</v>
      </c>
      <c r="G13" s="112"/>
      <c r="H13" s="112"/>
      <c r="I13" s="113">
        <v>13</v>
      </c>
      <c r="J13" s="114"/>
      <c r="K13" s="48">
        <v>5</v>
      </c>
      <c r="L13" s="48">
        <v>5</v>
      </c>
      <c r="M13" s="48">
        <v>0</v>
      </c>
      <c r="N13" s="48">
        <v>5</v>
      </c>
      <c r="O13" s="48">
        <v>1</v>
      </c>
      <c r="P13" s="49">
        <v>0</v>
      </c>
      <c r="Q13" s="49">
        <v>0</v>
      </c>
      <c r="R13" s="48">
        <v>1</v>
      </c>
      <c r="S13" s="48">
        <v>0</v>
      </c>
      <c r="T13" s="48">
        <v>5</v>
      </c>
      <c r="U13" s="48">
        <v>5</v>
      </c>
      <c r="V13" s="48">
        <v>2</v>
      </c>
      <c r="W13" s="49">
        <v>1.28</v>
      </c>
      <c r="X13" s="49">
        <v>0.2</v>
      </c>
      <c r="Y13" s="78" t="s">
        <v>708</v>
      </c>
      <c r="Z13" s="78" t="s">
        <v>721</v>
      </c>
      <c r="AA13" s="78" t="s">
        <v>771</v>
      </c>
      <c r="AB13" s="84" t="s">
        <v>3406</v>
      </c>
      <c r="AC13" s="84" t="s">
        <v>3552</v>
      </c>
      <c r="AD13" s="84"/>
      <c r="AE13" s="84" t="s">
        <v>393</v>
      </c>
      <c r="AF13" s="84" t="s">
        <v>3633</v>
      </c>
      <c r="AG13" s="121">
        <v>0</v>
      </c>
      <c r="AH13" s="124">
        <v>0</v>
      </c>
      <c r="AI13" s="121">
        <v>0</v>
      </c>
      <c r="AJ13" s="124">
        <v>0</v>
      </c>
      <c r="AK13" s="121">
        <v>0</v>
      </c>
      <c r="AL13" s="124">
        <v>0</v>
      </c>
      <c r="AM13" s="121">
        <v>67</v>
      </c>
      <c r="AN13" s="124">
        <v>100</v>
      </c>
      <c r="AO13" s="121">
        <v>67</v>
      </c>
    </row>
    <row r="14" spans="1:41" ht="15">
      <c r="A14" s="87" t="s">
        <v>3153</v>
      </c>
      <c r="B14" s="65" t="s">
        <v>3197</v>
      </c>
      <c r="C14" s="65" t="s">
        <v>56</v>
      </c>
      <c r="D14" s="110"/>
      <c r="E14" s="109"/>
      <c r="F14" s="111" t="s">
        <v>4489</v>
      </c>
      <c r="G14" s="112"/>
      <c r="H14" s="112"/>
      <c r="I14" s="113">
        <v>14</v>
      </c>
      <c r="J14" s="114"/>
      <c r="K14" s="48">
        <v>5</v>
      </c>
      <c r="L14" s="48">
        <v>3</v>
      </c>
      <c r="M14" s="48">
        <v>4</v>
      </c>
      <c r="N14" s="48">
        <v>7</v>
      </c>
      <c r="O14" s="48">
        <v>2</v>
      </c>
      <c r="P14" s="49">
        <v>0</v>
      </c>
      <c r="Q14" s="49">
        <v>0</v>
      </c>
      <c r="R14" s="48">
        <v>1</v>
      </c>
      <c r="S14" s="48">
        <v>0</v>
      </c>
      <c r="T14" s="48">
        <v>5</v>
      </c>
      <c r="U14" s="48">
        <v>7</v>
      </c>
      <c r="V14" s="48">
        <v>2</v>
      </c>
      <c r="W14" s="49">
        <v>1.28</v>
      </c>
      <c r="X14" s="49">
        <v>0.2</v>
      </c>
      <c r="Y14" s="78" t="s">
        <v>3241</v>
      </c>
      <c r="Z14" s="78" t="s">
        <v>721</v>
      </c>
      <c r="AA14" s="78" t="s">
        <v>3313</v>
      </c>
      <c r="AB14" s="84" t="s">
        <v>3407</v>
      </c>
      <c r="AC14" s="84" t="s">
        <v>3553</v>
      </c>
      <c r="AD14" s="84"/>
      <c r="AE14" s="84" t="s">
        <v>308</v>
      </c>
      <c r="AF14" s="84" t="s">
        <v>3634</v>
      </c>
      <c r="AG14" s="121">
        <v>3</v>
      </c>
      <c r="AH14" s="124">
        <v>4.109589041095891</v>
      </c>
      <c r="AI14" s="121">
        <v>7</v>
      </c>
      <c r="AJ14" s="124">
        <v>9.58904109589041</v>
      </c>
      <c r="AK14" s="121">
        <v>0</v>
      </c>
      <c r="AL14" s="124">
        <v>0</v>
      </c>
      <c r="AM14" s="121">
        <v>63</v>
      </c>
      <c r="AN14" s="124">
        <v>86.3013698630137</v>
      </c>
      <c r="AO14" s="121">
        <v>73</v>
      </c>
    </row>
    <row r="15" spans="1:41" ht="15">
      <c r="A15" s="87" t="s">
        <v>3154</v>
      </c>
      <c r="B15" s="65" t="s">
        <v>3186</v>
      </c>
      <c r="C15" s="65" t="s">
        <v>59</v>
      </c>
      <c r="D15" s="110"/>
      <c r="E15" s="109"/>
      <c r="F15" s="111" t="s">
        <v>4490</v>
      </c>
      <c r="G15" s="112"/>
      <c r="H15" s="112"/>
      <c r="I15" s="113">
        <v>15</v>
      </c>
      <c r="J15" s="114"/>
      <c r="K15" s="48">
        <v>5</v>
      </c>
      <c r="L15" s="48">
        <v>6</v>
      </c>
      <c r="M15" s="48">
        <v>0</v>
      </c>
      <c r="N15" s="48">
        <v>6</v>
      </c>
      <c r="O15" s="48">
        <v>0</v>
      </c>
      <c r="P15" s="49">
        <v>0.2</v>
      </c>
      <c r="Q15" s="49">
        <v>0.3333333333333333</v>
      </c>
      <c r="R15" s="48">
        <v>1</v>
      </c>
      <c r="S15" s="48">
        <v>0</v>
      </c>
      <c r="T15" s="48">
        <v>5</v>
      </c>
      <c r="U15" s="48">
        <v>6</v>
      </c>
      <c r="V15" s="48">
        <v>2</v>
      </c>
      <c r="W15" s="49">
        <v>1.2</v>
      </c>
      <c r="X15" s="49">
        <v>0.3</v>
      </c>
      <c r="Y15" s="78"/>
      <c r="Z15" s="78"/>
      <c r="AA15" s="78" t="s">
        <v>757</v>
      </c>
      <c r="AB15" s="84" t="s">
        <v>3408</v>
      </c>
      <c r="AC15" s="84" t="s">
        <v>3554</v>
      </c>
      <c r="AD15" s="84"/>
      <c r="AE15" s="84" t="s">
        <v>3606</v>
      </c>
      <c r="AF15" s="84" t="s">
        <v>3635</v>
      </c>
      <c r="AG15" s="121">
        <v>2</v>
      </c>
      <c r="AH15" s="124">
        <v>3.278688524590164</v>
      </c>
      <c r="AI15" s="121">
        <v>0</v>
      </c>
      <c r="AJ15" s="124">
        <v>0</v>
      </c>
      <c r="AK15" s="121">
        <v>0</v>
      </c>
      <c r="AL15" s="124">
        <v>0</v>
      </c>
      <c r="AM15" s="121">
        <v>59</v>
      </c>
      <c r="AN15" s="124">
        <v>96.72131147540983</v>
      </c>
      <c r="AO15" s="121">
        <v>61</v>
      </c>
    </row>
    <row r="16" spans="1:41" ht="15">
      <c r="A16" s="87" t="s">
        <v>3155</v>
      </c>
      <c r="B16" s="65" t="s">
        <v>3187</v>
      </c>
      <c r="C16" s="65" t="s">
        <v>59</v>
      </c>
      <c r="D16" s="110"/>
      <c r="E16" s="109"/>
      <c r="F16" s="111" t="s">
        <v>4491</v>
      </c>
      <c r="G16" s="112"/>
      <c r="H16" s="112"/>
      <c r="I16" s="113">
        <v>16</v>
      </c>
      <c r="J16" s="114"/>
      <c r="K16" s="48">
        <v>4</v>
      </c>
      <c r="L16" s="48">
        <v>3</v>
      </c>
      <c r="M16" s="48">
        <v>0</v>
      </c>
      <c r="N16" s="48">
        <v>3</v>
      </c>
      <c r="O16" s="48">
        <v>0</v>
      </c>
      <c r="P16" s="49">
        <v>0</v>
      </c>
      <c r="Q16" s="49">
        <v>0</v>
      </c>
      <c r="R16" s="48">
        <v>1</v>
      </c>
      <c r="S16" s="48">
        <v>0</v>
      </c>
      <c r="T16" s="48">
        <v>4</v>
      </c>
      <c r="U16" s="48">
        <v>3</v>
      </c>
      <c r="V16" s="48">
        <v>2</v>
      </c>
      <c r="W16" s="49">
        <v>1.125</v>
      </c>
      <c r="X16" s="49">
        <v>0.25</v>
      </c>
      <c r="Y16" s="78"/>
      <c r="Z16" s="78"/>
      <c r="AA16" s="78" t="s">
        <v>756</v>
      </c>
      <c r="AB16" s="84" t="s">
        <v>3409</v>
      </c>
      <c r="AC16" s="84" t="s">
        <v>3555</v>
      </c>
      <c r="AD16" s="84"/>
      <c r="AE16" s="84" t="s">
        <v>3607</v>
      </c>
      <c r="AF16" s="84" t="s">
        <v>3636</v>
      </c>
      <c r="AG16" s="121">
        <v>1</v>
      </c>
      <c r="AH16" s="124">
        <v>1.6666666666666667</v>
      </c>
      <c r="AI16" s="121">
        <v>0</v>
      </c>
      <c r="AJ16" s="124">
        <v>0</v>
      </c>
      <c r="AK16" s="121">
        <v>0</v>
      </c>
      <c r="AL16" s="124">
        <v>0</v>
      </c>
      <c r="AM16" s="121">
        <v>59</v>
      </c>
      <c r="AN16" s="124">
        <v>98.33333333333333</v>
      </c>
      <c r="AO16" s="121">
        <v>60</v>
      </c>
    </row>
    <row r="17" spans="1:41" ht="15">
      <c r="A17" s="87" t="s">
        <v>3156</v>
      </c>
      <c r="B17" s="65" t="s">
        <v>3188</v>
      </c>
      <c r="C17" s="65" t="s">
        <v>59</v>
      </c>
      <c r="D17" s="110"/>
      <c r="E17" s="109"/>
      <c r="F17" s="111" t="s">
        <v>4492</v>
      </c>
      <c r="G17" s="112"/>
      <c r="H17" s="112"/>
      <c r="I17" s="113">
        <v>17</v>
      </c>
      <c r="J17" s="114"/>
      <c r="K17" s="48">
        <v>3</v>
      </c>
      <c r="L17" s="48">
        <v>3</v>
      </c>
      <c r="M17" s="48">
        <v>0</v>
      </c>
      <c r="N17" s="48">
        <v>3</v>
      </c>
      <c r="O17" s="48">
        <v>1</v>
      </c>
      <c r="P17" s="49">
        <v>0</v>
      </c>
      <c r="Q17" s="49">
        <v>0</v>
      </c>
      <c r="R17" s="48">
        <v>1</v>
      </c>
      <c r="S17" s="48">
        <v>0</v>
      </c>
      <c r="T17" s="48">
        <v>3</v>
      </c>
      <c r="U17" s="48">
        <v>3</v>
      </c>
      <c r="V17" s="48">
        <v>2</v>
      </c>
      <c r="W17" s="49">
        <v>0.888889</v>
      </c>
      <c r="X17" s="49">
        <v>0.3333333333333333</v>
      </c>
      <c r="Y17" s="78" t="s">
        <v>710</v>
      </c>
      <c r="Z17" s="78" t="s">
        <v>754</v>
      </c>
      <c r="AA17" s="78" t="s">
        <v>845</v>
      </c>
      <c r="AB17" s="84" t="s">
        <v>3410</v>
      </c>
      <c r="AC17" s="84" t="s">
        <v>3556</v>
      </c>
      <c r="AD17" s="84"/>
      <c r="AE17" s="84" t="s">
        <v>402</v>
      </c>
      <c r="AF17" s="84" t="s">
        <v>3637</v>
      </c>
      <c r="AG17" s="121">
        <v>3</v>
      </c>
      <c r="AH17" s="124">
        <v>3.4482758620689653</v>
      </c>
      <c r="AI17" s="121">
        <v>0</v>
      </c>
      <c r="AJ17" s="124">
        <v>0</v>
      </c>
      <c r="AK17" s="121">
        <v>0</v>
      </c>
      <c r="AL17" s="124">
        <v>0</v>
      </c>
      <c r="AM17" s="121">
        <v>84</v>
      </c>
      <c r="AN17" s="124">
        <v>96.55172413793103</v>
      </c>
      <c r="AO17" s="121">
        <v>87</v>
      </c>
    </row>
    <row r="18" spans="1:41" ht="15">
      <c r="A18" s="87" t="s">
        <v>3157</v>
      </c>
      <c r="B18" s="65" t="s">
        <v>3189</v>
      </c>
      <c r="C18" s="65" t="s">
        <v>59</v>
      </c>
      <c r="D18" s="110"/>
      <c r="E18" s="109"/>
      <c r="F18" s="111" t="s">
        <v>4493</v>
      </c>
      <c r="G18" s="112"/>
      <c r="H18" s="112"/>
      <c r="I18" s="113">
        <v>18</v>
      </c>
      <c r="J18" s="114"/>
      <c r="K18" s="48">
        <v>3</v>
      </c>
      <c r="L18" s="48">
        <v>3</v>
      </c>
      <c r="M18" s="48">
        <v>0</v>
      </c>
      <c r="N18" s="48">
        <v>3</v>
      </c>
      <c r="O18" s="48">
        <v>0</v>
      </c>
      <c r="P18" s="49">
        <v>0</v>
      </c>
      <c r="Q18" s="49">
        <v>0</v>
      </c>
      <c r="R18" s="48">
        <v>1</v>
      </c>
      <c r="S18" s="48">
        <v>0</v>
      </c>
      <c r="T18" s="48">
        <v>3</v>
      </c>
      <c r="U18" s="48">
        <v>3</v>
      </c>
      <c r="V18" s="48">
        <v>1</v>
      </c>
      <c r="W18" s="49">
        <v>0.666667</v>
      </c>
      <c r="X18" s="49">
        <v>0.5</v>
      </c>
      <c r="Y18" s="78" t="s">
        <v>703</v>
      </c>
      <c r="Z18" s="78" t="s">
        <v>744</v>
      </c>
      <c r="AA18" s="78" t="s">
        <v>835</v>
      </c>
      <c r="AB18" s="84" t="s">
        <v>3411</v>
      </c>
      <c r="AC18" s="84" t="s">
        <v>3557</v>
      </c>
      <c r="AD18" s="84"/>
      <c r="AE18" s="84" t="s">
        <v>3608</v>
      </c>
      <c r="AF18" s="84" t="s">
        <v>3638</v>
      </c>
      <c r="AG18" s="121">
        <v>4</v>
      </c>
      <c r="AH18" s="124">
        <v>6.557377049180328</v>
      </c>
      <c r="AI18" s="121">
        <v>0</v>
      </c>
      <c r="AJ18" s="124">
        <v>0</v>
      </c>
      <c r="AK18" s="121">
        <v>0</v>
      </c>
      <c r="AL18" s="124">
        <v>0</v>
      </c>
      <c r="AM18" s="121">
        <v>57</v>
      </c>
      <c r="AN18" s="124">
        <v>93.44262295081967</v>
      </c>
      <c r="AO18" s="121">
        <v>61</v>
      </c>
    </row>
    <row r="19" spans="1:41" ht="15">
      <c r="A19" s="87" t="s">
        <v>3158</v>
      </c>
      <c r="B19" s="65" t="s">
        <v>3190</v>
      </c>
      <c r="C19" s="65" t="s">
        <v>59</v>
      </c>
      <c r="D19" s="110"/>
      <c r="E19" s="109"/>
      <c r="F19" s="111" t="s">
        <v>4494</v>
      </c>
      <c r="G19" s="112"/>
      <c r="H19" s="112"/>
      <c r="I19" s="113">
        <v>19</v>
      </c>
      <c r="J19" s="114"/>
      <c r="K19" s="48">
        <v>3</v>
      </c>
      <c r="L19" s="48">
        <v>3</v>
      </c>
      <c r="M19" s="48">
        <v>0</v>
      </c>
      <c r="N19" s="48">
        <v>3</v>
      </c>
      <c r="O19" s="48">
        <v>1</v>
      </c>
      <c r="P19" s="49">
        <v>0</v>
      </c>
      <c r="Q19" s="49">
        <v>0</v>
      </c>
      <c r="R19" s="48">
        <v>1</v>
      </c>
      <c r="S19" s="48">
        <v>0</v>
      </c>
      <c r="T19" s="48">
        <v>3</v>
      </c>
      <c r="U19" s="48">
        <v>3</v>
      </c>
      <c r="V19" s="48">
        <v>2</v>
      </c>
      <c r="W19" s="49">
        <v>0.888889</v>
      </c>
      <c r="X19" s="49">
        <v>0.3333333333333333</v>
      </c>
      <c r="Y19" s="78" t="s">
        <v>659</v>
      </c>
      <c r="Z19" s="78" t="s">
        <v>723</v>
      </c>
      <c r="AA19" s="78" t="s">
        <v>783</v>
      </c>
      <c r="AB19" s="84" t="s">
        <v>3412</v>
      </c>
      <c r="AC19" s="84" t="s">
        <v>3558</v>
      </c>
      <c r="AD19" s="84"/>
      <c r="AE19" s="84" t="s">
        <v>268</v>
      </c>
      <c r="AF19" s="84" t="s">
        <v>3639</v>
      </c>
      <c r="AG19" s="121">
        <v>0</v>
      </c>
      <c r="AH19" s="124">
        <v>0</v>
      </c>
      <c r="AI19" s="121">
        <v>0</v>
      </c>
      <c r="AJ19" s="124">
        <v>0</v>
      </c>
      <c r="AK19" s="121">
        <v>0</v>
      </c>
      <c r="AL19" s="124">
        <v>0</v>
      </c>
      <c r="AM19" s="121">
        <v>64</v>
      </c>
      <c r="AN19" s="124">
        <v>100</v>
      </c>
      <c r="AO19" s="121">
        <v>64</v>
      </c>
    </row>
    <row r="20" spans="1:41" ht="15">
      <c r="A20" s="87" t="s">
        <v>3159</v>
      </c>
      <c r="B20" s="65" t="s">
        <v>3191</v>
      </c>
      <c r="C20" s="65" t="s">
        <v>59</v>
      </c>
      <c r="D20" s="110"/>
      <c r="E20" s="109"/>
      <c r="F20" s="111" t="s">
        <v>4495</v>
      </c>
      <c r="G20" s="112"/>
      <c r="H20" s="112"/>
      <c r="I20" s="113">
        <v>20</v>
      </c>
      <c r="J20" s="114"/>
      <c r="K20" s="48">
        <v>3</v>
      </c>
      <c r="L20" s="48">
        <v>4</v>
      </c>
      <c r="M20" s="48">
        <v>0</v>
      </c>
      <c r="N20" s="48">
        <v>4</v>
      </c>
      <c r="O20" s="48">
        <v>2</v>
      </c>
      <c r="P20" s="49">
        <v>0</v>
      </c>
      <c r="Q20" s="49">
        <v>0</v>
      </c>
      <c r="R20" s="48">
        <v>1</v>
      </c>
      <c r="S20" s="48">
        <v>0</v>
      </c>
      <c r="T20" s="48">
        <v>3</v>
      </c>
      <c r="U20" s="48">
        <v>4</v>
      </c>
      <c r="V20" s="48">
        <v>2</v>
      </c>
      <c r="W20" s="49">
        <v>0.888889</v>
      </c>
      <c r="X20" s="49">
        <v>0.3333333333333333</v>
      </c>
      <c r="Y20" s="78"/>
      <c r="Z20" s="78"/>
      <c r="AA20" s="78" t="s">
        <v>765</v>
      </c>
      <c r="AB20" s="84" t="s">
        <v>3413</v>
      </c>
      <c r="AC20" s="84" t="s">
        <v>3559</v>
      </c>
      <c r="AD20" s="84"/>
      <c r="AE20" s="84" t="s">
        <v>3609</v>
      </c>
      <c r="AF20" s="84" t="s">
        <v>3640</v>
      </c>
      <c r="AG20" s="121">
        <v>4</v>
      </c>
      <c r="AH20" s="124">
        <v>4.545454545454546</v>
      </c>
      <c r="AI20" s="121">
        <v>0</v>
      </c>
      <c r="AJ20" s="124">
        <v>0</v>
      </c>
      <c r="AK20" s="121">
        <v>0</v>
      </c>
      <c r="AL20" s="124">
        <v>0</v>
      </c>
      <c r="AM20" s="121">
        <v>84</v>
      </c>
      <c r="AN20" s="124">
        <v>95.45454545454545</v>
      </c>
      <c r="AO20" s="121">
        <v>88</v>
      </c>
    </row>
    <row r="21" spans="1:41" ht="15">
      <c r="A21" s="87" t="s">
        <v>3160</v>
      </c>
      <c r="B21" s="65" t="s">
        <v>3192</v>
      </c>
      <c r="C21" s="65" t="s">
        <v>59</v>
      </c>
      <c r="D21" s="110"/>
      <c r="E21" s="109"/>
      <c r="F21" s="111" t="s">
        <v>4496</v>
      </c>
      <c r="G21" s="112"/>
      <c r="H21" s="112"/>
      <c r="I21" s="113">
        <v>21</v>
      </c>
      <c r="J21" s="114"/>
      <c r="K21" s="48">
        <v>2</v>
      </c>
      <c r="L21" s="48">
        <v>1</v>
      </c>
      <c r="M21" s="48">
        <v>2</v>
      </c>
      <c r="N21" s="48">
        <v>3</v>
      </c>
      <c r="O21" s="48">
        <v>1</v>
      </c>
      <c r="P21" s="49">
        <v>0</v>
      </c>
      <c r="Q21" s="49">
        <v>0</v>
      </c>
      <c r="R21" s="48">
        <v>1</v>
      </c>
      <c r="S21" s="48">
        <v>0</v>
      </c>
      <c r="T21" s="48">
        <v>2</v>
      </c>
      <c r="U21" s="48">
        <v>3</v>
      </c>
      <c r="V21" s="48">
        <v>1</v>
      </c>
      <c r="W21" s="49">
        <v>0.5</v>
      </c>
      <c r="X21" s="49">
        <v>0.5</v>
      </c>
      <c r="Y21" s="78" t="s">
        <v>3242</v>
      </c>
      <c r="Z21" s="78" t="s">
        <v>755</v>
      </c>
      <c r="AA21" s="78" t="s">
        <v>3314</v>
      </c>
      <c r="AB21" s="84" t="s">
        <v>3414</v>
      </c>
      <c r="AC21" s="84" t="s">
        <v>3560</v>
      </c>
      <c r="AD21" s="84"/>
      <c r="AE21" s="84" t="s">
        <v>3610</v>
      </c>
      <c r="AF21" s="84" t="s">
        <v>3641</v>
      </c>
      <c r="AG21" s="121">
        <v>4</v>
      </c>
      <c r="AH21" s="124">
        <v>5.333333333333333</v>
      </c>
      <c r="AI21" s="121">
        <v>1</v>
      </c>
      <c r="AJ21" s="124">
        <v>1.3333333333333333</v>
      </c>
      <c r="AK21" s="121">
        <v>0</v>
      </c>
      <c r="AL21" s="124">
        <v>0</v>
      </c>
      <c r="AM21" s="121">
        <v>70</v>
      </c>
      <c r="AN21" s="124">
        <v>93.33333333333333</v>
      </c>
      <c r="AO21" s="121">
        <v>75</v>
      </c>
    </row>
    <row r="22" spans="1:41" ht="15">
      <c r="A22" s="87" t="s">
        <v>3161</v>
      </c>
      <c r="B22" s="65" t="s">
        <v>3193</v>
      </c>
      <c r="C22" s="65" t="s">
        <v>59</v>
      </c>
      <c r="D22" s="110"/>
      <c r="E22" s="109"/>
      <c r="F22" s="111" t="s">
        <v>4497</v>
      </c>
      <c r="G22" s="112"/>
      <c r="H22" s="112"/>
      <c r="I22" s="113">
        <v>22</v>
      </c>
      <c r="J22" s="114"/>
      <c r="K22" s="48">
        <v>2</v>
      </c>
      <c r="L22" s="48">
        <v>1</v>
      </c>
      <c r="M22" s="48">
        <v>0</v>
      </c>
      <c r="N22" s="48">
        <v>1</v>
      </c>
      <c r="O22" s="48">
        <v>0</v>
      </c>
      <c r="P22" s="49">
        <v>0</v>
      </c>
      <c r="Q22" s="49">
        <v>0</v>
      </c>
      <c r="R22" s="48">
        <v>1</v>
      </c>
      <c r="S22" s="48">
        <v>0</v>
      </c>
      <c r="T22" s="48">
        <v>2</v>
      </c>
      <c r="U22" s="48">
        <v>1</v>
      </c>
      <c r="V22" s="48">
        <v>1</v>
      </c>
      <c r="W22" s="49">
        <v>0.5</v>
      </c>
      <c r="X22" s="49">
        <v>0.5</v>
      </c>
      <c r="Y22" s="78"/>
      <c r="Z22" s="78"/>
      <c r="AA22" s="78" t="s">
        <v>842</v>
      </c>
      <c r="AB22" s="84" t="s">
        <v>3415</v>
      </c>
      <c r="AC22" s="84" t="s">
        <v>1500</v>
      </c>
      <c r="AD22" s="84"/>
      <c r="AE22" s="84" t="s">
        <v>450</v>
      </c>
      <c r="AF22" s="84" t="s">
        <v>3642</v>
      </c>
      <c r="AG22" s="121">
        <v>0</v>
      </c>
      <c r="AH22" s="124">
        <v>0</v>
      </c>
      <c r="AI22" s="121">
        <v>0</v>
      </c>
      <c r="AJ22" s="124">
        <v>0</v>
      </c>
      <c r="AK22" s="121">
        <v>0</v>
      </c>
      <c r="AL22" s="124">
        <v>0</v>
      </c>
      <c r="AM22" s="121">
        <v>25</v>
      </c>
      <c r="AN22" s="124">
        <v>100</v>
      </c>
      <c r="AO22" s="121">
        <v>25</v>
      </c>
    </row>
    <row r="23" spans="1:41" ht="15">
      <c r="A23" s="87" t="s">
        <v>3162</v>
      </c>
      <c r="B23" s="65" t="s">
        <v>3194</v>
      </c>
      <c r="C23" s="65" t="s">
        <v>59</v>
      </c>
      <c r="D23" s="110"/>
      <c r="E23" s="109"/>
      <c r="F23" s="111" t="s">
        <v>4498</v>
      </c>
      <c r="G23" s="112"/>
      <c r="H23" s="112"/>
      <c r="I23" s="113">
        <v>23</v>
      </c>
      <c r="J23" s="114"/>
      <c r="K23" s="48">
        <v>2</v>
      </c>
      <c r="L23" s="48">
        <v>2</v>
      </c>
      <c r="M23" s="48">
        <v>0</v>
      </c>
      <c r="N23" s="48">
        <v>2</v>
      </c>
      <c r="O23" s="48">
        <v>1</v>
      </c>
      <c r="P23" s="49">
        <v>0</v>
      </c>
      <c r="Q23" s="49">
        <v>0</v>
      </c>
      <c r="R23" s="48">
        <v>1</v>
      </c>
      <c r="S23" s="48">
        <v>0</v>
      </c>
      <c r="T23" s="48">
        <v>2</v>
      </c>
      <c r="U23" s="48">
        <v>2</v>
      </c>
      <c r="V23" s="48">
        <v>1</v>
      </c>
      <c r="W23" s="49">
        <v>0.5</v>
      </c>
      <c r="X23" s="49">
        <v>0.5</v>
      </c>
      <c r="Y23" s="78" t="s">
        <v>707</v>
      </c>
      <c r="Z23" s="78" t="s">
        <v>752</v>
      </c>
      <c r="AA23" s="78" t="s">
        <v>841</v>
      </c>
      <c r="AB23" s="84" t="s">
        <v>3416</v>
      </c>
      <c r="AC23" s="84" t="s">
        <v>3561</v>
      </c>
      <c r="AD23" s="84"/>
      <c r="AE23" s="84" t="s">
        <v>391</v>
      </c>
      <c r="AF23" s="84" t="s">
        <v>3643</v>
      </c>
      <c r="AG23" s="121">
        <v>0</v>
      </c>
      <c r="AH23" s="124">
        <v>0</v>
      </c>
      <c r="AI23" s="121">
        <v>0</v>
      </c>
      <c r="AJ23" s="124">
        <v>0</v>
      </c>
      <c r="AK23" s="121">
        <v>0</v>
      </c>
      <c r="AL23" s="124">
        <v>0</v>
      </c>
      <c r="AM23" s="121">
        <v>43</v>
      </c>
      <c r="AN23" s="124">
        <v>100</v>
      </c>
      <c r="AO23" s="121">
        <v>43</v>
      </c>
    </row>
    <row r="24" spans="1:41" ht="15">
      <c r="A24" s="87" t="s">
        <v>3163</v>
      </c>
      <c r="B24" s="65" t="s">
        <v>3195</v>
      </c>
      <c r="C24" s="65" t="s">
        <v>59</v>
      </c>
      <c r="D24" s="110"/>
      <c r="E24" s="109"/>
      <c r="F24" s="111" t="s">
        <v>4499</v>
      </c>
      <c r="G24" s="112"/>
      <c r="H24" s="112"/>
      <c r="I24" s="113">
        <v>24</v>
      </c>
      <c r="J24" s="114"/>
      <c r="K24" s="48">
        <v>2</v>
      </c>
      <c r="L24" s="48">
        <v>1</v>
      </c>
      <c r="M24" s="48">
        <v>2</v>
      </c>
      <c r="N24" s="48">
        <v>3</v>
      </c>
      <c r="O24" s="48">
        <v>2</v>
      </c>
      <c r="P24" s="49">
        <v>0</v>
      </c>
      <c r="Q24" s="49">
        <v>0</v>
      </c>
      <c r="R24" s="48">
        <v>1</v>
      </c>
      <c r="S24" s="48">
        <v>0</v>
      </c>
      <c r="T24" s="48">
        <v>2</v>
      </c>
      <c r="U24" s="48">
        <v>3</v>
      </c>
      <c r="V24" s="48">
        <v>1</v>
      </c>
      <c r="W24" s="49">
        <v>0.5</v>
      </c>
      <c r="X24" s="49">
        <v>0.5</v>
      </c>
      <c r="Y24" s="78" t="s">
        <v>702</v>
      </c>
      <c r="Z24" s="78" t="s">
        <v>715</v>
      </c>
      <c r="AA24" s="78" t="s">
        <v>833</v>
      </c>
      <c r="AB24" s="84" t="s">
        <v>3417</v>
      </c>
      <c r="AC24" s="84" t="s">
        <v>3562</v>
      </c>
      <c r="AD24" s="84"/>
      <c r="AE24" s="84" t="s">
        <v>372</v>
      </c>
      <c r="AF24" s="84" t="s">
        <v>3644</v>
      </c>
      <c r="AG24" s="121">
        <v>0</v>
      </c>
      <c r="AH24" s="124">
        <v>0</v>
      </c>
      <c r="AI24" s="121">
        <v>0</v>
      </c>
      <c r="AJ24" s="124">
        <v>0</v>
      </c>
      <c r="AK24" s="121">
        <v>0</v>
      </c>
      <c r="AL24" s="124">
        <v>0</v>
      </c>
      <c r="AM24" s="121">
        <v>63</v>
      </c>
      <c r="AN24" s="124">
        <v>100</v>
      </c>
      <c r="AO24" s="121">
        <v>63</v>
      </c>
    </row>
    <row r="25" spans="1:41" ht="15">
      <c r="A25" s="87" t="s">
        <v>3164</v>
      </c>
      <c r="B25" s="65" t="s">
        <v>3196</v>
      </c>
      <c r="C25" s="65" t="s">
        <v>59</v>
      </c>
      <c r="D25" s="110"/>
      <c r="E25" s="109"/>
      <c r="F25" s="111" t="s">
        <v>4500</v>
      </c>
      <c r="G25" s="112"/>
      <c r="H25" s="112"/>
      <c r="I25" s="113">
        <v>25</v>
      </c>
      <c r="J25" s="114"/>
      <c r="K25" s="48">
        <v>2</v>
      </c>
      <c r="L25" s="48">
        <v>1</v>
      </c>
      <c r="M25" s="48">
        <v>0</v>
      </c>
      <c r="N25" s="48">
        <v>1</v>
      </c>
      <c r="O25" s="48">
        <v>0</v>
      </c>
      <c r="P25" s="49">
        <v>0</v>
      </c>
      <c r="Q25" s="49">
        <v>0</v>
      </c>
      <c r="R25" s="48">
        <v>1</v>
      </c>
      <c r="S25" s="48">
        <v>0</v>
      </c>
      <c r="T25" s="48">
        <v>2</v>
      </c>
      <c r="U25" s="48">
        <v>1</v>
      </c>
      <c r="V25" s="48">
        <v>1</v>
      </c>
      <c r="W25" s="49">
        <v>0.5</v>
      </c>
      <c r="X25" s="49">
        <v>0.5</v>
      </c>
      <c r="Y25" s="78"/>
      <c r="Z25" s="78"/>
      <c r="AA25" s="78" t="s">
        <v>756</v>
      </c>
      <c r="AB25" s="84" t="s">
        <v>3418</v>
      </c>
      <c r="AC25" s="84" t="s">
        <v>1500</v>
      </c>
      <c r="AD25" s="84"/>
      <c r="AE25" s="84" t="s">
        <v>442</v>
      </c>
      <c r="AF25" s="84" t="s">
        <v>3645</v>
      </c>
      <c r="AG25" s="121">
        <v>2</v>
      </c>
      <c r="AH25" s="124">
        <v>8</v>
      </c>
      <c r="AI25" s="121">
        <v>0</v>
      </c>
      <c r="AJ25" s="124">
        <v>0</v>
      </c>
      <c r="AK25" s="121">
        <v>0</v>
      </c>
      <c r="AL25" s="124">
        <v>0</v>
      </c>
      <c r="AM25" s="121">
        <v>23</v>
      </c>
      <c r="AN25" s="124">
        <v>92</v>
      </c>
      <c r="AO25" s="121">
        <v>25</v>
      </c>
    </row>
    <row r="26" spans="1:41" ht="15">
      <c r="A26" s="87" t="s">
        <v>3165</v>
      </c>
      <c r="B26" s="65" t="s">
        <v>3197</v>
      </c>
      <c r="C26" s="65" t="s">
        <v>59</v>
      </c>
      <c r="D26" s="110"/>
      <c r="E26" s="109"/>
      <c r="F26" s="111" t="s">
        <v>4501</v>
      </c>
      <c r="G26" s="112"/>
      <c r="H26" s="112"/>
      <c r="I26" s="113">
        <v>26</v>
      </c>
      <c r="J26" s="114"/>
      <c r="K26" s="48">
        <v>2</v>
      </c>
      <c r="L26" s="48">
        <v>2</v>
      </c>
      <c r="M26" s="48">
        <v>0</v>
      </c>
      <c r="N26" s="48">
        <v>2</v>
      </c>
      <c r="O26" s="48">
        <v>1</v>
      </c>
      <c r="P26" s="49">
        <v>0</v>
      </c>
      <c r="Q26" s="49">
        <v>0</v>
      </c>
      <c r="R26" s="48">
        <v>1</v>
      </c>
      <c r="S26" s="48">
        <v>0</v>
      </c>
      <c r="T26" s="48">
        <v>2</v>
      </c>
      <c r="U26" s="48">
        <v>2</v>
      </c>
      <c r="V26" s="48">
        <v>1</v>
      </c>
      <c r="W26" s="49">
        <v>0.5</v>
      </c>
      <c r="X26" s="49">
        <v>0.5</v>
      </c>
      <c r="Y26" s="78"/>
      <c r="Z26" s="78"/>
      <c r="AA26" s="78" t="s">
        <v>824</v>
      </c>
      <c r="AB26" s="84" t="s">
        <v>3419</v>
      </c>
      <c r="AC26" s="84" t="s">
        <v>3563</v>
      </c>
      <c r="AD26" s="84"/>
      <c r="AE26" s="84" t="s">
        <v>358</v>
      </c>
      <c r="AF26" s="84" t="s">
        <v>3646</v>
      </c>
      <c r="AG26" s="121">
        <v>0</v>
      </c>
      <c r="AH26" s="124">
        <v>0</v>
      </c>
      <c r="AI26" s="121">
        <v>0</v>
      </c>
      <c r="AJ26" s="124">
        <v>0</v>
      </c>
      <c r="AK26" s="121">
        <v>0</v>
      </c>
      <c r="AL26" s="124">
        <v>0</v>
      </c>
      <c r="AM26" s="121">
        <v>52</v>
      </c>
      <c r="AN26" s="124">
        <v>100</v>
      </c>
      <c r="AO26" s="121">
        <v>52</v>
      </c>
    </row>
    <row r="27" spans="1:41" ht="15">
      <c r="A27" s="87" t="s">
        <v>3166</v>
      </c>
      <c r="B27" s="65" t="s">
        <v>3186</v>
      </c>
      <c r="C27" s="65" t="s">
        <v>61</v>
      </c>
      <c r="D27" s="110"/>
      <c r="E27" s="109"/>
      <c r="F27" s="111" t="s">
        <v>4502</v>
      </c>
      <c r="G27" s="112"/>
      <c r="H27" s="112"/>
      <c r="I27" s="113">
        <v>27</v>
      </c>
      <c r="J27" s="114"/>
      <c r="K27" s="48">
        <v>2</v>
      </c>
      <c r="L27" s="48">
        <v>2</v>
      </c>
      <c r="M27" s="48">
        <v>0</v>
      </c>
      <c r="N27" s="48">
        <v>2</v>
      </c>
      <c r="O27" s="48">
        <v>1</v>
      </c>
      <c r="P27" s="49">
        <v>0</v>
      </c>
      <c r="Q27" s="49">
        <v>0</v>
      </c>
      <c r="R27" s="48">
        <v>1</v>
      </c>
      <c r="S27" s="48">
        <v>0</v>
      </c>
      <c r="T27" s="48">
        <v>2</v>
      </c>
      <c r="U27" s="48">
        <v>2</v>
      </c>
      <c r="V27" s="48">
        <v>1</v>
      </c>
      <c r="W27" s="49">
        <v>0.5</v>
      </c>
      <c r="X27" s="49">
        <v>0.5</v>
      </c>
      <c r="Y27" s="78"/>
      <c r="Z27" s="78"/>
      <c r="AA27" s="78" t="s">
        <v>823</v>
      </c>
      <c r="AB27" s="84" t="s">
        <v>3420</v>
      </c>
      <c r="AC27" s="84" t="s">
        <v>3564</v>
      </c>
      <c r="AD27" s="84"/>
      <c r="AE27" s="84" t="s">
        <v>354</v>
      </c>
      <c r="AF27" s="84" t="s">
        <v>3647</v>
      </c>
      <c r="AG27" s="121">
        <v>0</v>
      </c>
      <c r="AH27" s="124">
        <v>0</v>
      </c>
      <c r="AI27" s="121">
        <v>2</v>
      </c>
      <c r="AJ27" s="124">
        <v>3.225806451612903</v>
      </c>
      <c r="AK27" s="121">
        <v>0</v>
      </c>
      <c r="AL27" s="124">
        <v>0</v>
      </c>
      <c r="AM27" s="121">
        <v>60</v>
      </c>
      <c r="AN27" s="124">
        <v>96.7741935483871</v>
      </c>
      <c r="AO27" s="121">
        <v>62</v>
      </c>
    </row>
    <row r="28" spans="1:41" ht="15">
      <c r="A28" s="87" t="s">
        <v>3167</v>
      </c>
      <c r="B28" s="65" t="s">
        <v>3187</v>
      </c>
      <c r="C28" s="65" t="s">
        <v>61</v>
      </c>
      <c r="D28" s="110"/>
      <c r="E28" s="109"/>
      <c r="F28" s="111" t="s">
        <v>4503</v>
      </c>
      <c r="G28" s="112"/>
      <c r="H28" s="112"/>
      <c r="I28" s="113">
        <v>28</v>
      </c>
      <c r="J28" s="114"/>
      <c r="K28" s="48">
        <v>2</v>
      </c>
      <c r="L28" s="48">
        <v>1</v>
      </c>
      <c r="M28" s="48">
        <v>3</v>
      </c>
      <c r="N28" s="48">
        <v>4</v>
      </c>
      <c r="O28" s="48">
        <v>3</v>
      </c>
      <c r="P28" s="49">
        <v>0</v>
      </c>
      <c r="Q28" s="49">
        <v>0</v>
      </c>
      <c r="R28" s="48">
        <v>1</v>
      </c>
      <c r="S28" s="48">
        <v>0</v>
      </c>
      <c r="T28" s="48">
        <v>2</v>
      </c>
      <c r="U28" s="48">
        <v>4</v>
      </c>
      <c r="V28" s="48">
        <v>1</v>
      </c>
      <c r="W28" s="49">
        <v>0.5</v>
      </c>
      <c r="X28" s="49">
        <v>0.5</v>
      </c>
      <c r="Y28" s="78"/>
      <c r="Z28" s="78"/>
      <c r="AA28" s="78" t="s">
        <v>820</v>
      </c>
      <c r="AB28" s="84" t="s">
        <v>3421</v>
      </c>
      <c r="AC28" s="84" t="s">
        <v>3565</v>
      </c>
      <c r="AD28" s="84"/>
      <c r="AE28" s="84" t="s">
        <v>347</v>
      </c>
      <c r="AF28" s="84" t="s">
        <v>3648</v>
      </c>
      <c r="AG28" s="121">
        <v>5</v>
      </c>
      <c r="AH28" s="124">
        <v>5.1020408163265305</v>
      </c>
      <c r="AI28" s="121">
        <v>3</v>
      </c>
      <c r="AJ28" s="124">
        <v>3.061224489795918</v>
      </c>
      <c r="AK28" s="121">
        <v>0</v>
      </c>
      <c r="AL28" s="124">
        <v>0</v>
      </c>
      <c r="AM28" s="121">
        <v>90</v>
      </c>
      <c r="AN28" s="124">
        <v>91.83673469387755</v>
      </c>
      <c r="AO28" s="121">
        <v>98</v>
      </c>
    </row>
    <row r="29" spans="1:41" ht="15">
      <c r="A29" s="87" t="s">
        <v>3168</v>
      </c>
      <c r="B29" s="65" t="s">
        <v>3188</v>
      </c>
      <c r="C29" s="65" t="s">
        <v>61</v>
      </c>
      <c r="D29" s="110"/>
      <c r="E29" s="109"/>
      <c r="F29" s="111" t="s">
        <v>4504</v>
      </c>
      <c r="G29" s="112"/>
      <c r="H29" s="112"/>
      <c r="I29" s="113">
        <v>29</v>
      </c>
      <c r="J29" s="114"/>
      <c r="K29" s="48">
        <v>2</v>
      </c>
      <c r="L29" s="48">
        <v>1</v>
      </c>
      <c r="M29" s="48">
        <v>0</v>
      </c>
      <c r="N29" s="48">
        <v>1</v>
      </c>
      <c r="O29" s="48">
        <v>0</v>
      </c>
      <c r="P29" s="49">
        <v>0</v>
      </c>
      <c r="Q29" s="49">
        <v>0</v>
      </c>
      <c r="R29" s="48">
        <v>1</v>
      </c>
      <c r="S29" s="48">
        <v>0</v>
      </c>
      <c r="T29" s="48">
        <v>2</v>
      </c>
      <c r="U29" s="48">
        <v>1</v>
      </c>
      <c r="V29" s="48">
        <v>1</v>
      </c>
      <c r="W29" s="49">
        <v>0.5</v>
      </c>
      <c r="X29" s="49">
        <v>0.5</v>
      </c>
      <c r="Y29" s="78"/>
      <c r="Z29" s="78"/>
      <c r="AA29" s="78" t="s">
        <v>756</v>
      </c>
      <c r="AB29" s="84" t="s">
        <v>3422</v>
      </c>
      <c r="AC29" s="84" t="s">
        <v>1500</v>
      </c>
      <c r="AD29" s="84"/>
      <c r="AE29" s="84" t="s">
        <v>439</v>
      </c>
      <c r="AF29" s="84" t="s">
        <v>3649</v>
      </c>
      <c r="AG29" s="121">
        <v>2</v>
      </c>
      <c r="AH29" s="124">
        <v>5.555555555555555</v>
      </c>
      <c r="AI29" s="121">
        <v>1</v>
      </c>
      <c r="AJ29" s="124">
        <v>2.7777777777777777</v>
      </c>
      <c r="AK29" s="121">
        <v>0</v>
      </c>
      <c r="AL29" s="124">
        <v>0</v>
      </c>
      <c r="AM29" s="121">
        <v>33</v>
      </c>
      <c r="AN29" s="124">
        <v>91.66666666666667</v>
      </c>
      <c r="AO29" s="121">
        <v>36</v>
      </c>
    </row>
    <row r="30" spans="1:41" ht="15">
      <c r="A30" s="87" t="s">
        <v>3169</v>
      </c>
      <c r="B30" s="65" t="s">
        <v>3189</v>
      </c>
      <c r="C30" s="65" t="s">
        <v>61</v>
      </c>
      <c r="D30" s="110"/>
      <c r="E30" s="109"/>
      <c r="F30" s="111" t="s">
        <v>4505</v>
      </c>
      <c r="G30" s="112"/>
      <c r="H30" s="112"/>
      <c r="I30" s="113">
        <v>30</v>
      </c>
      <c r="J30" s="114"/>
      <c r="K30" s="48">
        <v>2</v>
      </c>
      <c r="L30" s="48">
        <v>1</v>
      </c>
      <c r="M30" s="48">
        <v>0</v>
      </c>
      <c r="N30" s="48">
        <v>1</v>
      </c>
      <c r="O30" s="48">
        <v>0</v>
      </c>
      <c r="P30" s="49">
        <v>0</v>
      </c>
      <c r="Q30" s="49">
        <v>0</v>
      </c>
      <c r="R30" s="48">
        <v>1</v>
      </c>
      <c r="S30" s="48">
        <v>0</v>
      </c>
      <c r="T30" s="48">
        <v>2</v>
      </c>
      <c r="U30" s="48">
        <v>1</v>
      </c>
      <c r="V30" s="48">
        <v>1</v>
      </c>
      <c r="W30" s="49">
        <v>0.5</v>
      </c>
      <c r="X30" s="49">
        <v>0.5</v>
      </c>
      <c r="Y30" s="78" t="s">
        <v>691</v>
      </c>
      <c r="Z30" s="78" t="s">
        <v>744</v>
      </c>
      <c r="AA30" s="78" t="s">
        <v>3315</v>
      </c>
      <c r="AB30" s="84" t="s">
        <v>3264</v>
      </c>
      <c r="AC30" s="84" t="s">
        <v>1500</v>
      </c>
      <c r="AD30" s="84"/>
      <c r="AE30" s="84" t="s">
        <v>437</v>
      </c>
      <c r="AF30" s="84" t="s">
        <v>3650</v>
      </c>
      <c r="AG30" s="121">
        <v>0</v>
      </c>
      <c r="AH30" s="124">
        <v>0</v>
      </c>
      <c r="AI30" s="121">
        <v>0</v>
      </c>
      <c r="AJ30" s="124">
        <v>0</v>
      </c>
      <c r="AK30" s="121">
        <v>0</v>
      </c>
      <c r="AL30" s="124">
        <v>0</v>
      </c>
      <c r="AM30" s="121">
        <v>26</v>
      </c>
      <c r="AN30" s="124">
        <v>100</v>
      </c>
      <c r="AO30" s="121">
        <v>26</v>
      </c>
    </row>
    <row r="31" spans="1:41" ht="15">
      <c r="A31" s="87" t="s">
        <v>3170</v>
      </c>
      <c r="B31" s="65" t="s">
        <v>3190</v>
      </c>
      <c r="C31" s="65" t="s">
        <v>61</v>
      </c>
      <c r="D31" s="110"/>
      <c r="E31" s="109"/>
      <c r="F31" s="111" t="s">
        <v>3170</v>
      </c>
      <c r="G31" s="112"/>
      <c r="H31" s="112"/>
      <c r="I31" s="113">
        <v>31</v>
      </c>
      <c r="J31" s="114"/>
      <c r="K31" s="48">
        <v>2</v>
      </c>
      <c r="L31" s="48">
        <v>1</v>
      </c>
      <c r="M31" s="48">
        <v>0</v>
      </c>
      <c r="N31" s="48">
        <v>1</v>
      </c>
      <c r="O31" s="48">
        <v>0</v>
      </c>
      <c r="P31" s="49">
        <v>0</v>
      </c>
      <c r="Q31" s="49">
        <v>0</v>
      </c>
      <c r="R31" s="48">
        <v>1</v>
      </c>
      <c r="S31" s="48">
        <v>0</v>
      </c>
      <c r="T31" s="48">
        <v>2</v>
      </c>
      <c r="U31" s="48">
        <v>1</v>
      </c>
      <c r="V31" s="48">
        <v>1</v>
      </c>
      <c r="W31" s="49">
        <v>0.5</v>
      </c>
      <c r="X31" s="49">
        <v>0.5</v>
      </c>
      <c r="Y31" s="78"/>
      <c r="Z31" s="78"/>
      <c r="AA31" s="78" t="s">
        <v>756</v>
      </c>
      <c r="AB31" s="84" t="s">
        <v>1500</v>
      </c>
      <c r="AC31" s="84" t="s">
        <v>1500</v>
      </c>
      <c r="AD31" s="84"/>
      <c r="AE31" s="84" t="s">
        <v>436</v>
      </c>
      <c r="AF31" s="84" t="s">
        <v>3651</v>
      </c>
      <c r="AG31" s="121">
        <v>0</v>
      </c>
      <c r="AH31" s="124">
        <v>0</v>
      </c>
      <c r="AI31" s="121">
        <v>0</v>
      </c>
      <c r="AJ31" s="124">
        <v>0</v>
      </c>
      <c r="AK31" s="121">
        <v>0</v>
      </c>
      <c r="AL31" s="124">
        <v>0</v>
      </c>
      <c r="AM31" s="121">
        <v>6</v>
      </c>
      <c r="AN31" s="124">
        <v>100</v>
      </c>
      <c r="AO31" s="121">
        <v>6</v>
      </c>
    </row>
    <row r="32" spans="1:41" ht="15">
      <c r="A32" s="87" t="s">
        <v>3171</v>
      </c>
      <c r="B32" s="65" t="s">
        <v>3191</v>
      </c>
      <c r="C32" s="65" t="s">
        <v>61</v>
      </c>
      <c r="D32" s="110"/>
      <c r="E32" s="109"/>
      <c r="F32" s="111" t="s">
        <v>4506</v>
      </c>
      <c r="G32" s="112"/>
      <c r="H32" s="112"/>
      <c r="I32" s="113">
        <v>32</v>
      </c>
      <c r="J32" s="114"/>
      <c r="K32" s="48">
        <v>2</v>
      </c>
      <c r="L32" s="48">
        <v>1</v>
      </c>
      <c r="M32" s="48">
        <v>2</v>
      </c>
      <c r="N32" s="48">
        <v>3</v>
      </c>
      <c r="O32" s="48">
        <v>2</v>
      </c>
      <c r="P32" s="49">
        <v>0</v>
      </c>
      <c r="Q32" s="49">
        <v>0</v>
      </c>
      <c r="R32" s="48">
        <v>1</v>
      </c>
      <c r="S32" s="48">
        <v>0</v>
      </c>
      <c r="T32" s="48">
        <v>2</v>
      </c>
      <c r="U32" s="48">
        <v>3</v>
      </c>
      <c r="V32" s="48">
        <v>1</v>
      </c>
      <c r="W32" s="49">
        <v>0.5</v>
      </c>
      <c r="X32" s="49">
        <v>0.5</v>
      </c>
      <c r="Y32" s="78" t="s">
        <v>3243</v>
      </c>
      <c r="Z32" s="78" t="s">
        <v>740</v>
      </c>
      <c r="AA32" s="78" t="s">
        <v>756</v>
      </c>
      <c r="AB32" s="84" t="s">
        <v>3423</v>
      </c>
      <c r="AC32" s="84" t="s">
        <v>3566</v>
      </c>
      <c r="AD32" s="84"/>
      <c r="AE32" s="84" t="s">
        <v>328</v>
      </c>
      <c r="AF32" s="84" t="s">
        <v>3652</v>
      </c>
      <c r="AG32" s="121">
        <v>4</v>
      </c>
      <c r="AH32" s="124">
        <v>10.81081081081081</v>
      </c>
      <c r="AI32" s="121">
        <v>0</v>
      </c>
      <c r="AJ32" s="124">
        <v>0</v>
      </c>
      <c r="AK32" s="121">
        <v>0</v>
      </c>
      <c r="AL32" s="124">
        <v>0</v>
      </c>
      <c r="AM32" s="121">
        <v>33</v>
      </c>
      <c r="AN32" s="124">
        <v>89.1891891891892</v>
      </c>
      <c r="AO32" s="121">
        <v>37</v>
      </c>
    </row>
    <row r="33" spans="1:41" ht="15">
      <c r="A33" s="87" t="s">
        <v>3172</v>
      </c>
      <c r="B33" s="65" t="s">
        <v>3192</v>
      </c>
      <c r="C33" s="65" t="s">
        <v>61</v>
      </c>
      <c r="D33" s="110"/>
      <c r="E33" s="109"/>
      <c r="F33" s="111" t="s">
        <v>4507</v>
      </c>
      <c r="G33" s="112"/>
      <c r="H33" s="112"/>
      <c r="I33" s="113">
        <v>33</v>
      </c>
      <c r="J33" s="114"/>
      <c r="K33" s="48">
        <v>2</v>
      </c>
      <c r="L33" s="48">
        <v>0</v>
      </c>
      <c r="M33" s="48">
        <v>4</v>
      </c>
      <c r="N33" s="48">
        <v>4</v>
      </c>
      <c r="O33" s="48">
        <v>2</v>
      </c>
      <c r="P33" s="49">
        <v>0</v>
      </c>
      <c r="Q33" s="49">
        <v>0</v>
      </c>
      <c r="R33" s="48">
        <v>1</v>
      </c>
      <c r="S33" s="48">
        <v>0</v>
      </c>
      <c r="T33" s="48">
        <v>2</v>
      </c>
      <c r="U33" s="48">
        <v>4</v>
      </c>
      <c r="V33" s="48">
        <v>1</v>
      </c>
      <c r="W33" s="49">
        <v>0.5</v>
      </c>
      <c r="X33" s="49">
        <v>0.5</v>
      </c>
      <c r="Y33" s="78" t="s">
        <v>680</v>
      </c>
      <c r="Z33" s="78" t="s">
        <v>715</v>
      </c>
      <c r="AA33" s="78" t="s">
        <v>3316</v>
      </c>
      <c r="AB33" s="84" t="s">
        <v>3424</v>
      </c>
      <c r="AC33" s="84" t="s">
        <v>3567</v>
      </c>
      <c r="AD33" s="84"/>
      <c r="AE33" s="84" t="s">
        <v>325</v>
      </c>
      <c r="AF33" s="84" t="s">
        <v>3653</v>
      </c>
      <c r="AG33" s="121">
        <v>10</v>
      </c>
      <c r="AH33" s="124">
        <v>9.00900900900901</v>
      </c>
      <c r="AI33" s="121">
        <v>6</v>
      </c>
      <c r="AJ33" s="124">
        <v>5.405405405405405</v>
      </c>
      <c r="AK33" s="121">
        <v>0</v>
      </c>
      <c r="AL33" s="124">
        <v>0</v>
      </c>
      <c r="AM33" s="121">
        <v>95</v>
      </c>
      <c r="AN33" s="124">
        <v>85.58558558558559</v>
      </c>
      <c r="AO33" s="121">
        <v>111</v>
      </c>
    </row>
    <row r="34" spans="1:41" ht="15">
      <c r="A34" s="87" t="s">
        <v>3173</v>
      </c>
      <c r="B34" s="65" t="s">
        <v>3193</v>
      </c>
      <c r="C34" s="65" t="s">
        <v>61</v>
      </c>
      <c r="D34" s="110"/>
      <c r="E34" s="109"/>
      <c r="F34" s="111" t="s">
        <v>4508</v>
      </c>
      <c r="G34" s="112"/>
      <c r="H34" s="112"/>
      <c r="I34" s="113">
        <v>34</v>
      </c>
      <c r="J34" s="114"/>
      <c r="K34" s="48">
        <v>2</v>
      </c>
      <c r="L34" s="48">
        <v>2</v>
      </c>
      <c r="M34" s="48">
        <v>0</v>
      </c>
      <c r="N34" s="48">
        <v>2</v>
      </c>
      <c r="O34" s="48">
        <v>1</v>
      </c>
      <c r="P34" s="49">
        <v>0</v>
      </c>
      <c r="Q34" s="49">
        <v>0</v>
      </c>
      <c r="R34" s="48">
        <v>1</v>
      </c>
      <c r="S34" s="48">
        <v>0</v>
      </c>
      <c r="T34" s="48">
        <v>2</v>
      </c>
      <c r="U34" s="48">
        <v>2</v>
      </c>
      <c r="V34" s="48">
        <v>1</v>
      </c>
      <c r="W34" s="49">
        <v>0.5</v>
      </c>
      <c r="X34" s="49">
        <v>0.5</v>
      </c>
      <c r="Y34" s="78" t="s">
        <v>674</v>
      </c>
      <c r="Z34" s="78" t="s">
        <v>715</v>
      </c>
      <c r="AA34" s="78" t="s">
        <v>798</v>
      </c>
      <c r="AB34" s="84" t="s">
        <v>3425</v>
      </c>
      <c r="AC34" s="84" t="s">
        <v>3568</v>
      </c>
      <c r="AD34" s="84"/>
      <c r="AE34" s="84" t="s">
        <v>302</v>
      </c>
      <c r="AF34" s="84" t="s">
        <v>3654</v>
      </c>
      <c r="AG34" s="121">
        <v>0</v>
      </c>
      <c r="AH34" s="124">
        <v>0</v>
      </c>
      <c r="AI34" s="121">
        <v>0</v>
      </c>
      <c r="AJ34" s="124">
        <v>0</v>
      </c>
      <c r="AK34" s="121">
        <v>0</v>
      </c>
      <c r="AL34" s="124">
        <v>0</v>
      </c>
      <c r="AM34" s="121">
        <v>38</v>
      </c>
      <c r="AN34" s="124">
        <v>100</v>
      </c>
      <c r="AO34" s="121">
        <v>38</v>
      </c>
    </row>
    <row r="35" spans="1:41" ht="15">
      <c r="A35" s="87" t="s">
        <v>3174</v>
      </c>
      <c r="B35" s="65" t="s">
        <v>3194</v>
      </c>
      <c r="C35" s="65" t="s">
        <v>61</v>
      </c>
      <c r="D35" s="110"/>
      <c r="E35" s="109"/>
      <c r="F35" s="111" t="s">
        <v>3174</v>
      </c>
      <c r="G35" s="112"/>
      <c r="H35" s="112"/>
      <c r="I35" s="113">
        <v>35</v>
      </c>
      <c r="J35" s="114"/>
      <c r="K35" s="48">
        <v>2</v>
      </c>
      <c r="L35" s="48">
        <v>1</v>
      </c>
      <c r="M35" s="48">
        <v>0</v>
      </c>
      <c r="N35" s="48">
        <v>1</v>
      </c>
      <c r="O35" s="48">
        <v>0</v>
      </c>
      <c r="P35" s="49">
        <v>0</v>
      </c>
      <c r="Q35" s="49">
        <v>0</v>
      </c>
      <c r="R35" s="48">
        <v>1</v>
      </c>
      <c r="S35" s="48">
        <v>0</v>
      </c>
      <c r="T35" s="48">
        <v>2</v>
      </c>
      <c r="U35" s="48">
        <v>1</v>
      </c>
      <c r="V35" s="48">
        <v>1</v>
      </c>
      <c r="W35" s="49">
        <v>0.5</v>
      </c>
      <c r="X35" s="49">
        <v>0.5</v>
      </c>
      <c r="Y35" s="78"/>
      <c r="Z35" s="78"/>
      <c r="AA35" s="78" t="s">
        <v>756</v>
      </c>
      <c r="AB35" s="84" t="s">
        <v>1500</v>
      </c>
      <c r="AC35" s="84" t="s">
        <v>1500</v>
      </c>
      <c r="AD35" s="84" t="s">
        <v>435</v>
      </c>
      <c r="AE35" s="84"/>
      <c r="AF35" s="84" t="s">
        <v>3655</v>
      </c>
      <c r="AG35" s="121">
        <v>3</v>
      </c>
      <c r="AH35" s="124">
        <v>7.317073170731708</v>
      </c>
      <c r="AI35" s="121">
        <v>0</v>
      </c>
      <c r="AJ35" s="124">
        <v>0</v>
      </c>
      <c r="AK35" s="121">
        <v>0</v>
      </c>
      <c r="AL35" s="124">
        <v>0</v>
      </c>
      <c r="AM35" s="121">
        <v>38</v>
      </c>
      <c r="AN35" s="124">
        <v>92.6829268292683</v>
      </c>
      <c r="AO35" s="121">
        <v>41</v>
      </c>
    </row>
    <row r="36" spans="1:41" ht="15">
      <c r="A36" s="87" t="s">
        <v>3175</v>
      </c>
      <c r="B36" s="65" t="s">
        <v>3195</v>
      </c>
      <c r="C36" s="65" t="s">
        <v>61</v>
      </c>
      <c r="D36" s="110"/>
      <c r="E36" s="109"/>
      <c r="F36" s="111" t="s">
        <v>3175</v>
      </c>
      <c r="G36" s="112"/>
      <c r="H36" s="112"/>
      <c r="I36" s="113">
        <v>36</v>
      </c>
      <c r="J36" s="114"/>
      <c r="K36" s="48">
        <v>2</v>
      </c>
      <c r="L36" s="48">
        <v>1</v>
      </c>
      <c r="M36" s="48">
        <v>0</v>
      </c>
      <c r="N36" s="48">
        <v>1</v>
      </c>
      <c r="O36" s="48">
        <v>0</v>
      </c>
      <c r="P36" s="49">
        <v>0</v>
      </c>
      <c r="Q36" s="49">
        <v>0</v>
      </c>
      <c r="R36" s="48">
        <v>1</v>
      </c>
      <c r="S36" s="48">
        <v>0</v>
      </c>
      <c r="T36" s="48">
        <v>2</v>
      </c>
      <c r="U36" s="48">
        <v>1</v>
      </c>
      <c r="V36" s="48">
        <v>1</v>
      </c>
      <c r="W36" s="49">
        <v>0.5</v>
      </c>
      <c r="X36" s="49">
        <v>0.5</v>
      </c>
      <c r="Y36" s="78" t="s">
        <v>668</v>
      </c>
      <c r="Z36" s="78" t="s">
        <v>731</v>
      </c>
      <c r="AA36" s="78" t="s">
        <v>788</v>
      </c>
      <c r="AB36" s="84" t="s">
        <v>1500</v>
      </c>
      <c r="AC36" s="84" t="s">
        <v>1500</v>
      </c>
      <c r="AD36" s="84"/>
      <c r="AE36" s="84" t="s">
        <v>434</v>
      </c>
      <c r="AF36" s="84" t="s">
        <v>3656</v>
      </c>
      <c r="AG36" s="121">
        <v>0</v>
      </c>
      <c r="AH36" s="124">
        <v>0</v>
      </c>
      <c r="AI36" s="121">
        <v>0</v>
      </c>
      <c r="AJ36" s="124">
        <v>0</v>
      </c>
      <c r="AK36" s="121">
        <v>0</v>
      </c>
      <c r="AL36" s="124">
        <v>0</v>
      </c>
      <c r="AM36" s="121">
        <v>9</v>
      </c>
      <c r="AN36" s="124">
        <v>100</v>
      </c>
      <c r="AO36" s="121">
        <v>9</v>
      </c>
    </row>
    <row r="37" spans="1:41" ht="15">
      <c r="A37" s="87" t="s">
        <v>3176</v>
      </c>
      <c r="B37" s="65" t="s">
        <v>3196</v>
      </c>
      <c r="C37" s="65" t="s">
        <v>61</v>
      </c>
      <c r="D37" s="110"/>
      <c r="E37" s="109"/>
      <c r="F37" s="111" t="s">
        <v>4509</v>
      </c>
      <c r="G37" s="112"/>
      <c r="H37" s="112"/>
      <c r="I37" s="113">
        <v>37</v>
      </c>
      <c r="J37" s="114"/>
      <c r="K37" s="48">
        <v>2</v>
      </c>
      <c r="L37" s="48">
        <v>1</v>
      </c>
      <c r="M37" s="48">
        <v>0</v>
      </c>
      <c r="N37" s="48">
        <v>1</v>
      </c>
      <c r="O37" s="48">
        <v>0</v>
      </c>
      <c r="P37" s="49">
        <v>0</v>
      </c>
      <c r="Q37" s="49">
        <v>0</v>
      </c>
      <c r="R37" s="48">
        <v>1</v>
      </c>
      <c r="S37" s="48">
        <v>0</v>
      </c>
      <c r="T37" s="48">
        <v>2</v>
      </c>
      <c r="U37" s="48">
        <v>1</v>
      </c>
      <c r="V37" s="48">
        <v>1</v>
      </c>
      <c r="W37" s="49">
        <v>0.5</v>
      </c>
      <c r="X37" s="49">
        <v>0.5</v>
      </c>
      <c r="Y37" s="78" t="s">
        <v>667</v>
      </c>
      <c r="Z37" s="78" t="s">
        <v>730</v>
      </c>
      <c r="AA37" s="78" t="s">
        <v>795</v>
      </c>
      <c r="AB37" s="84" t="s">
        <v>3426</v>
      </c>
      <c r="AC37" s="84" t="s">
        <v>1500</v>
      </c>
      <c r="AD37" s="84"/>
      <c r="AE37" s="84" t="s">
        <v>433</v>
      </c>
      <c r="AF37" s="84" t="s">
        <v>3657</v>
      </c>
      <c r="AG37" s="121">
        <v>0</v>
      </c>
      <c r="AH37" s="124">
        <v>0</v>
      </c>
      <c r="AI37" s="121">
        <v>0</v>
      </c>
      <c r="AJ37" s="124">
        <v>0</v>
      </c>
      <c r="AK37" s="121">
        <v>0</v>
      </c>
      <c r="AL37" s="124">
        <v>0</v>
      </c>
      <c r="AM37" s="121">
        <v>16</v>
      </c>
      <c r="AN37" s="124">
        <v>100</v>
      </c>
      <c r="AO37" s="121">
        <v>16</v>
      </c>
    </row>
    <row r="38" spans="1:41" ht="15">
      <c r="A38" s="87" t="s">
        <v>3177</v>
      </c>
      <c r="B38" s="65" t="s">
        <v>3197</v>
      </c>
      <c r="C38" s="65" t="s">
        <v>61</v>
      </c>
      <c r="D38" s="110"/>
      <c r="E38" s="109"/>
      <c r="F38" s="111" t="s">
        <v>3177</v>
      </c>
      <c r="G38" s="112"/>
      <c r="H38" s="112"/>
      <c r="I38" s="113">
        <v>38</v>
      </c>
      <c r="J38" s="114"/>
      <c r="K38" s="48">
        <v>2</v>
      </c>
      <c r="L38" s="48">
        <v>1</v>
      </c>
      <c r="M38" s="48">
        <v>0</v>
      </c>
      <c r="N38" s="48">
        <v>1</v>
      </c>
      <c r="O38" s="48">
        <v>0</v>
      </c>
      <c r="P38" s="49">
        <v>0</v>
      </c>
      <c r="Q38" s="49">
        <v>0</v>
      </c>
      <c r="R38" s="48">
        <v>1</v>
      </c>
      <c r="S38" s="48">
        <v>0</v>
      </c>
      <c r="T38" s="48">
        <v>2</v>
      </c>
      <c r="U38" s="48">
        <v>1</v>
      </c>
      <c r="V38" s="48">
        <v>1</v>
      </c>
      <c r="W38" s="49">
        <v>0.5</v>
      </c>
      <c r="X38" s="49">
        <v>0.5</v>
      </c>
      <c r="Y38" s="78" t="s">
        <v>663</v>
      </c>
      <c r="Z38" s="78" t="s">
        <v>727</v>
      </c>
      <c r="AA38" s="78" t="s">
        <v>756</v>
      </c>
      <c r="AB38" s="84" t="s">
        <v>1500</v>
      </c>
      <c r="AC38" s="84" t="s">
        <v>1500</v>
      </c>
      <c r="AD38" s="84"/>
      <c r="AE38" s="84" t="s">
        <v>432</v>
      </c>
      <c r="AF38" s="84" t="s">
        <v>3658</v>
      </c>
      <c r="AG38" s="121">
        <v>0</v>
      </c>
      <c r="AH38" s="124">
        <v>0</v>
      </c>
      <c r="AI38" s="121">
        <v>0</v>
      </c>
      <c r="AJ38" s="124">
        <v>0</v>
      </c>
      <c r="AK38" s="121">
        <v>0</v>
      </c>
      <c r="AL38" s="124">
        <v>0</v>
      </c>
      <c r="AM38" s="121">
        <v>16</v>
      </c>
      <c r="AN38" s="124">
        <v>100</v>
      </c>
      <c r="AO38" s="121">
        <v>16</v>
      </c>
    </row>
    <row r="39" spans="1:41" ht="15">
      <c r="A39" s="87" t="s">
        <v>3178</v>
      </c>
      <c r="B39" s="65" t="s">
        <v>3186</v>
      </c>
      <c r="C39" s="65" t="s">
        <v>63</v>
      </c>
      <c r="D39" s="110"/>
      <c r="E39" s="109"/>
      <c r="F39" s="111" t="s">
        <v>4510</v>
      </c>
      <c r="G39" s="112"/>
      <c r="H39" s="112"/>
      <c r="I39" s="113">
        <v>39</v>
      </c>
      <c r="J39" s="114"/>
      <c r="K39" s="48">
        <v>2</v>
      </c>
      <c r="L39" s="48">
        <v>1</v>
      </c>
      <c r="M39" s="48">
        <v>0</v>
      </c>
      <c r="N39" s="48">
        <v>1</v>
      </c>
      <c r="O39" s="48">
        <v>0</v>
      </c>
      <c r="P39" s="49">
        <v>0</v>
      </c>
      <c r="Q39" s="49">
        <v>0</v>
      </c>
      <c r="R39" s="48">
        <v>1</v>
      </c>
      <c r="S39" s="48">
        <v>0</v>
      </c>
      <c r="T39" s="48">
        <v>2</v>
      </c>
      <c r="U39" s="48">
        <v>1</v>
      </c>
      <c r="V39" s="48">
        <v>1</v>
      </c>
      <c r="W39" s="49">
        <v>0.5</v>
      </c>
      <c r="X39" s="49">
        <v>0.5</v>
      </c>
      <c r="Y39" s="78"/>
      <c r="Z39" s="78"/>
      <c r="AA39" s="78" t="s">
        <v>790</v>
      </c>
      <c r="AB39" s="84" t="s">
        <v>3427</v>
      </c>
      <c r="AC39" s="84" t="s">
        <v>1500</v>
      </c>
      <c r="AD39" s="84"/>
      <c r="AE39" s="84" t="s">
        <v>431</v>
      </c>
      <c r="AF39" s="84" t="s">
        <v>3659</v>
      </c>
      <c r="AG39" s="121">
        <v>0</v>
      </c>
      <c r="AH39" s="124">
        <v>0</v>
      </c>
      <c r="AI39" s="121">
        <v>0</v>
      </c>
      <c r="AJ39" s="124">
        <v>0</v>
      </c>
      <c r="AK39" s="121">
        <v>0</v>
      </c>
      <c r="AL39" s="124">
        <v>0</v>
      </c>
      <c r="AM39" s="121">
        <v>33</v>
      </c>
      <c r="AN39" s="124">
        <v>100</v>
      </c>
      <c r="AO39" s="121">
        <v>33</v>
      </c>
    </row>
    <row r="40" spans="1:41" ht="15">
      <c r="A40" s="87" t="s">
        <v>3179</v>
      </c>
      <c r="B40" s="65" t="s">
        <v>3187</v>
      </c>
      <c r="C40" s="65" t="s">
        <v>63</v>
      </c>
      <c r="D40" s="110"/>
      <c r="E40" s="109"/>
      <c r="F40" s="111" t="s">
        <v>4511</v>
      </c>
      <c r="G40" s="112"/>
      <c r="H40" s="112"/>
      <c r="I40" s="113">
        <v>40</v>
      </c>
      <c r="J40" s="114"/>
      <c r="K40" s="48">
        <v>2</v>
      </c>
      <c r="L40" s="48">
        <v>1</v>
      </c>
      <c r="M40" s="48">
        <v>0</v>
      </c>
      <c r="N40" s="48">
        <v>1</v>
      </c>
      <c r="O40" s="48">
        <v>0</v>
      </c>
      <c r="P40" s="49">
        <v>0</v>
      </c>
      <c r="Q40" s="49">
        <v>0</v>
      </c>
      <c r="R40" s="48">
        <v>1</v>
      </c>
      <c r="S40" s="48">
        <v>0</v>
      </c>
      <c r="T40" s="48">
        <v>2</v>
      </c>
      <c r="U40" s="48">
        <v>1</v>
      </c>
      <c r="V40" s="48">
        <v>1</v>
      </c>
      <c r="W40" s="49">
        <v>0.5</v>
      </c>
      <c r="X40" s="49">
        <v>0.5</v>
      </c>
      <c r="Y40" s="78"/>
      <c r="Z40" s="78"/>
      <c r="AA40" s="78" t="s">
        <v>789</v>
      </c>
      <c r="AB40" s="84" t="s">
        <v>3428</v>
      </c>
      <c r="AC40" s="84" t="s">
        <v>3435</v>
      </c>
      <c r="AD40" s="84"/>
      <c r="AE40" s="84" t="s">
        <v>430</v>
      </c>
      <c r="AF40" s="84" t="s">
        <v>3660</v>
      </c>
      <c r="AG40" s="121">
        <v>0</v>
      </c>
      <c r="AH40" s="124">
        <v>0</v>
      </c>
      <c r="AI40" s="121">
        <v>0</v>
      </c>
      <c r="AJ40" s="124">
        <v>0</v>
      </c>
      <c r="AK40" s="121">
        <v>0</v>
      </c>
      <c r="AL40" s="124">
        <v>0</v>
      </c>
      <c r="AM40" s="121">
        <v>42</v>
      </c>
      <c r="AN40" s="124">
        <v>100</v>
      </c>
      <c r="AO40" s="121">
        <v>42</v>
      </c>
    </row>
    <row r="41" spans="1:41" ht="15">
      <c r="A41" s="87" t="s">
        <v>3180</v>
      </c>
      <c r="B41" s="65" t="s">
        <v>3188</v>
      </c>
      <c r="C41" s="65" t="s">
        <v>63</v>
      </c>
      <c r="D41" s="110"/>
      <c r="E41" s="109"/>
      <c r="F41" s="111" t="s">
        <v>4512</v>
      </c>
      <c r="G41" s="112"/>
      <c r="H41" s="112"/>
      <c r="I41" s="113">
        <v>41</v>
      </c>
      <c r="J41" s="114"/>
      <c r="K41" s="48">
        <v>2</v>
      </c>
      <c r="L41" s="48">
        <v>2</v>
      </c>
      <c r="M41" s="48">
        <v>0</v>
      </c>
      <c r="N41" s="48">
        <v>2</v>
      </c>
      <c r="O41" s="48">
        <v>1</v>
      </c>
      <c r="P41" s="49">
        <v>0</v>
      </c>
      <c r="Q41" s="49">
        <v>0</v>
      </c>
      <c r="R41" s="48">
        <v>1</v>
      </c>
      <c r="S41" s="48">
        <v>0</v>
      </c>
      <c r="T41" s="48">
        <v>2</v>
      </c>
      <c r="U41" s="48">
        <v>2</v>
      </c>
      <c r="V41" s="48">
        <v>1</v>
      </c>
      <c r="W41" s="49">
        <v>0.5</v>
      </c>
      <c r="X41" s="49">
        <v>0.5</v>
      </c>
      <c r="Y41" s="78"/>
      <c r="Z41" s="78"/>
      <c r="AA41" s="78" t="s">
        <v>787</v>
      </c>
      <c r="AB41" s="84" t="s">
        <v>3429</v>
      </c>
      <c r="AC41" s="84" t="s">
        <v>3569</v>
      </c>
      <c r="AD41" s="84"/>
      <c r="AE41" s="84" t="s">
        <v>279</v>
      </c>
      <c r="AF41" s="84" t="s">
        <v>3661</v>
      </c>
      <c r="AG41" s="121">
        <v>3</v>
      </c>
      <c r="AH41" s="124">
        <v>5.660377358490566</v>
      </c>
      <c r="AI41" s="121">
        <v>0</v>
      </c>
      <c r="AJ41" s="124">
        <v>0</v>
      </c>
      <c r="AK41" s="121">
        <v>0</v>
      </c>
      <c r="AL41" s="124">
        <v>0</v>
      </c>
      <c r="AM41" s="121">
        <v>50</v>
      </c>
      <c r="AN41" s="124">
        <v>94.33962264150944</v>
      </c>
      <c r="AO41" s="121">
        <v>53</v>
      </c>
    </row>
    <row r="42" spans="1:41" ht="15">
      <c r="A42" s="87" t="s">
        <v>3181</v>
      </c>
      <c r="B42" s="65" t="s">
        <v>3189</v>
      </c>
      <c r="C42" s="65" t="s">
        <v>63</v>
      </c>
      <c r="D42" s="110"/>
      <c r="E42" s="109"/>
      <c r="F42" s="111" t="s">
        <v>4513</v>
      </c>
      <c r="G42" s="112"/>
      <c r="H42" s="112"/>
      <c r="I42" s="113">
        <v>42</v>
      </c>
      <c r="J42" s="114"/>
      <c r="K42" s="48">
        <v>2</v>
      </c>
      <c r="L42" s="48">
        <v>2</v>
      </c>
      <c r="M42" s="48">
        <v>0</v>
      </c>
      <c r="N42" s="48">
        <v>2</v>
      </c>
      <c r="O42" s="48">
        <v>1</v>
      </c>
      <c r="P42" s="49">
        <v>0</v>
      </c>
      <c r="Q42" s="49">
        <v>0</v>
      </c>
      <c r="R42" s="48">
        <v>1</v>
      </c>
      <c r="S42" s="48">
        <v>0</v>
      </c>
      <c r="T42" s="48">
        <v>2</v>
      </c>
      <c r="U42" s="48">
        <v>2</v>
      </c>
      <c r="V42" s="48">
        <v>1</v>
      </c>
      <c r="W42" s="49">
        <v>0.5</v>
      </c>
      <c r="X42" s="49">
        <v>0.5</v>
      </c>
      <c r="Y42" s="78" t="s">
        <v>658</v>
      </c>
      <c r="Z42" s="78" t="s">
        <v>722</v>
      </c>
      <c r="AA42" s="78" t="s">
        <v>756</v>
      </c>
      <c r="AB42" s="84" t="s">
        <v>3430</v>
      </c>
      <c r="AC42" s="84" t="s">
        <v>3570</v>
      </c>
      <c r="AD42" s="84"/>
      <c r="AE42" s="84" t="s">
        <v>266</v>
      </c>
      <c r="AF42" s="84" t="s">
        <v>3662</v>
      </c>
      <c r="AG42" s="121">
        <v>0</v>
      </c>
      <c r="AH42" s="124">
        <v>0</v>
      </c>
      <c r="AI42" s="121">
        <v>0</v>
      </c>
      <c r="AJ42" s="124">
        <v>0</v>
      </c>
      <c r="AK42" s="121">
        <v>0</v>
      </c>
      <c r="AL42" s="124">
        <v>0</v>
      </c>
      <c r="AM42" s="121">
        <v>54</v>
      </c>
      <c r="AN42" s="124">
        <v>100</v>
      </c>
      <c r="AO42" s="121">
        <v>54</v>
      </c>
    </row>
    <row r="43" spans="1:41" ht="15">
      <c r="A43" s="87" t="s">
        <v>3182</v>
      </c>
      <c r="B43" s="65" t="s">
        <v>3190</v>
      </c>
      <c r="C43" s="65" t="s">
        <v>63</v>
      </c>
      <c r="D43" s="110"/>
      <c r="E43" s="109"/>
      <c r="F43" s="111" t="s">
        <v>4514</v>
      </c>
      <c r="G43" s="112"/>
      <c r="H43" s="112"/>
      <c r="I43" s="113">
        <v>43</v>
      </c>
      <c r="J43" s="114"/>
      <c r="K43" s="48">
        <v>2</v>
      </c>
      <c r="L43" s="48">
        <v>1</v>
      </c>
      <c r="M43" s="48">
        <v>3</v>
      </c>
      <c r="N43" s="48">
        <v>4</v>
      </c>
      <c r="O43" s="48">
        <v>3</v>
      </c>
      <c r="P43" s="49">
        <v>0</v>
      </c>
      <c r="Q43" s="49">
        <v>0</v>
      </c>
      <c r="R43" s="48">
        <v>1</v>
      </c>
      <c r="S43" s="48">
        <v>0</v>
      </c>
      <c r="T43" s="48">
        <v>2</v>
      </c>
      <c r="U43" s="48">
        <v>4</v>
      </c>
      <c r="V43" s="48">
        <v>1</v>
      </c>
      <c r="W43" s="49">
        <v>0.5</v>
      </c>
      <c r="X43" s="49">
        <v>0.5</v>
      </c>
      <c r="Y43" s="78"/>
      <c r="Z43" s="78"/>
      <c r="AA43" s="78" t="s">
        <v>756</v>
      </c>
      <c r="AB43" s="84" t="s">
        <v>3431</v>
      </c>
      <c r="AC43" s="84" t="s">
        <v>1500</v>
      </c>
      <c r="AD43" s="84"/>
      <c r="AE43" s="84" t="s">
        <v>427</v>
      </c>
      <c r="AF43" s="84" t="s">
        <v>3663</v>
      </c>
      <c r="AG43" s="121">
        <v>6</v>
      </c>
      <c r="AH43" s="124">
        <v>4.285714285714286</v>
      </c>
      <c r="AI43" s="121">
        <v>3</v>
      </c>
      <c r="AJ43" s="124">
        <v>2.142857142857143</v>
      </c>
      <c r="AK43" s="121">
        <v>0</v>
      </c>
      <c r="AL43" s="124">
        <v>0</v>
      </c>
      <c r="AM43" s="121">
        <v>131</v>
      </c>
      <c r="AN43" s="124">
        <v>93.57142857142857</v>
      </c>
      <c r="AO43" s="121">
        <v>140</v>
      </c>
    </row>
    <row r="44" spans="1:41" ht="15">
      <c r="A44" s="87" t="s">
        <v>3183</v>
      </c>
      <c r="B44" s="65" t="s">
        <v>3191</v>
      </c>
      <c r="C44" s="65" t="s">
        <v>63</v>
      </c>
      <c r="D44" s="110"/>
      <c r="E44" s="109"/>
      <c r="F44" s="111" t="s">
        <v>4515</v>
      </c>
      <c r="G44" s="112"/>
      <c r="H44" s="112"/>
      <c r="I44" s="113">
        <v>44</v>
      </c>
      <c r="J44" s="114"/>
      <c r="K44" s="48">
        <v>2</v>
      </c>
      <c r="L44" s="48">
        <v>2</v>
      </c>
      <c r="M44" s="48">
        <v>0</v>
      </c>
      <c r="N44" s="48">
        <v>2</v>
      </c>
      <c r="O44" s="48">
        <v>1</v>
      </c>
      <c r="P44" s="49">
        <v>0</v>
      </c>
      <c r="Q44" s="49">
        <v>0</v>
      </c>
      <c r="R44" s="48">
        <v>1</v>
      </c>
      <c r="S44" s="48">
        <v>0</v>
      </c>
      <c r="T44" s="48">
        <v>2</v>
      </c>
      <c r="U44" s="48">
        <v>2</v>
      </c>
      <c r="V44" s="48">
        <v>1</v>
      </c>
      <c r="W44" s="49">
        <v>0.5</v>
      </c>
      <c r="X44" s="49">
        <v>0.5</v>
      </c>
      <c r="Y44" s="78" t="s">
        <v>654</v>
      </c>
      <c r="Z44" s="78" t="s">
        <v>720</v>
      </c>
      <c r="AA44" s="78" t="s">
        <v>756</v>
      </c>
      <c r="AB44" s="84" t="s">
        <v>3432</v>
      </c>
      <c r="AC44" s="84" t="s">
        <v>3571</v>
      </c>
      <c r="AD44" s="84"/>
      <c r="AE44" s="84" t="s">
        <v>249</v>
      </c>
      <c r="AF44" s="84" t="s">
        <v>3664</v>
      </c>
      <c r="AG44" s="121">
        <v>0</v>
      </c>
      <c r="AH44" s="124">
        <v>0</v>
      </c>
      <c r="AI44" s="121">
        <v>0</v>
      </c>
      <c r="AJ44" s="124">
        <v>0</v>
      </c>
      <c r="AK44" s="121">
        <v>0</v>
      </c>
      <c r="AL44" s="124">
        <v>0</v>
      </c>
      <c r="AM44" s="121">
        <v>14</v>
      </c>
      <c r="AN44" s="124">
        <v>100</v>
      </c>
      <c r="AO44" s="121">
        <v>14</v>
      </c>
    </row>
    <row r="45" spans="1:41" ht="15">
      <c r="A45" s="87" t="s">
        <v>3184</v>
      </c>
      <c r="B45" s="65" t="s">
        <v>3192</v>
      </c>
      <c r="C45" s="65" t="s">
        <v>63</v>
      </c>
      <c r="D45" s="110"/>
      <c r="E45" s="109"/>
      <c r="F45" s="111" t="s">
        <v>4516</v>
      </c>
      <c r="G45" s="112"/>
      <c r="H45" s="112"/>
      <c r="I45" s="113">
        <v>45</v>
      </c>
      <c r="J45" s="114"/>
      <c r="K45" s="48">
        <v>2</v>
      </c>
      <c r="L45" s="48">
        <v>2</v>
      </c>
      <c r="M45" s="48">
        <v>0</v>
      </c>
      <c r="N45" s="48">
        <v>2</v>
      </c>
      <c r="O45" s="48">
        <v>1</v>
      </c>
      <c r="P45" s="49">
        <v>0</v>
      </c>
      <c r="Q45" s="49">
        <v>0</v>
      </c>
      <c r="R45" s="48">
        <v>1</v>
      </c>
      <c r="S45" s="48">
        <v>0</v>
      </c>
      <c r="T45" s="48">
        <v>2</v>
      </c>
      <c r="U45" s="48">
        <v>2</v>
      </c>
      <c r="V45" s="48">
        <v>1</v>
      </c>
      <c r="W45" s="49">
        <v>0.5</v>
      </c>
      <c r="X45" s="49">
        <v>0.5</v>
      </c>
      <c r="Y45" s="78" t="s">
        <v>650</v>
      </c>
      <c r="Z45" s="78" t="s">
        <v>717</v>
      </c>
      <c r="AA45" s="78" t="s">
        <v>3317</v>
      </c>
      <c r="AB45" s="84" t="s">
        <v>3433</v>
      </c>
      <c r="AC45" s="84" t="s">
        <v>3572</v>
      </c>
      <c r="AD45" s="84"/>
      <c r="AE45" s="84" t="s">
        <v>222</v>
      </c>
      <c r="AF45" s="84" t="s">
        <v>3665</v>
      </c>
      <c r="AG45" s="121">
        <v>0</v>
      </c>
      <c r="AH45" s="124">
        <v>0</v>
      </c>
      <c r="AI45" s="121">
        <v>0</v>
      </c>
      <c r="AJ45" s="124">
        <v>0</v>
      </c>
      <c r="AK45" s="121">
        <v>0</v>
      </c>
      <c r="AL45" s="124">
        <v>0</v>
      </c>
      <c r="AM45" s="121">
        <v>36</v>
      </c>
      <c r="AN45" s="124">
        <v>100</v>
      </c>
      <c r="AO45" s="121">
        <v>36</v>
      </c>
    </row>
    <row r="46" spans="1:41" ht="15">
      <c r="A46" s="87" t="s">
        <v>3185</v>
      </c>
      <c r="B46" s="65" t="s">
        <v>3193</v>
      </c>
      <c r="C46" s="65" t="s">
        <v>63</v>
      </c>
      <c r="D46" s="110"/>
      <c r="E46" s="109"/>
      <c r="F46" s="111" t="s">
        <v>3185</v>
      </c>
      <c r="G46" s="112"/>
      <c r="H46" s="112"/>
      <c r="I46" s="113">
        <v>46</v>
      </c>
      <c r="J46" s="114"/>
      <c r="K46" s="48">
        <v>2</v>
      </c>
      <c r="L46" s="48">
        <v>1</v>
      </c>
      <c r="M46" s="48">
        <v>0</v>
      </c>
      <c r="N46" s="48">
        <v>1</v>
      </c>
      <c r="O46" s="48">
        <v>0</v>
      </c>
      <c r="P46" s="49">
        <v>0</v>
      </c>
      <c r="Q46" s="49">
        <v>0</v>
      </c>
      <c r="R46" s="48">
        <v>1</v>
      </c>
      <c r="S46" s="48">
        <v>0</v>
      </c>
      <c r="T46" s="48">
        <v>2</v>
      </c>
      <c r="U46" s="48">
        <v>1</v>
      </c>
      <c r="V46" s="48">
        <v>1</v>
      </c>
      <c r="W46" s="49">
        <v>0.5</v>
      </c>
      <c r="X46" s="49">
        <v>0.5</v>
      </c>
      <c r="Y46" s="78" t="s">
        <v>649</v>
      </c>
      <c r="Z46" s="78" t="s">
        <v>716</v>
      </c>
      <c r="AA46" s="78" t="s">
        <v>756</v>
      </c>
      <c r="AB46" s="84" t="s">
        <v>1500</v>
      </c>
      <c r="AC46" s="84" t="s">
        <v>1500</v>
      </c>
      <c r="AD46" s="84"/>
      <c r="AE46" s="84" t="s">
        <v>418</v>
      </c>
      <c r="AF46" s="84" t="s">
        <v>3666</v>
      </c>
      <c r="AG46" s="121">
        <v>0</v>
      </c>
      <c r="AH46" s="124">
        <v>0</v>
      </c>
      <c r="AI46" s="121">
        <v>1</v>
      </c>
      <c r="AJ46" s="124">
        <v>8.333333333333334</v>
      </c>
      <c r="AK46" s="121">
        <v>0</v>
      </c>
      <c r="AL46" s="124">
        <v>0</v>
      </c>
      <c r="AM46" s="121">
        <v>11</v>
      </c>
      <c r="AN46" s="124">
        <v>91.66666666666667</v>
      </c>
      <c r="AO46" s="121">
        <v>12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3142</v>
      </c>
      <c r="B2" s="84" t="s">
        <v>216</v>
      </c>
      <c r="C2" s="78">
        <f>VLOOKUP(GroupVertices[[#This Row],[Vertex]],Vertices[],MATCH("ID",Vertices[[#Headers],[Vertex]:[Vertex Content Word Count]],0),FALSE)</f>
        <v>17</v>
      </c>
    </row>
    <row r="3" spans="1:3" ht="15">
      <c r="A3" s="78" t="s">
        <v>3142</v>
      </c>
      <c r="B3" s="84" t="s">
        <v>219</v>
      </c>
      <c r="C3" s="78">
        <f>VLOOKUP(GroupVertices[[#This Row],[Vertex]],Vertices[],MATCH("ID",Vertices[[#Headers],[Vertex]:[Vertex Content Word Count]],0),FALSE)</f>
        <v>22</v>
      </c>
    </row>
    <row r="4" spans="1:3" ht="15">
      <c r="A4" s="78" t="s">
        <v>3142</v>
      </c>
      <c r="B4" s="84" t="s">
        <v>224</v>
      </c>
      <c r="C4" s="78">
        <f>VLOOKUP(GroupVertices[[#This Row],[Vertex]],Vertices[],MATCH("ID",Vertices[[#Headers],[Vertex]:[Vertex Content Word Count]],0),FALSE)</f>
        <v>29</v>
      </c>
    </row>
    <row r="5" spans="1:3" ht="15">
      <c r="A5" s="78" t="s">
        <v>3142</v>
      </c>
      <c r="B5" s="84" t="s">
        <v>232</v>
      </c>
      <c r="C5" s="78">
        <f>VLOOKUP(GroupVertices[[#This Row],[Vertex]],Vertices[],MATCH("ID",Vertices[[#Headers],[Vertex]:[Vertex Content Word Count]],0),FALSE)</f>
        <v>38</v>
      </c>
    </row>
    <row r="6" spans="1:3" ht="15">
      <c r="A6" s="78" t="s">
        <v>3142</v>
      </c>
      <c r="B6" s="84" t="s">
        <v>234</v>
      </c>
      <c r="C6" s="78">
        <f>VLOOKUP(GroupVertices[[#This Row],[Vertex]],Vertices[],MATCH("ID",Vertices[[#Headers],[Vertex]:[Vertex Content Word Count]],0),FALSE)</f>
        <v>41</v>
      </c>
    </row>
    <row r="7" spans="1:3" ht="15">
      <c r="A7" s="78" t="s">
        <v>3142</v>
      </c>
      <c r="B7" s="84" t="s">
        <v>241</v>
      </c>
      <c r="C7" s="78">
        <f>VLOOKUP(GroupVertices[[#This Row],[Vertex]],Vertices[],MATCH("ID",Vertices[[#Headers],[Vertex]:[Vertex Content Word Count]],0),FALSE)</f>
        <v>53</v>
      </c>
    </row>
    <row r="8" spans="1:3" ht="15">
      <c r="A8" s="78" t="s">
        <v>3142</v>
      </c>
      <c r="B8" s="84" t="s">
        <v>243</v>
      </c>
      <c r="C8" s="78">
        <f>VLOOKUP(GroupVertices[[#This Row],[Vertex]],Vertices[],MATCH("ID",Vertices[[#Headers],[Vertex]:[Vertex Content Word Count]],0),FALSE)</f>
        <v>55</v>
      </c>
    </row>
    <row r="9" spans="1:3" ht="15">
      <c r="A9" s="78" t="s">
        <v>3142</v>
      </c>
      <c r="B9" s="84" t="s">
        <v>244</v>
      </c>
      <c r="C9" s="78">
        <f>VLOOKUP(GroupVertices[[#This Row],[Vertex]],Vertices[],MATCH("ID",Vertices[[#Headers],[Vertex]:[Vertex Content Word Count]],0),FALSE)</f>
        <v>56</v>
      </c>
    </row>
    <row r="10" spans="1:3" ht="15">
      <c r="A10" s="78" t="s">
        <v>3142</v>
      </c>
      <c r="B10" s="84" t="s">
        <v>246</v>
      </c>
      <c r="C10" s="78">
        <f>VLOOKUP(GroupVertices[[#This Row],[Vertex]],Vertices[],MATCH("ID",Vertices[[#Headers],[Vertex]:[Vertex Content Word Count]],0),FALSE)</f>
        <v>58</v>
      </c>
    </row>
    <row r="11" spans="1:3" ht="15">
      <c r="A11" s="78" t="s">
        <v>3142</v>
      </c>
      <c r="B11" s="84" t="s">
        <v>248</v>
      </c>
      <c r="C11" s="78">
        <f>VLOOKUP(GroupVertices[[#This Row],[Vertex]],Vertices[],MATCH("ID",Vertices[[#Headers],[Vertex]:[Vertex Content Word Count]],0),FALSE)</f>
        <v>61</v>
      </c>
    </row>
    <row r="12" spans="1:3" ht="15">
      <c r="A12" s="78" t="s">
        <v>3142</v>
      </c>
      <c r="B12" s="84" t="s">
        <v>251</v>
      </c>
      <c r="C12" s="78">
        <f>VLOOKUP(GroupVertices[[#This Row],[Vertex]],Vertices[],MATCH("ID",Vertices[[#Headers],[Vertex]:[Vertex Content Word Count]],0),FALSE)</f>
        <v>64</v>
      </c>
    </row>
    <row r="13" spans="1:3" ht="15">
      <c r="A13" s="78" t="s">
        <v>3142</v>
      </c>
      <c r="B13" s="84" t="s">
        <v>254</v>
      </c>
      <c r="C13" s="78">
        <f>VLOOKUP(GroupVertices[[#This Row],[Vertex]],Vertices[],MATCH("ID",Vertices[[#Headers],[Vertex]:[Vertex Content Word Count]],0),FALSE)</f>
        <v>69</v>
      </c>
    </row>
    <row r="14" spans="1:3" ht="15">
      <c r="A14" s="78" t="s">
        <v>3142</v>
      </c>
      <c r="B14" s="84" t="s">
        <v>257</v>
      </c>
      <c r="C14" s="78">
        <f>VLOOKUP(GroupVertices[[#This Row],[Vertex]],Vertices[],MATCH("ID",Vertices[[#Headers],[Vertex]:[Vertex Content Word Count]],0),FALSE)</f>
        <v>75</v>
      </c>
    </row>
    <row r="15" spans="1:3" ht="15">
      <c r="A15" s="78" t="s">
        <v>3142</v>
      </c>
      <c r="B15" s="84" t="s">
        <v>259</v>
      </c>
      <c r="C15" s="78">
        <f>VLOOKUP(GroupVertices[[#This Row],[Vertex]],Vertices[],MATCH("ID",Vertices[[#Headers],[Vertex]:[Vertex Content Word Count]],0),FALSE)</f>
        <v>77</v>
      </c>
    </row>
    <row r="16" spans="1:3" ht="15">
      <c r="A16" s="78" t="s">
        <v>3142</v>
      </c>
      <c r="B16" s="84" t="s">
        <v>263</v>
      </c>
      <c r="C16" s="78">
        <f>VLOOKUP(GroupVertices[[#This Row],[Vertex]],Vertices[],MATCH("ID",Vertices[[#Headers],[Vertex]:[Vertex Content Word Count]],0),FALSE)</f>
        <v>82</v>
      </c>
    </row>
    <row r="17" spans="1:3" ht="15">
      <c r="A17" s="78" t="s">
        <v>3142</v>
      </c>
      <c r="B17" s="84" t="s">
        <v>270</v>
      </c>
      <c r="C17" s="78">
        <f>VLOOKUP(GroupVertices[[#This Row],[Vertex]],Vertices[],MATCH("ID",Vertices[[#Headers],[Vertex]:[Vertex Content Word Count]],0),FALSE)</f>
        <v>88</v>
      </c>
    </row>
    <row r="18" spans="1:3" ht="15">
      <c r="A18" s="78" t="s">
        <v>3142</v>
      </c>
      <c r="B18" s="84" t="s">
        <v>271</v>
      </c>
      <c r="C18" s="78">
        <f>VLOOKUP(GroupVertices[[#This Row],[Vertex]],Vertices[],MATCH("ID",Vertices[[#Headers],[Vertex]:[Vertex Content Word Count]],0),FALSE)</f>
        <v>89</v>
      </c>
    </row>
    <row r="19" spans="1:3" ht="15">
      <c r="A19" s="78" t="s">
        <v>3142</v>
      </c>
      <c r="B19" s="84" t="s">
        <v>273</v>
      </c>
      <c r="C19" s="78">
        <f>VLOOKUP(GroupVertices[[#This Row],[Vertex]],Vertices[],MATCH("ID",Vertices[[#Headers],[Vertex]:[Vertex Content Word Count]],0),FALSE)</f>
        <v>91</v>
      </c>
    </row>
    <row r="20" spans="1:3" ht="15">
      <c r="A20" s="78" t="s">
        <v>3142</v>
      </c>
      <c r="B20" s="84" t="s">
        <v>274</v>
      </c>
      <c r="C20" s="78">
        <f>VLOOKUP(GroupVertices[[#This Row],[Vertex]],Vertices[],MATCH("ID",Vertices[[#Headers],[Vertex]:[Vertex Content Word Count]],0),FALSE)</f>
        <v>92</v>
      </c>
    </row>
    <row r="21" spans="1:3" ht="15">
      <c r="A21" s="78" t="s">
        <v>3142</v>
      </c>
      <c r="B21" s="84" t="s">
        <v>282</v>
      </c>
      <c r="C21" s="78">
        <f>VLOOKUP(GroupVertices[[#This Row],[Vertex]],Vertices[],MATCH("ID",Vertices[[#Headers],[Vertex]:[Vertex Content Word Count]],0),FALSE)</f>
        <v>102</v>
      </c>
    </row>
    <row r="22" spans="1:3" ht="15">
      <c r="A22" s="78" t="s">
        <v>3142</v>
      </c>
      <c r="B22" s="84" t="s">
        <v>290</v>
      </c>
      <c r="C22" s="78">
        <f>VLOOKUP(GroupVertices[[#This Row],[Vertex]],Vertices[],MATCH("ID",Vertices[[#Headers],[Vertex]:[Vertex Content Word Count]],0),FALSE)</f>
        <v>113</v>
      </c>
    </row>
    <row r="23" spans="1:3" ht="15">
      <c r="A23" s="78" t="s">
        <v>3142</v>
      </c>
      <c r="B23" s="84" t="s">
        <v>292</v>
      </c>
      <c r="C23" s="78">
        <f>VLOOKUP(GroupVertices[[#This Row],[Vertex]],Vertices[],MATCH("ID",Vertices[[#Headers],[Vertex]:[Vertex Content Word Count]],0),FALSE)</f>
        <v>116</v>
      </c>
    </row>
    <row r="24" spans="1:3" ht="15">
      <c r="A24" s="78" t="s">
        <v>3142</v>
      </c>
      <c r="B24" s="84" t="s">
        <v>293</v>
      </c>
      <c r="C24" s="78">
        <f>VLOOKUP(GroupVertices[[#This Row],[Vertex]],Vertices[],MATCH("ID",Vertices[[#Headers],[Vertex]:[Vertex Content Word Count]],0),FALSE)</f>
        <v>117</v>
      </c>
    </row>
    <row r="25" spans="1:3" ht="15">
      <c r="A25" s="78" t="s">
        <v>3142</v>
      </c>
      <c r="B25" s="84" t="s">
        <v>296</v>
      </c>
      <c r="C25" s="78">
        <f>VLOOKUP(GroupVertices[[#This Row],[Vertex]],Vertices[],MATCH("ID",Vertices[[#Headers],[Vertex]:[Vertex Content Word Count]],0),FALSE)</f>
        <v>122</v>
      </c>
    </row>
    <row r="26" spans="1:3" ht="15">
      <c r="A26" s="78" t="s">
        <v>3142</v>
      </c>
      <c r="B26" s="84" t="s">
        <v>301</v>
      </c>
      <c r="C26" s="78">
        <f>VLOOKUP(GroupVertices[[#This Row],[Vertex]],Vertices[],MATCH("ID",Vertices[[#Headers],[Vertex]:[Vertex Content Word Count]],0),FALSE)</f>
        <v>128</v>
      </c>
    </row>
    <row r="27" spans="1:3" ht="15">
      <c r="A27" s="78" t="s">
        <v>3142</v>
      </c>
      <c r="B27" s="84" t="s">
        <v>306</v>
      </c>
      <c r="C27" s="78">
        <f>VLOOKUP(GroupVertices[[#This Row],[Vertex]],Vertices[],MATCH("ID",Vertices[[#Headers],[Vertex]:[Vertex Content Word Count]],0),FALSE)</f>
        <v>133</v>
      </c>
    </row>
    <row r="28" spans="1:3" ht="15">
      <c r="A28" s="78" t="s">
        <v>3142</v>
      </c>
      <c r="B28" s="84" t="s">
        <v>312</v>
      </c>
      <c r="C28" s="78">
        <f>VLOOKUP(GroupVertices[[#This Row],[Vertex]],Vertices[],MATCH("ID",Vertices[[#Headers],[Vertex]:[Vertex Content Word Count]],0),FALSE)</f>
        <v>138</v>
      </c>
    </row>
    <row r="29" spans="1:3" ht="15">
      <c r="A29" s="78" t="s">
        <v>3142</v>
      </c>
      <c r="B29" s="84" t="s">
        <v>313</v>
      </c>
      <c r="C29" s="78">
        <f>VLOOKUP(GroupVertices[[#This Row],[Vertex]],Vertices[],MATCH("ID",Vertices[[#Headers],[Vertex]:[Vertex Content Word Count]],0),FALSE)</f>
        <v>139</v>
      </c>
    </row>
    <row r="30" spans="1:3" ht="15">
      <c r="A30" s="78" t="s">
        <v>3142</v>
      </c>
      <c r="B30" s="84" t="s">
        <v>314</v>
      </c>
      <c r="C30" s="78">
        <f>VLOOKUP(GroupVertices[[#This Row],[Vertex]],Vertices[],MATCH("ID",Vertices[[#Headers],[Vertex]:[Vertex Content Word Count]],0),FALSE)</f>
        <v>140</v>
      </c>
    </row>
    <row r="31" spans="1:3" ht="15">
      <c r="A31" s="78" t="s">
        <v>3142</v>
      </c>
      <c r="B31" s="84" t="s">
        <v>315</v>
      </c>
      <c r="C31" s="78">
        <f>VLOOKUP(GroupVertices[[#This Row],[Vertex]],Vertices[],MATCH("ID",Vertices[[#Headers],[Vertex]:[Vertex Content Word Count]],0),FALSE)</f>
        <v>141</v>
      </c>
    </row>
    <row r="32" spans="1:3" ht="15">
      <c r="A32" s="78" t="s">
        <v>3142</v>
      </c>
      <c r="B32" s="84" t="s">
        <v>316</v>
      </c>
      <c r="C32" s="78">
        <f>VLOOKUP(GroupVertices[[#This Row],[Vertex]],Vertices[],MATCH("ID",Vertices[[#Headers],[Vertex]:[Vertex Content Word Count]],0),FALSE)</f>
        <v>142</v>
      </c>
    </row>
    <row r="33" spans="1:3" ht="15">
      <c r="A33" s="78" t="s">
        <v>3142</v>
      </c>
      <c r="B33" s="84" t="s">
        <v>317</v>
      </c>
      <c r="C33" s="78">
        <f>VLOOKUP(GroupVertices[[#This Row],[Vertex]],Vertices[],MATCH("ID",Vertices[[#Headers],[Vertex]:[Vertex Content Word Count]],0),FALSE)</f>
        <v>143</v>
      </c>
    </row>
    <row r="34" spans="1:3" ht="15">
      <c r="A34" s="78" t="s">
        <v>3142</v>
      </c>
      <c r="B34" s="84" t="s">
        <v>321</v>
      </c>
      <c r="C34" s="78">
        <f>VLOOKUP(GroupVertices[[#This Row],[Vertex]],Vertices[],MATCH("ID",Vertices[[#Headers],[Vertex]:[Vertex Content Word Count]],0),FALSE)</f>
        <v>146</v>
      </c>
    </row>
    <row r="35" spans="1:3" ht="15">
      <c r="A35" s="78" t="s">
        <v>3142</v>
      </c>
      <c r="B35" s="84" t="s">
        <v>324</v>
      </c>
      <c r="C35" s="78">
        <f>VLOOKUP(GroupVertices[[#This Row],[Vertex]],Vertices[],MATCH("ID",Vertices[[#Headers],[Vertex]:[Vertex Content Word Count]],0),FALSE)</f>
        <v>149</v>
      </c>
    </row>
    <row r="36" spans="1:3" ht="15">
      <c r="A36" s="78" t="s">
        <v>3142</v>
      </c>
      <c r="B36" s="84" t="s">
        <v>327</v>
      </c>
      <c r="C36" s="78">
        <f>VLOOKUP(GroupVertices[[#This Row],[Vertex]],Vertices[],MATCH("ID",Vertices[[#Headers],[Vertex]:[Vertex Content Word Count]],0),FALSE)</f>
        <v>152</v>
      </c>
    </row>
    <row r="37" spans="1:3" ht="15">
      <c r="A37" s="78" t="s">
        <v>3142</v>
      </c>
      <c r="B37" s="84" t="s">
        <v>332</v>
      </c>
      <c r="C37" s="78">
        <f>VLOOKUP(GroupVertices[[#This Row],[Vertex]],Vertices[],MATCH("ID",Vertices[[#Headers],[Vertex]:[Vertex Content Word Count]],0),FALSE)</f>
        <v>158</v>
      </c>
    </row>
    <row r="38" spans="1:3" ht="15">
      <c r="A38" s="78" t="s">
        <v>3142</v>
      </c>
      <c r="B38" s="84" t="s">
        <v>333</v>
      </c>
      <c r="C38" s="78">
        <f>VLOOKUP(GroupVertices[[#This Row],[Vertex]],Vertices[],MATCH("ID",Vertices[[#Headers],[Vertex]:[Vertex Content Word Count]],0),FALSE)</f>
        <v>159</v>
      </c>
    </row>
    <row r="39" spans="1:3" ht="15">
      <c r="A39" s="78" t="s">
        <v>3142</v>
      </c>
      <c r="B39" s="84" t="s">
        <v>334</v>
      </c>
      <c r="C39" s="78">
        <f>VLOOKUP(GroupVertices[[#This Row],[Vertex]],Vertices[],MATCH("ID",Vertices[[#Headers],[Vertex]:[Vertex Content Word Count]],0),FALSE)</f>
        <v>160</v>
      </c>
    </row>
    <row r="40" spans="1:3" ht="15">
      <c r="A40" s="78" t="s">
        <v>3142</v>
      </c>
      <c r="B40" s="84" t="s">
        <v>335</v>
      </c>
      <c r="C40" s="78">
        <f>VLOOKUP(GroupVertices[[#This Row],[Vertex]],Vertices[],MATCH("ID",Vertices[[#Headers],[Vertex]:[Vertex Content Word Count]],0),FALSE)</f>
        <v>161</v>
      </c>
    </row>
    <row r="41" spans="1:3" ht="15">
      <c r="A41" s="78" t="s">
        <v>3142</v>
      </c>
      <c r="B41" s="84" t="s">
        <v>337</v>
      </c>
      <c r="C41" s="78">
        <f>VLOOKUP(GroupVertices[[#This Row],[Vertex]],Vertices[],MATCH("ID",Vertices[[#Headers],[Vertex]:[Vertex Content Word Count]],0),FALSE)</f>
        <v>164</v>
      </c>
    </row>
    <row r="42" spans="1:3" ht="15">
      <c r="A42" s="78" t="s">
        <v>3142</v>
      </c>
      <c r="B42" s="84" t="s">
        <v>340</v>
      </c>
      <c r="C42" s="78">
        <f>VLOOKUP(GroupVertices[[#This Row],[Vertex]],Vertices[],MATCH("ID",Vertices[[#Headers],[Vertex]:[Vertex Content Word Count]],0),FALSE)</f>
        <v>167</v>
      </c>
    </row>
    <row r="43" spans="1:3" ht="15">
      <c r="A43" s="78" t="s">
        <v>3142</v>
      </c>
      <c r="B43" s="84" t="s">
        <v>342</v>
      </c>
      <c r="C43" s="78">
        <f>VLOOKUP(GroupVertices[[#This Row],[Vertex]],Vertices[],MATCH("ID",Vertices[[#Headers],[Vertex]:[Vertex Content Word Count]],0),FALSE)</f>
        <v>169</v>
      </c>
    </row>
    <row r="44" spans="1:3" ht="15">
      <c r="A44" s="78" t="s">
        <v>3142</v>
      </c>
      <c r="B44" s="84" t="s">
        <v>349</v>
      </c>
      <c r="C44" s="78">
        <f>VLOOKUP(GroupVertices[[#This Row],[Vertex]],Vertices[],MATCH("ID",Vertices[[#Headers],[Vertex]:[Vertex Content Word Count]],0),FALSE)</f>
        <v>179</v>
      </c>
    </row>
    <row r="45" spans="1:3" ht="15">
      <c r="A45" s="78" t="s">
        <v>3142</v>
      </c>
      <c r="B45" s="84" t="s">
        <v>350</v>
      </c>
      <c r="C45" s="78">
        <f>VLOOKUP(GroupVertices[[#This Row],[Vertex]],Vertices[],MATCH("ID",Vertices[[#Headers],[Vertex]:[Vertex Content Word Count]],0),FALSE)</f>
        <v>180</v>
      </c>
    </row>
    <row r="46" spans="1:3" ht="15">
      <c r="A46" s="78" t="s">
        <v>3142</v>
      </c>
      <c r="B46" s="84" t="s">
        <v>356</v>
      </c>
      <c r="C46" s="78">
        <f>VLOOKUP(GroupVertices[[#This Row],[Vertex]],Vertices[],MATCH("ID",Vertices[[#Headers],[Vertex]:[Vertex Content Word Count]],0),FALSE)</f>
        <v>186</v>
      </c>
    </row>
    <row r="47" spans="1:3" ht="15">
      <c r="A47" s="78" t="s">
        <v>3142</v>
      </c>
      <c r="B47" s="84" t="s">
        <v>357</v>
      </c>
      <c r="C47" s="78">
        <f>VLOOKUP(GroupVertices[[#This Row],[Vertex]],Vertices[],MATCH("ID",Vertices[[#Headers],[Vertex]:[Vertex Content Word Count]],0),FALSE)</f>
        <v>187</v>
      </c>
    </row>
    <row r="48" spans="1:3" ht="15">
      <c r="A48" s="78" t="s">
        <v>3142</v>
      </c>
      <c r="B48" s="84" t="s">
        <v>362</v>
      </c>
      <c r="C48" s="78">
        <f>VLOOKUP(GroupVertices[[#This Row],[Vertex]],Vertices[],MATCH("ID",Vertices[[#Headers],[Vertex]:[Vertex Content Word Count]],0),FALSE)</f>
        <v>193</v>
      </c>
    </row>
    <row r="49" spans="1:3" ht="15">
      <c r="A49" s="78" t="s">
        <v>3142</v>
      </c>
      <c r="B49" s="84" t="s">
        <v>364</v>
      </c>
      <c r="C49" s="78">
        <f>VLOOKUP(GroupVertices[[#This Row],[Vertex]],Vertices[],MATCH("ID",Vertices[[#Headers],[Vertex]:[Vertex Content Word Count]],0),FALSE)</f>
        <v>196</v>
      </c>
    </row>
    <row r="50" spans="1:3" ht="15">
      <c r="A50" s="78" t="s">
        <v>3142</v>
      </c>
      <c r="B50" s="84" t="s">
        <v>365</v>
      </c>
      <c r="C50" s="78">
        <f>VLOOKUP(GroupVertices[[#This Row],[Vertex]],Vertices[],MATCH("ID",Vertices[[#Headers],[Vertex]:[Vertex Content Word Count]],0),FALSE)</f>
        <v>197</v>
      </c>
    </row>
    <row r="51" spans="1:3" ht="15">
      <c r="A51" s="78" t="s">
        <v>3142</v>
      </c>
      <c r="B51" s="84" t="s">
        <v>366</v>
      </c>
      <c r="C51" s="78">
        <f>VLOOKUP(GroupVertices[[#This Row],[Vertex]],Vertices[],MATCH("ID",Vertices[[#Headers],[Vertex]:[Vertex Content Word Count]],0),FALSE)</f>
        <v>198</v>
      </c>
    </row>
    <row r="52" spans="1:3" ht="15">
      <c r="A52" s="78" t="s">
        <v>3142</v>
      </c>
      <c r="B52" s="84" t="s">
        <v>369</v>
      </c>
      <c r="C52" s="78">
        <f>VLOOKUP(GroupVertices[[#This Row],[Vertex]],Vertices[],MATCH("ID",Vertices[[#Headers],[Vertex]:[Vertex Content Word Count]],0),FALSE)</f>
        <v>206</v>
      </c>
    </row>
    <row r="53" spans="1:3" ht="15">
      <c r="A53" s="78" t="s">
        <v>3142</v>
      </c>
      <c r="B53" s="84" t="s">
        <v>377</v>
      </c>
      <c r="C53" s="78">
        <f>VLOOKUP(GroupVertices[[#This Row],[Vertex]],Vertices[],MATCH("ID",Vertices[[#Headers],[Vertex]:[Vertex Content Word Count]],0),FALSE)</f>
        <v>215</v>
      </c>
    </row>
    <row r="54" spans="1:3" ht="15">
      <c r="A54" s="78" t="s">
        <v>3142</v>
      </c>
      <c r="B54" s="84" t="s">
        <v>378</v>
      </c>
      <c r="C54" s="78">
        <f>VLOOKUP(GroupVertices[[#This Row],[Vertex]],Vertices[],MATCH("ID",Vertices[[#Headers],[Vertex]:[Vertex Content Word Count]],0),FALSE)</f>
        <v>216</v>
      </c>
    </row>
    <row r="55" spans="1:3" ht="15">
      <c r="A55" s="78" t="s">
        <v>3142</v>
      </c>
      <c r="B55" s="84" t="s">
        <v>379</v>
      </c>
      <c r="C55" s="78">
        <f>VLOOKUP(GroupVertices[[#This Row],[Vertex]],Vertices[],MATCH("ID",Vertices[[#Headers],[Vertex]:[Vertex Content Word Count]],0),FALSE)</f>
        <v>217</v>
      </c>
    </row>
    <row r="56" spans="1:3" ht="15">
      <c r="A56" s="78" t="s">
        <v>3142</v>
      </c>
      <c r="B56" s="84" t="s">
        <v>380</v>
      </c>
      <c r="C56" s="78">
        <f>VLOOKUP(GroupVertices[[#This Row],[Vertex]],Vertices[],MATCH("ID",Vertices[[#Headers],[Vertex]:[Vertex Content Word Count]],0),FALSE)</f>
        <v>218</v>
      </c>
    </row>
    <row r="57" spans="1:3" ht="15">
      <c r="A57" s="78" t="s">
        <v>3142</v>
      </c>
      <c r="B57" s="84" t="s">
        <v>381</v>
      </c>
      <c r="C57" s="78">
        <f>VLOOKUP(GroupVertices[[#This Row],[Vertex]],Vertices[],MATCH("ID",Vertices[[#Headers],[Vertex]:[Vertex Content Word Count]],0),FALSE)</f>
        <v>219</v>
      </c>
    </row>
    <row r="58" spans="1:3" ht="15">
      <c r="A58" s="78" t="s">
        <v>3142</v>
      </c>
      <c r="B58" s="84" t="s">
        <v>385</v>
      </c>
      <c r="C58" s="78">
        <f>VLOOKUP(GroupVertices[[#This Row],[Vertex]],Vertices[],MATCH("ID",Vertices[[#Headers],[Vertex]:[Vertex Content Word Count]],0),FALSE)</f>
        <v>222</v>
      </c>
    </row>
    <row r="59" spans="1:3" ht="15">
      <c r="A59" s="78" t="s">
        <v>3142</v>
      </c>
      <c r="B59" s="84" t="s">
        <v>387</v>
      </c>
      <c r="C59" s="78">
        <f>VLOOKUP(GroupVertices[[#This Row],[Vertex]],Vertices[],MATCH("ID",Vertices[[#Headers],[Vertex]:[Vertex Content Word Count]],0),FALSE)</f>
        <v>224</v>
      </c>
    </row>
    <row r="60" spans="1:3" ht="15">
      <c r="A60" s="78" t="s">
        <v>3142</v>
      </c>
      <c r="B60" s="84" t="s">
        <v>390</v>
      </c>
      <c r="C60" s="78">
        <f>VLOOKUP(GroupVertices[[#This Row],[Vertex]],Vertices[],MATCH("ID",Vertices[[#Headers],[Vertex]:[Vertex Content Word Count]],0),FALSE)</f>
        <v>226</v>
      </c>
    </row>
    <row r="61" spans="1:3" ht="15">
      <c r="A61" s="78" t="s">
        <v>3142</v>
      </c>
      <c r="B61" s="84" t="s">
        <v>395</v>
      </c>
      <c r="C61" s="78">
        <f>VLOOKUP(GroupVertices[[#This Row],[Vertex]],Vertices[],MATCH("ID",Vertices[[#Headers],[Vertex]:[Vertex Content Word Count]],0),FALSE)</f>
        <v>230</v>
      </c>
    </row>
    <row r="62" spans="1:3" ht="15">
      <c r="A62" s="78" t="s">
        <v>3142</v>
      </c>
      <c r="B62" s="84" t="s">
        <v>398</v>
      </c>
      <c r="C62" s="78">
        <f>VLOOKUP(GroupVertices[[#This Row],[Vertex]],Vertices[],MATCH("ID",Vertices[[#Headers],[Vertex]:[Vertex Content Word Count]],0),FALSE)</f>
        <v>234</v>
      </c>
    </row>
    <row r="63" spans="1:3" ht="15">
      <c r="A63" s="78" t="s">
        <v>3142</v>
      </c>
      <c r="B63" s="84" t="s">
        <v>399</v>
      </c>
      <c r="C63" s="78">
        <f>VLOOKUP(GroupVertices[[#This Row],[Vertex]],Vertices[],MATCH("ID",Vertices[[#Headers],[Vertex]:[Vertex Content Word Count]],0),FALSE)</f>
        <v>235</v>
      </c>
    </row>
    <row r="64" spans="1:3" ht="15">
      <c r="A64" s="78" t="s">
        <v>3142</v>
      </c>
      <c r="B64" s="84" t="s">
        <v>400</v>
      </c>
      <c r="C64" s="78">
        <f>VLOOKUP(GroupVertices[[#This Row],[Vertex]],Vertices[],MATCH("ID",Vertices[[#Headers],[Vertex]:[Vertex Content Word Count]],0),FALSE)</f>
        <v>236</v>
      </c>
    </row>
    <row r="65" spans="1:3" ht="15">
      <c r="A65" s="78" t="s">
        <v>3142</v>
      </c>
      <c r="B65" s="84" t="s">
        <v>401</v>
      </c>
      <c r="C65" s="78">
        <f>VLOOKUP(GroupVertices[[#This Row],[Vertex]],Vertices[],MATCH("ID",Vertices[[#Headers],[Vertex]:[Vertex Content Word Count]],0),FALSE)</f>
        <v>237</v>
      </c>
    </row>
    <row r="66" spans="1:3" ht="15">
      <c r="A66" s="78" t="s">
        <v>3142</v>
      </c>
      <c r="B66" s="84" t="s">
        <v>405</v>
      </c>
      <c r="C66" s="78">
        <f>VLOOKUP(GroupVertices[[#This Row],[Vertex]],Vertices[],MATCH("ID",Vertices[[#Headers],[Vertex]:[Vertex Content Word Count]],0),FALSE)</f>
        <v>241</v>
      </c>
    </row>
    <row r="67" spans="1:3" ht="15">
      <c r="A67" s="78" t="s">
        <v>3142</v>
      </c>
      <c r="B67" s="84" t="s">
        <v>406</v>
      </c>
      <c r="C67" s="78">
        <f>VLOOKUP(GroupVertices[[#This Row],[Vertex]],Vertices[],MATCH("ID",Vertices[[#Headers],[Vertex]:[Vertex Content Word Count]],0),FALSE)</f>
        <v>242</v>
      </c>
    </row>
    <row r="68" spans="1:3" ht="15">
      <c r="A68" s="78" t="s">
        <v>3143</v>
      </c>
      <c r="B68" s="84" t="s">
        <v>396</v>
      </c>
      <c r="C68" s="78">
        <f>VLOOKUP(GroupVertices[[#This Row],[Vertex]],Vertices[],MATCH("ID",Vertices[[#Headers],[Vertex]:[Vertex Content Word Count]],0),FALSE)</f>
        <v>231</v>
      </c>
    </row>
    <row r="69" spans="1:3" ht="15">
      <c r="A69" s="78" t="s">
        <v>3143</v>
      </c>
      <c r="B69" s="84" t="s">
        <v>319</v>
      </c>
      <c r="C69" s="78">
        <f>VLOOKUP(GroupVertices[[#This Row],[Vertex]],Vertices[],MATCH("ID",Vertices[[#Headers],[Vertex]:[Vertex Content Word Count]],0),FALSE)</f>
        <v>24</v>
      </c>
    </row>
    <row r="70" spans="1:3" ht="15">
      <c r="A70" s="78" t="s">
        <v>3143</v>
      </c>
      <c r="B70" s="84" t="s">
        <v>386</v>
      </c>
      <c r="C70" s="78">
        <f>VLOOKUP(GroupVertices[[#This Row],[Vertex]],Vertices[],MATCH("ID",Vertices[[#Headers],[Vertex]:[Vertex Content Word Count]],0),FALSE)</f>
        <v>223</v>
      </c>
    </row>
    <row r="71" spans="1:3" ht="15">
      <c r="A71" s="78" t="s">
        <v>3143</v>
      </c>
      <c r="B71" s="84" t="s">
        <v>384</v>
      </c>
      <c r="C71" s="78">
        <f>VLOOKUP(GroupVertices[[#This Row],[Vertex]],Vertices[],MATCH("ID",Vertices[[#Headers],[Vertex]:[Vertex Content Word Count]],0),FALSE)</f>
        <v>221</v>
      </c>
    </row>
    <row r="72" spans="1:3" ht="15">
      <c r="A72" s="78" t="s">
        <v>3143</v>
      </c>
      <c r="B72" s="84" t="s">
        <v>361</v>
      </c>
      <c r="C72" s="78">
        <f>VLOOKUP(GroupVertices[[#This Row],[Vertex]],Vertices[],MATCH("ID",Vertices[[#Headers],[Vertex]:[Vertex Content Word Count]],0),FALSE)</f>
        <v>192</v>
      </c>
    </row>
    <row r="73" spans="1:3" ht="15">
      <c r="A73" s="78" t="s">
        <v>3143</v>
      </c>
      <c r="B73" s="84" t="s">
        <v>341</v>
      </c>
      <c r="C73" s="78">
        <f>VLOOKUP(GroupVertices[[#This Row],[Vertex]],Vertices[],MATCH("ID",Vertices[[#Headers],[Vertex]:[Vertex Content Word Count]],0),FALSE)</f>
        <v>168</v>
      </c>
    </row>
    <row r="74" spans="1:3" ht="15">
      <c r="A74" s="78" t="s">
        <v>3143</v>
      </c>
      <c r="B74" s="84" t="s">
        <v>322</v>
      </c>
      <c r="C74" s="78">
        <f>VLOOKUP(GroupVertices[[#This Row],[Vertex]],Vertices[],MATCH("ID",Vertices[[#Headers],[Vertex]:[Vertex Content Word Count]],0),FALSE)</f>
        <v>147</v>
      </c>
    </row>
    <row r="75" spans="1:3" ht="15">
      <c r="A75" s="78" t="s">
        <v>3143</v>
      </c>
      <c r="B75" s="84" t="s">
        <v>320</v>
      </c>
      <c r="C75" s="78">
        <f>VLOOKUP(GroupVertices[[#This Row],[Vertex]],Vertices[],MATCH("ID",Vertices[[#Headers],[Vertex]:[Vertex Content Word Count]],0),FALSE)</f>
        <v>145</v>
      </c>
    </row>
    <row r="76" spans="1:3" ht="15">
      <c r="A76" s="78" t="s">
        <v>3143</v>
      </c>
      <c r="B76" s="84" t="s">
        <v>419</v>
      </c>
      <c r="C76" s="78">
        <f>VLOOKUP(GroupVertices[[#This Row],[Vertex]],Vertices[],MATCH("ID",Vertices[[#Headers],[Vertex]:[Vertex Content Word Count]],0),FALSE)</f>
        <v>33</v>
      </c>
    </row>
    <row r="77" spans="1:3" ht="15">
      <c r="A77" s="78" t="s">
        <v>3143</v>
      </c>
      <c r="B77" s="84" t="s">
        <v>311</v>
      </c>
      <c r="C77" s="78">
        <f>VLOOKUP(GroupVertices[[#This Row],[Vertex]],Vertices[],MATCH("ID",Vertices[[#Headers],[Vertex]:[Vertex Content Word Count]],0),FALSE)</f>
        <v>137</v>
      </c>
    </row>
    <row r="78" spans="1:3" ht="15">
      <c r="A78" s="78" t="s">
        <v>3143</v>
      </c>
      <c r="B78" s="84" t="s">
        <v>310</v>
      </c>
      <c r="C78" s="78">
        <f>VLOOKUP(GroupVertices[[#This Row],[Vertex]],Vertices[],MATCH("ID",Vertices[[#Headers],[Vertex]:[Vertex Content Word Count]],0),FALSE)</f>
        <v>136</v>
      </c>
    </row>
    <row r="79" spans="1:3" ht="15">
      <c r="A79" s="78" t="s">
        <v>3143</v>
      </c>
      <c r="B79" s="84" t="s">
        <v>305</v>
      </c>
      <c r="C79" s="78">
        <f>VLOOKUP(GroupVertices[[#This Row],[Vertex]],Vertices[],MATCH("ID",Vertices[[#Headers],[Vertex]:[Vertex Content Word Count]],0),FALSE)</f>
        <v>132</v>
      </c>
    </row>
    <row r="80" spans="1:3" ht="15">
      <c r="A80" s="78" t="s">
        <v>3143</v>
      </c>
      <c r="B80" s="84" t="s">
        <v>245</v>
      </c>
      <c r="C80" s="78">
        <f>VLOOKUP(GroupVertices[[#This Row],[Vertex]],Vertices[],MATCH("ID",Vertices[[#Headers],[Vertex]:[Vertex Content Word Count]],0),FALSE)</f>
        <v>57</v>
      </c>
    </row>
    <row r="81" spans="1:3" ht="15">
      <c r="A81" s="78" t="s">
        <v>3143</v>
      </c>
      <c r="B81" s="84" t="s">
        <v>242</v>
      </c>
      <c r="C81" s="78">
        <f>VLOOKUP(GroupVertices[[#This Row],[Vertex]],Vertices[],MATCH("ID",Vertices[[#Headers],[Vertex]:[Vertex Content Word Count]],0),FALSE)</f>
        <v>54</v>
      </c>
    </row>
    <row r="82" spans="1:3" ht="15">
      <c r="A82" s="78" t="s">
        <v>3143</v>
      </c>
      <c r="B82" s="84" t="s">
        <v>228</v>
      </c>
      <c r="C82" s="78">
        <f>VLOOKUP(GroupVertices[[#This Row],[Vertex]],Vertices[],MATCH("ID",Vertices[[#Headers],[Vertex]:[Vertex Content Word Count]],0),FALSE)</f>
        <v>34</v>
      </c>
    </row>
    <row r="83" spans="1:3" ht="15">
      <c r="A83" s="78" t="s">
        <v>3143</v>
      </c>
      <c r="B83" s="84" t="s">
        <v>227</v>
      </c>
      <c r="C83" s="78">
        <f>VLOOKUP(GroupVertices[[#This Row],[Vertex]],Vertices[],MATCH("ID",Vertices[[#Headers],[Vertex]:[Vertex Content Word Count]],0),FALSE)</f>
        <v>32</v>
      </c>
    </row>
    <row r="84" spans="1:3" ht="15">
      <c r="A84" s="78" t="s">
        <v>3143</v>
      </c>
      <c r="B84" s="84" t="s">
        <v>220</v>
      </c>
      <c r="C84" s="78">
        <f>VLOOKUP(GroupVertices[[#This Row],[Vertex]],Vertices[],MATCH("ID",Vertices[[#Headers],[Vertex]:[Vertex Content Word Count]],0),FALSE)</f>
        <v>23</v>
      </c>
    </row>
    <row r="85" spans="1:3" ht="15">
      <c r="A85" s="78" t="s">
        <v>3144</v>
      </c>
      <c r="B85" s="84" t="s">
        <v>353</v>
      </c>
      <c r="C85" s="78">
        <f>VLOOKUP(GroupVertices[[#This Row],[Vertex]],Vertices[],MATCH("ID",Vertices[[#Headers],[Vertex]:[Vertex Content Word Count]],0),FALSE)</f>
        <v>183</v>
      </c>
    </row>
    <row r="86" spans="1:3" ht="15">
      <c r="A86" s="78" t="s">
        <v>3144</v>
      </c>
      <c r="B86" s="84" t="s">
        <v>352</v>
      </c>
      <c r="C86" s="78">
        <f>VLOOKUP(GroupVertices[[#This Row],[Vertex]],Vertices[],MATCH("ID",Vertices[[#Headers],[Vertex]:[Vertex Content Word Count]],0),FALSE)</f>
        <v>182</v>
      </c>
    </row>
    <row r="87" spans="1:3" ht="15">
      <c r="A87" s="78" t="s">
        <v>3144</v>
      </c>
      <c r="B87" s="84" t="s">
        <v>423</v>
      </c>
      <c r="C87" s="78">
        <f>VLOOKUP(GroupVertices[[#This Row],[Vertex]],Vertices[],MATCH("ID",Vertices[[#Headers],[Vertex]:[Vertex Content Word Count]],0),FALSE)</f>
        <v>52</v>
      </c>
    </row>
    <row r="88" spans="1:3" ht="15">
      <c r="A88" s="78" t="s">
        <v>3144</v>
      </c>
      <c r="B88" s="84" t="s">
        <v>429</v>
      </c>
      <c r="C88" s="78">
        <f>VLOOKUP(GroupVertices[[#This Row],[Vertex]],Vertices[],MATCH("ID",Vertices[[#Headers],[Vertex]:[Vertex Content Word Count]],0),FALSE)</f>
        <v>104</v>
      </c>
    </row>
    <row r="89" spans="1:3" ht="15">
      <c r="A89" s="78" t="s">
        <v>3144</v>
      </c>
      <c r="B89" s="84" t="s">
        <v>344</v>
      </c>
      <c r="C89" s="78">
        <f>VLOOKUP(GroupVertices[[#This Row],[Vertex]],Vertices[],MATCH("ID",Vertices[[#Headers],[Vertex]:[Vertex Content Word Count]],0),FALSE)</f>
        <v>172</v>
      </c>
    </row>
    <row r="90" spans="1:3" ht="15">
      <c r="A90" s="78" t="s">
        <v>3144</v>
      </c>
      <c r="B90" s="84" t="s">
        <v>331</v>
      </c>
      <c r="C90" s="78">
        <f>VLOOKUP(GroupVertices[[#This Row],[Vertex]],Vertices[],MATCH("ID",Vertices[[#Headers],[Vertex]:[Vertex Content Word Count]],0),FALSE)</f>
        <v>157</v>
      </c>
    </row>
    <row r="91" spans="1:3" ht="15">
      <c r="A91" s="78" t="s">
        <v>3144</v>
      </c>
      <c r="B91" s="84" t="s">
        <v>300</v>
      </c>
      <c r="C91" s="78">
        <f>VLOOKUP(GroupVertices[[#This Row],[Vertex]],Vertices[],MATCH("ID",Vertices[[#Headers],[Vertex]:[Vertex Content Word Count]],0),FALSE)</f>
        <v>127</v>
      </c>
    </row>
    <row r="92" spans="1:3" ht="15">
      <c r="A92" s="78" t="s">
        <v>3144</v>
      </c>
      <c r="B92" s="84" t="s">
        <v>299</v>
      </c>
      <c r="C92" s="78">
        <f>VLOOKUP(GroupVertices[[#This Row],[Vertex]],Vertices[],MATCH("ID",Vertices[[#Headers],[Vertex]:[Vertex Content Word Count]],0),FALSE)</f>
        <v>126</v>
      </c>
    </row>
    <row r="93" spans="1:3" ht="15">
      <c r="A93" s="78" t="s">
        <v>3144</v>
      </c>
      <c r="B93" s="84" t="s">
        <v>283</v>
      </c>
      <c r="C93" s="78">
        <f>VLOOKUP(GroupVertices[[#This Row],[Vertex]],Vertices[],MATCH("ID",Vertices[[#Headers],[Vertex]:[Vertex Content Word Count]],0),FALSE)</f>
        <v>103</v>
      </c>
    </row>
    <row r="94" spans="1:3" ht="15">
      <c r="A94" s="78" t="s">
        <v>3144</v>
      </c>
      <c r="B94" s="84" t="s">
        <v>272</v>
      </c>
      <c r="C94" s="78">
        <f>VLOOKUP(GroupVertices[[#This Row],[Vertex]],Vertices[],MATCH("ID",Vertices[[#Headers],[Vertex]:[Vertex Content Word Count]],0),FALSE)</f>
        <v>90</v>
      </c>
    </row>
    <row r="95" spans="1:3" ht="15">
      <c r="A95" s="78" t="s">
        <v>3144</v>
      </c>
      <c r="B95" s="84" t="s">
        <v>265</v>
      </c>
      <c r="C95" s="78">
        <f>VLOOKUP(GroupVertices[[#This Row],[Vertex]],Vertices[],MATCH("ID",Vertices[[#Headers],[Vertex]:[Vertex Content Word Count]],0),FALSE)</f>
        <v>84</v>
      </c>
    </row>
    <row r="96" spans="1:3" ht="15">
      <c r="A96" s="78" t="s">
        <v>3144</v>
      </c>
      <c r="B96" s="84" t="s">
        <v>264</v>
      </c>
      <c r="C96" s="78">
        <f>VLOOKUP(GroupVertices[[#This Row],[Vertex]],Vertices[],MATCH("ID",Vertices[[#Headers],[Vertex]:[Vertex Content Word Count]],0),FALSE)</f>
        <v>83</v>
      </c>
    </row>
    <row r="97" spans="1:3" ht="15">
      <c r="A97" s="78" t="s">
        <v>3144</v>
      </c>
      <c r="B97" s="84" t="s">
        <v>240</v>
      </c>
      <c r="C97" s="78">
        <f>VLOOKUP(GroupVertices[[#This Row],[Vertex]],Vertices[],MATCH("ID",Vertices[[#Headers],[Vertex]:[Vertex Content Word Count]],0),FALSE)</f>
        <v>51</v>
      </c>
    </row>
    <row r="98" spans="1:3" ht="15">
      <c r="A98" s="78" t="s">
        <v>3145</v>
      </c>
      <c r="B98" s="84" t="s">
        <v>371</v>
      </c>
      <c r="C98" s="78">
        <f>VLOOKUP(GroupVertices[[#This Row],[Vertex]],Vertices[],MATCH("ID",Vertices[[#Headers],[Vertex]:[Vertex Content Word Count]],0),FALSE)</f>
        <v>207</v>
      </c>
    </row>
    <row r="99" spans="1:3" ht="15">
      <c r="A99" s="78" t="s">
        <v>3145</v>
      </c>
      <c r="B99" s="84" t="s">
        <v>370</v>
      </c>
      <c r="C99" s="78">
        <f>VLOOKUP(GroupVertices[[#This Row],[Vertex]],Vertices[],MATCH("ID",Vertices[[#Headers],[Vertex]:[Vertex Content Word Count]],0),FALSE)</f>
        <v>68</v>
      </c>
    </row>
    <row r="100" spans="1:3" ht="15">
      <c r="A100" s="78" t="s">
        <v>3145</v>
      </c>
      <c r="B100" s="84" t="s">
        <v>422</v>
      </c>
      <c r="C100" s="78">
        <f>VLOOKUP(GroupVertices[[#This Row],[Vertex]],Vertices[],MATCH("ID",Vertices[[#Headers],[Vertex]:[Vertex Content Word Count]],0),FALSE)</f>
        <v>50</v>
      </c>
    </row>
    <row r="101" spans="1:3" ht="15">
      <c r="A101" s="78" t="s">
        <v>3145</v>
      </c>
      <c r="B101" s="84" t="s">
        <v>304</v>
      </c>
      <c r="C101" s="78">
        <f>VLOOKUP(GroupVertices[[#This Row],[Vertex]],Vertices[],MATCH("ID",Vertices[[#Headers],[Vertex]:[Vertex Content Word Count]],0),FALSE)</f>
        <v>131</v>
      </c>
    </row>
    <row r="102" spans="1:3" ht="15">
      <c r="A102" s="78" t="s">
        <v>3145</v>
      </c>
      <c r="B102" s="84" t="s">
        <v>421</v>
      </c>
      <c r="C102" s="78">
        <f>VLOOKUP(GroupVertices[[#This Row],[Vertex]],Vertices[],MATCH("ID",Vertices[[#Headers],[Vertex]:[Vertex Content Word Count]],0),FALSE)</f>
        <v>49</v>
      </c>
    </row>
    <row r="103" spans="1:3" ht="15">
      <c r="A103" s="78" t="s">
        <v>3145</v>
      </c>
      <c r="B103" s="84" t="s">
        <v>281</v>
      </c>
      <c r="C103" s="78">
        <f>VLOOKUP(GroupVertices[[#This Row],[Vertex]],Vertices[],MATCH("ID",Vertices[[#Headers],[Vertex]:[Vertex Content Word Count]],0),FALSE)</f>
        <v>101</v>
      </c>
    </row>
    <row r="104" spans="1:3" ht="15">
      <c r="A104" s="78" t="s">
        <v>3145</v>
      </c>
      <c r="B104" s="84" t="s">
        <v>253</v>
      </c>
      <c r="C104" s="78">
        <f>VLOOKUP(GroupVertices[[#This Row],[Vertex]],Vertices[],MATCH("ID",Vertices[[#Headers],[Vertex]:[Vertex Content Word Count]],0),FALSE)</f>
        <v>67</v>
      </c>
    </row>
    <row r="105" spans="1:3" ht="15">
      <c r="A105" s="78" t="s">
        <v>3145</v>
      </c>
      <c r="B105" s="84" t="s">
        <v>239</v>
      </c>
      <c r="C105" s="78">
        <f>VLOOKUP(GroupVertices[[#This Row],[Vertex]],Vertices[],MATCH("ID",Vertices[[#Headers],[Vertex]:[Vertex Content Word Count]],0),FALSE)</f>
        <v>48</v>
      </c>
    </row>
    <row r="106" spans="1:3" ht="15">
      <c r="A106" s="78" t="s">
        <v>3145</v>
      </c>
      <c r="B106" s="84" t="s">
        <v>417</v>
      </c>
      <c r="C106" s="78">
        <f>VLOOKUP(GroupVertices[[#This Row],[Vertex]],Vertices[],MATCH("ID",Vertices[[#Headers],[Vertex]:[Vertex Content Word Count]],0),FALSE)</f>
        <v>19</v>
      </c>
    </row>
    <row r="107" spans="1:3" ht="15">
      <c r="A107" s="78" t="s">
        <v>3145</v>
      </c>
      <c r="B107" s="84" t="s">
        <v>238</v>
      </c>
      <c r="C107" s="78">
        <f>VLOOKUP(GroupVertices[[#This Row],[Vertex]],Vertices[],MATCH("ID",Vertices[[#Headers],[Vertex]:[Vertex Content Word Count]],0),FALSE)</f>
        <v>47</v>
      </c>
    </row>
    <row r="108" spans="1:3" ht="15">
      <c r="A108" s="78" t="s">
        <v>3145</v>
      </c>
      <c r="B108" s="84" t="s">
        <v>226</v>
      </c>
      <c r="C108" s="78">
        <f>VLOOKUP(GroupVertices[[#This Row],[Vertex]],Vertices[],MATCH("ID",Vertices[[#Headers],[Vertex]:[Vertex Content Word Count]],0),FALSE)</f>
        <v>31</v>
      </c>
    </row>
    <row r="109" spans="1:3" ht="15">
      <c r="A109" s="78" t="s">
        <v>3145</v>
      </c>
      <c r="B109" s="84" t="s">
        <v>217</v>
      </c>
      <c r="C109" s="78">
        <f>VLOOKUP(GroupVertices[[#This Row],[Vertex]],Vertices[],MATCH("ID",Vertices[[#Headers],[Vertex]:[Vertex Content Word Count]],0),FALSE)</f>
        <v>18</v>
      </c>
    </row>
    <row r="110" spans="1:3" ht="15">
      <c r="A110" s="78" t="s">
        <v>3146</v>
      </c>
      <c r="B110" s="84" t="s">
        <v>363</v>
      </c>
      <c r="C110" s="78">
        <f>VLOOKUP(GroupVertices[[#This Row],[Vertex]],Vertices[],MATCH("ID",Vertices[[#Headers],[Vertex]:[Vertex Content Word Count]],0),FALSE)</f>
        <v>194</v>
      </c>
    </row>
    <row r="111" spans="1:3" ht="15">
      <c r="A111" s="78" t="s">
        <v>3146</v>
      </c>
      <c r="B111" s="84" t="s">
        <v>443</v>
      </c>
      <c r="C111" s="78">
        <f>VLOOKUP(GroupVertices[[#This Row],[Vertex]],Vertices[],MATCH("ID",Vertices[[#Headers],[Vertex]:[Vertex Content Word Count]],0),FALSE)</f>
        <v>195</v>
      </c>
    </row>
    <row r="112" spans="1:3" ht="15">
      <c r="A112" s="78" t="s">
        <v>3146</v>
      </c>
      <c r="B112" s="84" t="s">
        <v>420</v>
      </c>
      <c r="C112" s="78">
        <f>VLOOKUP(GroupVertices[[#This Row],[Vertex]],Vertices[],MATCH("ID",Vertices[[#Headers],[Vertex]:[Vertex Content Word Count]],0),FALSE)</f>
        <v>43</v>
      </c>
    </row>
    <row r="113" spans="1:3" ht="15">
      <c r="A113" s="78" t="s">
        <v>3146</v>
      </c>
      <c r="B113" s="84" t="s">
        <v>351</v>
      </c>
      <c r="C113" s="78">
        <f>VLOOKUP(GroupVertices[[#This Row],[Vertex]],Vertices[],MATCH("ID",Vertices[[#Headers],[Vertex]:[Vertex Content Word Count]],0),FALSE)</f>
        <v>181</v>
      </c>
    </row>
    <row r="114" spans="1:3" ht="15">
      <c r="A114" s="78" t="s">
        <v>3146</v>
      </c>
      <c r="B114" s="84" t="s">
        <v>426</v>
      </c>
      <c r="C114" s="78">
        <f>VLOOKUP(GroupVertices[[#This Row],[Vertex]],Vertices[],MATCH("ID",Vertices[[#Headers],[Vertex]:[Vertex Content Word Count]],0),FALSE)</f>
        <v>72</v>
      </c>
    </row>
    <row r="115" spans="1:3" ht="15">
      <c r="A115" s="78" t="s">
        <v>3146</v>
      </c>
      <c r="B115" s="84" t="s">
        <v>346</v>
      </c>
      <c r="C115" s="78">
        <f>VLOOKUP(GroupVertices[[#This Row],[Vertex]],Vertices[],MATCH("ID",Vertices[[#Headers],[Vertex]:[Vertex Content Word Count]],0),FALSE)</f>
        <v>176</v>
      </c>
    </row>
    <row r="116" spans="1:3" ht="15">
      <c r="A116" s="78" t="s">
        <v>3146</v>
      </c>
      <c r="B116" s="84" t="s">
        <v>318</v>
      </c>
      <c r="C116" s="78">
        <f>VLOOKUP(GroupVertices[[#This Row],[Vertex]],Vertices[],MATCH("ID",Vertices[[#Headers],[Vertex]:[Vertex Content Word Count]],0),FALSE)</f>
        <v>144</v>
      </c>
    </row>
    <row r="117" spans="1:3" ht="15">
      <c r="A117" s="78" t="s">
        <v>3146</v>
      </c>
      <c r="B117" s="84" t="s">
        <v>255</v>
      </c>
      <c r="C117" s="78">
        <f>VLOOKUP(GroupVertices[[#This Row],[Vertex]],Vertices[],MATCH("ID",Vertices[[#Headers],[Vertex]:[Vertex Content Word Count]],0),FALSE)</f>
        <v>70</v>
      </c>
    </row>
    <row r="118" spans="1:3" ht="15">
      <c r="A118" s="78" t="s">
        <v>3146</v>
      </c>
      <c r="B118" s="84" t="s">
        <v>425</v>
      </c>
      <c r="C118" s="78">
        <f>VLOOKUP(GroupVertices[[#This Row],[Vertex]],Vertices[],MATCH("ID",Vertices[[#Headers],[Vertex]:[Vertex Content Word Count]],0),FALSE)</f>
        <v>71</v>
      </c>
    </row>
    <row r="119" spans="1:3" ht="15">
      <c r="A119" s="78" t="s">
        <v>3146</v>
      </c>
      <c r="B119" s="84" t="s">
        <v>236</v>
      </c>
      <c r="C119" s="78">
        <f>VLOOKUP(GroupVertices[[#This Row],[Vertex]],Vertices[],MATCH("ID",Vertices[[#Headers],[Vertex]:[Vertex Content Word Count]],0),FALSE)</f>
        <v>44</v>
      </c>
    </row>
    <row r="120" spans="1:3" ht="15">
      <c r="A120" s="78" t="s">
        <v>3146</v>
      </c>
      <c r="B120" s="84" t="s">
        <v>235</v>
      </c>
      <c r="C120" s="78">
        <f>VLOOKUP(GroupVertices[[#This Row],[Vertex]],Vertices[],MATCH("ID",Vertices[[#Headers],[Vertex]:[Vertex Content Word Count]],0),FALSE)</f>
        <v>42</v>
      </c>
    </row>
    <row r="121" spans="1:3" ht="15">
      <c r="A121" s="78" t="s">
        <v>3147</v>
      </c>
      <c r="B121" s="84" t="s">
        <v>383</v>
      </c>
      <c r="C121" s="78">
        <f>VLOOKUP(GroupVertices[[#This Row],[Vertex]],Vertices[],MATCH("ID",Vertices[[#Headers],[Vertex]:[Vertex Content Word Count]],0),FALSE)</f>
        <v>220</v>
      </c>
    </row>
    <row r="122" spans="1:3" ht="15">
      <c r="A122" s="78" t="s">
        <v>3147</v>
      </c>
      <c r="B122" s="84" t="s">
        <v>382</v>
      </c>
      <c r="C122" s="78">
        <f>VLOOKUP(GroupVertices[[#This Row],[Vertex]],Vertices[],MATCH("ID",Vertices[[#Headers],[Vertex]:[Vertex Content Word Count]],0),FALSE)</f>
        <v>203</v>
      </c>
    </row>
    <row r="123" spans="1:3" ht="15">
      <c r="A123" s="78" t="s">
        <v>3147</v>
      </c>
      <c r="B123" s="84" t="s">
        <v>428</v>
      </c>
      <c r="C123" s="78">
        <f>VLOOKUP(GroupVertices[[#This Row],[Vertex]],Vertices[],MATCH("ID",Vertices[[#Headers],[Vertex]:[Vertex Content Word Count]],0),FALSE)</f>
        <v>94</v>
      </c>
    </row>
    <row r="124" spans="1:3" ht="15">
      <c r="A124" s="78" t="s">
        <v>3147</v>
      </c>
      <c r="B124" s="84" t="s">
        <v>446</v>
      </c>
      <c r="C124" s="78">
        <f>VLOOKUP(GroupVertices[[#This Row],[Vertex]],Vertices[],MATCH("ID",Vertices[[#Headers],[Vertex]:[Vertex Content Word Count]],0),FALSE)</f>
        <v>202</v>
      </c>
    </row>
    <row r="125" spans="1:3" ht="15">
      <c r="A125" s="78" t="s">
        <v>3147</v>
      </c>
      <c r="B125" s="84" t="s">
        <v>445</v>
      </c>
      <c r="C125" s="78">
        <f>VLOOKUP(GroupVertices[[#This Row],[Vertex]],Vertices[],MATCH("ID",Vertices[[#Headers],[Vertex]:[Vertex Content Word Count]],0),FALSE)</f>
        <v>201</v>
      </c>
    </row>
    <row r="126" spans="1:3" ht="15">
      <c r="A126" s="78" t="s">
        <v>3147</v>
      </c>
      <c r="B126" s="84" t="s">
        <v>444</v>
      </c>
      <c r="C126" s="78">
        <f>VLOOKUP(GroupVertices[[#This Row],[Vertex]],Vertices[],MATCH("ID",Vertices[[#Headers],[Vertex]:[Vertex Content Word Count]],0),FALSE)</f>
        <v>200</v>
      </c>
    </row>
    <row r="127" spans="1:3" ht="15">
      <c r="A127" s="78" t="s">
        <v>3147</v>
      </c>
      <c r="B127" s="84" t="s">
        <v>367</v>
      </c>
      <c r="C127" s="78">
        <f>VLOOKUP(GroupVertices[[#This Row],[Vertex]],Vertices[],MATCH("ID",Vertices[[#Headers],[Vertex]:[Vertex Content Word Count]],0),FALSE)</f>
        <v>199</v>
      </c>
    </row>
    <row r="128" spans="1:3" ht="15">
      <c r="A128" s="78" t="s">
        <v>3147</v>
      </c>
      <c r="B128" s="84" t="s">
        <v>278</v>
      </c>
      <c r="C128" s="78">
        <f>VLOOKUP(GroupVertices[[#This Row],[Vertex]],Vertices[],MATCH("ID",Vertices[[#Headers],[Vertex]:[Vertex Content Word Count]],0),FALSE)</f>
        <v>98</v>
      </c>
    </row>
    <row r="129" spans="1:3" ht="15">
      <c r="A129" s="78" t="s">
        <v>3147</v>
      </c>
      <c r="B129" s="84" t="s">
        <v>277</v>
      </c>
      <c r="C129" s="78">
        <f>VLOOKUP(GroupVertices[[#This Row],[Vertex]],Vertices[],MATCH("ID",Vertices[[#Headers],[Vertex]:[Vertex Content Word Count]],0),FALSE)</f>
        <v>95</v>
      </c>
    </row>
    <row r="130" spans="1:3" ht="15">
      <c r="A130" s="78" t="s">
        <v>3147</v>
      </c>
      <c r="B130" s="84" t="s">
        <v>275</v>
      </c>
      <c r="C130" s="78">
        <f>VLOOKUP(GroupVertices[[#This Row],[Vertex]],Vertices[],MATCH("ID",Vertices[[#Headers],[Vertex]:[Vertex Content Word Count]],0),FALSE)</f>
        <v>93</v>
      </c>
    </row>
    <row r="131" spans="1:3" ht="15">
      <c r="A131" s="78" t="s">
        <v>3148</v>
      </c>
      <c r="B131" s="84" t="s">
        <v>345</v>
      </c>
      <c r="C131" s="78">
        <f>VLOOKUP(GroupVertices[[#This Row],[Vertex]],Vertices[],MATCH("ID",Vertices[[#Headers],[Vertex]:[Vertex Content Word Count]],0),FALSE)</f>
        <v>173</v>
      </c>
    </row>
    <row r="132" spans="1:3" ht="15">
      <c r="A132" s="78" t="s">
        <v>3148</v>
      </c>
      <c r="B132" s="84" t="s">
        <v>441</v>
      </c>
      <c r="C132" s="78">
        <f>VLOOKUP(GroupVertices[[#This Row],[Vertex]],Vertices[],MATCH("ID",Vertices[[#Headers],[Vertex]:[Vertex Content Word Count]],0),FALSE)</f>
        <v>175</v>
      </c>
    </row>
    <row r="133" spans="1:3" ht="15">
      <c r="A133" s="78" t="s">
        <v>3148</v>
      </c>
      <c r="B133" s="84" t="s">
        <v>440</v>
      </c>
      <c r="C133" s="78">
        <f>VLOOKUP(GroupVertices[[#This Row],[Vertex]],Vertices[],MATCH("ID",Vertices[[#Headers],[Vertex]:[Vertex Content Word Count]],0),FALSE)</f>
        <v>174</v>
      </c>
    </row>
    <row r="134" spans="1:3" ht="15">
      <c r="A134" s="78" t="s">
        <v>3148</v>
      </c>
      <c r="B134" s="84" t="s">
        <v>438</v>
      </c>
      <c r="C134" s="78">
        <f>VLOOKUP(GroupVertices[[#This Row],[Vertex]],Vertices[],MATCH("ID",Vertices[[#Headers],[Vertex]:[Vertex Content Word Count]],0),FALSE)</f>
        <v>165</v>
      </c>
    </row>
    <row r="135" spans="1:3" ht="15">
      <c r="A135" s="78" t="s">
        <v>3148</v>
      </c>
      <c r="B135" s="84" t="s">
        <v>339</v>
      </c>
      <c r="C135" s="78">
        <f>VLOOKUP(GroupVertices[[#This Row],[Vertex]],Vertices[],MATCH("ID",Vertices[[#Headers],[Vertex]:[Vertex Content Word Count]],0),FALSE)</f>
        <v>166</v>
      </c>
    </row>
    <row r="136" spans="1:3" ht="15">
      <c r="A136" s="78" t="s">
        <v>3148</v>
      </c>
      <c r="B136" s="84" t="s">
        <v>338</v>
      </c>
      <c r="C136" s="78">
        <f>VLOOKUP(GroupVertices[[#This Row],[Vertex]],Vertices[],MATCH("ID",Vertices[[#Headers],[Vertex]:[Vertex Content Word Count]],0),FALSE)</f>
        <v>40</v>
      </c>
    </row>
    <row r="137" spans="1:3" ht="15">
      <c r="A137" s="78" t="s">
        <v>3148</v>
      </c>
      <c r="B137" s="84" t="s">
        <v>286</v>
      </c>
      <c r="C137" s="78">
        <f>VLOOKUP(GroupVertices[[#This Row],[Vertex]],Vertices[],MATCH("ID",Vertices[[#Headers],[Vertex]:[Vertex Content Word Count]],0),FALSE)</f>
        <v>108</v>
      </c>
    </row>
    <row r="138" spans="1:3" ht="15">
      <c r="A138" s="78" t="s">
        <v>3148</v>
      </c>
      <c r="B138" s="84" t="s">
        <v>262</v>
      </c>
      <c r="C138" s="78">
        <f>VLOOKUP(GroupVertices[[#This Row],[Vertex]],Vertices[],MATCH("ID",Vertices[[#Headers],[Vertex]:[Vertex Content Word Count]],0),FALSE)</f>
        <v>81</v>
      </c>
    </row>
    <row r="139" spans="1:3" ht="15">
      <c r="A139" s="78" t="s">
        <v>3148</v>
      </c>
      <c r="B139" s="84" t="s">
        <v>258</v>
      </c>
      <c r="C139" s="78">
        <f>VLOOKUP(GroupVertices[[#This Row],[Vertex]],Vertices[],MATCH("ID",Vertices[[#Headers],[Vertex]:[Vertex Content Word Count]],0),FALSE)</f>
        <v>76</v>
      </c>
    </row>
    <row r="140" spans="1:3" ht="15">
      <c r="A140" s="78" t="s">
        <v>3148</v>
      </c>
      <c r="B140" s="84" t="s">
        <v>233</v>
      </c>
      <c r="C140" s="78">
        <f>VLOOKUP(GroupVertices[[#This Row],[Vertex]],Vertices[],MATCH("ID",Vertices[[#Headers],[Vertex]:[Vertex Content Word Count]],0),FALSE)</f>
        <v>39</v>
      </c>
    </row>
    <row r="141" spans="1:3" ht="15">
      <c r="A141" s="78" t="s">
        <v>3149</v>
      </c>
      <c r="B141" s="84" t="s">
        <v>389</v>
      </c>
      <c r="C141" s="78">
        <f>VLOOKUP(GroupVertices[[#This Row],[Vertex]],Vertices[],MATCH("ID",Vertices[[#Headers],[Vertex]:[Vertex Content Word Count]],0),FALSE)</f>
        <v>225</v>
      </c>
    </row>
    <row r="142" spans="1:3" ht="15">
      <c r="A142" s="78" t="s">
        <v>3149</v>
      </c>
      <c r="B142" s="84" t="s">
        <v>388</v>
      </c>
      <c r="C142" s="78">
        <f>VLOOKUP(GroupVertices[[#This Row],[Vertex]],Vertices[],MATCH("ID",Vertices[[#Headers],[Vertex]:[Vertex Content Word Count]],0),FALSE)</f>
        <v>97</v>
      </c>
    </row>
    <row r="143" spans="1:3" ht="15">
      <c r="A143" s="78" t="s">
        <v>3149</v>
      </c>
      <c r="B143" s="84" t="s">
        <v>323</v>
      </c>
      <c r="C143" s="78">
        <f>VLOOKUP(GroupVertices[[#This Row],[Vertex]],Vertices[],MATCH("ID",Vertices[[#Headers],[Vertex]:[Vertex Content Word Count]],0),FALSE)</f>
        <v>148</v>
      </c>
    </row>
    <row r="144" spans="1:3" ht="15">
      <c r="A144" s="78" t="s">
        <v>3149</v>
      </c>
      <c r="B144" s="84" t="s">
        <v>287</v>
      </c>
      <c r="C144" s="78">
        <f>VLOOKUP(GroupVertices[[#This Row],[Vertex]],Vertices[],MATCH("ID",Vertices[[#Headers],[Vertex]:[Vertex Content Word Count]],0),FALSE)</f>
        <v>109</v>
      </c>
    </row>
    <row r="145" spans="1:3" ht="15">
      <c r="A145" s="78" t="s">
        <v>3149</v>
      </c>
      <c r="B145" s="84" t="s">
        <v>285</v>
      </c>
      <c r="C145" s="78">
        <f>VLOOKUP(GroupVertices[[#This Row],[Vertex]],Vertices[],MATCH("ID",Vertices[[#Headers],[Vertex]:[Vertex Content Word Count]],0),FALSE)</f>
        <v>107</v>
      </c>
    </row>
    <row r="146" spans="1:3" ht="15">
      <c r="A146" s="78" t="s">
        <v>3149</v>
      </c>
      <c r="B146" s="84" t="s">
        <v>276</v>
      </c>
      <c r="C146" s="78">
        <f>VLOOKUP(GroupVertices[[#This Row],[Vertex]],Vertices[],MATCH("ID",Vertices[[#Headers],[Vertex]:[Vertex Content Word Count]],0),FALSE)</f>
        <v>96</v>
      </c>
    </row>
    <row r="147" spans="1:3" ht="15">
      <c r="A147" s="78" t="s">
        <v>3150</v>
      </c>
      <c r="B147" s="84" t="s">
        <v>374</v>
      </c>
      <c r="C147" s="78">
        <f>VLOOKUP(GroupVertices[[#This Row],[Vertex]],Vertices[],MATCH("ID",Vertices[[#Headers],[Vertex]:[Vertex Content Word Count]],0),FALSE)</f>
        <v>211</v>
      </c>
    </row>
    <row r="148" spans="1:3" ht="15">
      <c r="A148" s="78" t="s">
        <v>3150</v>
      </c>
      <c r="B148" s="84" t="s">
        <v>215</v>
      </c>
      <c r="C148" s="78">
        <f>VLOOKUP(GroupVertices[[#This Row],[Vertex]],Vertices[],MATCH("ID",Vertices[[#Headers],[Vertex]:[Vertex Content Word Count]],0),FALSE)</f>
        <v>12</v>
      </c>
    </row>
    <row r="149" spans="1:3" ht="15">
      <c r="A149" s="78" t="s">
        <v>3150</v>
      </c>
      <c r="B149" s="84" t="s">
        <v>416</v>
      </c>
      <c r="C149" s="78">
        <f>VLOOKUP(GroupVertices[[#This Row],[Vertex]],Vertices[],MATCH("ID",Vertices[[#Headers],[Vertex]:[Vertex Content Word Count]],0),FALSE)</f>
        <v>16</v>
      </c>
    </row>
    <row r="150" spans="1:3" ht="15">
      <c r="A150" s="78" t="s">
        <v>3150</v>
      </c>
      <c r="B150" s="84" t="s">
        <v>415</v>
      </c>
      <c r="C150" s="78">
        <f>VLOOKUP(GroupVertices[[#This Row],[Vertex]],Vertices[],MATCH("ID",Vertices[[#Headers],[Vertex]:[Vertex Content Word Count]],0),FALSE)</f>
        <v>15</v>
      </c>
    </row>
    <row r="151" spans="1:3" ht="15">
      <c r="A151" s="78" t="s">
        <v>3150</v>
      </c>
      <c r="B151" s="84" t="s">
        <v>414</v>
      </c>
      <c r="C151" s="78">
        <f>VLOOKUP(GroupVertices[[#This Row],[Vertex]],Vertices[],MATCH("ID",Vertices[[#Headers],[Vertex]:[Vertex Content Word Count]],0),FALSE)</f>
        <v>14</v>
      </c>
    </row>
    <row r="152" spans="1:3" ht="15">
      <c r="A152" s="78" t="s">
        <v>3150</v>
      </c>
      <c r="B152" s="84" t="s">
        <v>413</v>
      </c>
      <c r="C152" s="78">
        <f>VLOOKUP(GroupVertices[[#This Row],[Vertex]],Vertices[],MATCH("ID",Vertices[[#Headers],[Vertex]:[Vertex Content Word Count]],0),FALSE)</f>
        <v>13</v>
      </c>
    </row>
    <row r="153" spans="1:3" ht="15">
      <c r="A153" s="78" t="s">
        <v>3151</v>
      </c>
      <c r="B153" s="84" t="s">
        <v>373</v>
      </c>
      <c r="C153" s="78">
        <f>VLOOKUP(GroupVertices[[#This Row],[Vertex]],Vertices[],MATCH("ID",Vertices[[#Headers],[Vertex]:[Vertex Content Word Count]],0),FALSE)</f>
        <v>208</v>
      </c>
    </row>
    <row r="154" spans="1:3" ht="15">
      <c r="A154" s="78" t="s">
        <v>3151</v>
      </c>
      <c r="B154" s="84" t="s">
        <v>448</v>
      </c>
      <c r="C154" s="78">
        <f>VLOOKUP(GroupVertices[[#This Row],[Vertex]],Vertices[],MATCH("ID",Vertices[[#Headers],[Vertex]:[Vertex Content Word Count]],0),FALSE)</f>
        <v>210</v>
      </c>
    </row>
    <row r="155" spans="1:3" ht="15">
      <c r="A155" s="78" t="s">
        <v>3151</v>
      </c>
      <c r="B155" s="84" t="s">
        <v>214</v>
      </c>
      <c r="C155" s="78">
        <f>VLOOKUP(GroupVertices[[#This Row],[Vertex]],Vertices[],MATCH("ID",Vertices[[#Headers],[Vertex]:[Vertex Content Word Count]],0),FALSE)</f>
        <v>9</v>
      </c>
    </row>
    <row r="156" spans="1:3" ht="15">
      <c r="A156" s="78" t="s">
        <v>3151</v>
      </c>
      <c r="B156" s="84" t="s">
        <v>447</v>
      </c>
      <c r="C156" s="78">
        <f>VLOOKUP(GroupVertices[[#This Row],[Vertex]],Vertices[],MATCH("ID",Vertices[[#Headers],[Vertex]:[Vertex Content Word Count]],0),FALSE)</f>
        <v>209</v>
      </c>
    </row>
    <row r="157" spans="1:3" ht="15">
      <c r="A157" s="78" t="s">
        <v>3151</v>
      </c>
      <c r="B157" s="84" t="s">
        <v>412</v>
      </c>
      <c r="C157" s="78">
        <f>VLOOKUP(GroupVertices[[#This Row],[Vertex]],Vertices[],MATCH("ID",Vertices[[#Headers],[Vertex]:[Vertex Content Word Count]],0),FALSE)</f>
        <v>11</v>
      </c>
    </row>
    <row r="158" spans="1:3" ht="15">
      <c r="A158" s="78" t="s">
        <v>3151</v>
      </c>
      <c r="B158" s="84" t="s">
        <v>411</v>
      </c>
      <c r="C158" s="78">
        <f>VLOOKUP(GroupVertices[[#This Row],[Vertex]],Vertices[],MATCH("ID",Vertices[[#Headers],[Vertex]:[Vertex Content Word Count]],0),FALSE)</f>
        <v>10</v>
      </c>
    </row>
    <row r="159" spans="1:3" ht="15">
      <c r="A159" s="78" t="s">
        <v>3152</v>
      </c>
      <c r="B159" s="84" t="s">
        <v>394</v>
      </c>
      <c r="C159" s="78">
        <f>VLOOKUP(GroupVertices[[#This Row],[Vertex]],Vertices[],MATCH("ID",Vertices[[#Headers],[Vertex]:[Vertex Content Word Count]],0),FALSE)</f>
        <v>229</v>
      </c>
    </row>
    <row r="160" spans="1:3" ht="15">
      <c r="A160" s="78" t="s">
        <v>3152</v>
      </c>
      <c r="B160" s="84" t="s">
        <v>393</v>
      </c>
      <c r="C160" s="78">
        <f>VLOOKUP(GroupVertices[[#This Row],[Vertex]],Vertices[],MATCH("ID",Vertices[[#Headers],[Vertex]:[Vertex Content Word Count]],0),FALSE)</f>
        <v>46</v>
      </c>
    </row>
    <row r="161" spans="1:3" ht="15">
      <c r="A161" s="78" t="s">
        <v>3152</v>
      </c>
      <c r="B161" s="84" t="s">
        <v>298</v>
      </c>
      <c r="C161" s="78">
        <f>VLOOKUP(GroupVertices[[#This Row],[Vertex]],Vertices[],MATCH("ID",Vertices[[#Headers],[Vertex]:[Vertex Content Word Count]],0),FALSE)</f>
        <v>125</v>
      </c>
    </row>
    <row r="162" spans="1:3" ht="15">
      <c r="A162" s="78" t="s">
        <v>3152</v>
      </c>
      <c r="B162" s="84" t="s">
        <v>261</v>
      </c>
      <c r="C162" s="78">
        <f>VLOOKUP(GroupVertices[[#This Row],[Vertex]],Vertices[],MATCH("ID",Vertices[[#Headers],[Vertex]:[Vertex Content Word Count]],0),FALSE)</f>
        <v>80</v>
      </c>
    </row>
    <row r="163" spans="1:3" ht="15">
      <c r="A163" s="78" t="s">
        <v>3152</v>
      </c>
      <c r="B163" s="84" t="s">
        <v>237</v>
      </c>
      <c r="C163" s="78">
        <f>VLOOKUP(GroupVertices[[#This Row],[Vertex]],Vertices[],MATCH("ID",Vertices[[#Headers],[Vertex]:[Vertex Content Word Count]],0),FALSE)</f>
        <v>45</v>
      </c>
    </row>
    <row r="164" spans="1:3" ht="15">
      <c r="A164" s="78" t="s">
        <v>3153</v>
      </c>
      <c r="B164" s="84" t="s">
        <v>309</v>
      </c>
      <c r="C164" s="78">
        <f>VLOOKUP(GroupVertices[[#This Row],[Vertex]],Vertices[],MATCH("ID",Vertices[[#Headers],[Vertex]:[Vertex Content Word Count]],0),FALSE)</f>
        <v>135</v>
      </c>
    </row>
    <row r="165" spans="1:3" ht="15">
      <c r="A165" s="78" t="s">
        <v>3153</v>
      </c>
      <c r="B165" s="84" t="s">
        <v>308</v>
      </c>
      <c r="C165" s="78">
        <f>VLOOKUP(GroupVertices[[#This Row],[Vertex]],Vertices[],MATCH("ID",Vertices[[#Headers],[Vertex]:[Vertex Content Word Count]],0),FALSE)</f>
        <v>74</v>
      </c>
    </row>
    <row r="166" spans="1:3" ht="15">
      <c r="A166" s="78" t="s">
        <v>3153</v>
      </c>
      <c r="B166" s="84" t="s">
        <v>307</v>
      </c>
      <c r="C166" s="78">
        <f>VLOOKUP(GroupVertices[[#This Row],[Vertex]],Vertices[],MATCH("ID",Vertices[[#Headers],[Vertex]:[Vertex Content Word Count]],0),FALSE)</f>
        <v>134</v>
      </c>
    </row>
    <row r="167" spans="1:3" ht="15">
      <c r="A167" s="78" t="s">
        <v>3153</v>
      </c>
      <c r="B167" s="84" t="s">
        <v>288</v>
      </c>
      <c r="C167" s="78">
        <f>VLOOKUP(GroupVertices[[#This Row],[Vertex]],Vertices[],MATCH("ID",Vertices[[#Headers],[Vertex]:[Vertex Content Word Count]],0),FALSE)</f>
        <v>110</v>
      </c>
    </row>
    <row r="168" spans="1:3" ht="15">
      <c r="A168" s="78" t="s">
        <v>3153</v>
      </c>
      <c r="B168" s="84" t="s">
        <v>256</v>
      </c>
      <c r="C168" s="78">
        <f>VLOOKUP(GroupVertices[[#This Row],[Vertex]],Vertices[],MATCH("ID",Vertices[[#Headers],[Vertex]:[Vertex Content Word Count]],0),FALSE)</f>
        <v>73</v>
      </c>
    </row>
    <row r="169" spans="1:3" ht="15">
      <c r="A169" s="78" t="s">
        <v>3154</v>
      </c>
      <c r="B169" s="84" t="s">
        <v>247</v>
      </c>
      <c r="C169" s="78">
        <f>VLOOKUP(GroupVertices[[#This Row],[Vertex]],Vertices[],MATCH("ID",Vertices[[#Headers],[Vertex]:[Vertex Content Word Count]],0),FALSE)</f>
        <v>60</v>
      </c>
    </row>
    <row r="170" spans="1:3" ht="15">
      <c r="A170" s="78" t="s">
        <v>3154</v>
      </c>
      <c r="B170" s="84" t="s">
        <v>213</v>
      </c>
      <c r="C170" s="78">
        <f>VLOOKUP(GroupVertices[[#This Row],[Vertex]],Vertices[],MATCH("ID",Vertices[[#Headers],[Vertex]:[Vertex Content Word Count]],0),FALSE)</f>
        <v>6</v>
      </c>
    </row>
    <row r="171" spans="1:3" ht="15">
      <c r="A171" s="78" t="s">
        <v>3154</v>
      </c>
      <c r="B171" s="84" t="s">
        <v>424</v>
      </c>
      <c r="C171" s="78">
        <f>VLOOKUP(GroupVertices[[#This Row],[Vertex]],Vertices[],MATCH("ID",Vertices[[#Headers],[Vertex]:[Vertex Content Word Count]],0),FALSE)</f>
        <v>59</v>
      </c>
    </row>
    <row r="172" spans="1:3" ht="15">
      <c r="A172" s="78" t="s">
        <v>3154</v>
      </c>
      <c r="B172" s="84" t="s">
        <v>410</v>
      </c>
      <c r="C172" s="78">
        <f>VLOOKUP(GroupVertices[[#This Row],[Vertex]],Vertices[],MATCH("ID",Vertices[[#Headers],[Vertex]:[Vertex Content Word Count]],0),FALSE)</f>
        <v>8</v>
      </c>
    </row>
    <row r="173" spans="1:3" ht="15">
      <c r="A173" s="78" t="s">
        <v>3154</v>
      </c>
      <c r="B173" s="84" t="s">
        <v>409</v>
      </c>
      <c r="C173" s="78">
        <f>VLOOKUP(GroupVertices[[#This Row],[Vertex]],Vertices[],MATCH("ID",Vertices[[#Headers],[Vertex]:[Vertex Content Word Count]],0),FALSE)</f>
        <v>7</v>
      </c>
    </row>
    <row r="174" spans="1:3" ht="15">
      <c r="A174" s="78" t="s">
        <v>3155</v>
      </c>
      <c r="B174" s="84" t="s">
        <v>225</v>
      </c>
      <c r="C174" s="78">
        <f>VLOOKUP(GroupVertices[[#This Row],[Vertex]],Vertices[],MATCH("ID",Vertices[[#Headers],[Vertex]:[Vertex Content Word Count]],0),FALSE)</f>
        <v>30</v>
      </c>
    </row>
    <row r="175" spans="1:3" ht="15">
      <c r="A175" s="78" t="s">
        <v>3155</v>
      </c>
      <c r="B175" s="84" t="s">
        <v>212</v>
      </c>
      <c r="C175" s="78">
        <f>VLOOKUP(GroupVertices[[#This Row],[Vertex]],Vertices[],MATCH("ID",Vertices[[#Headers],[Vertex]:[Vertex Content Word Count]],0),FALSE)</f>
        <v>3</v>
      </c>
    </row>
    <row r="176" spans="1:3" ht="15">
      <c r="A176" s="78" t="s">
        <v>3155</v>
      </c>
      <c r="B176" s="84" t="s">
        <v>408</v>
      </c>
      <c r="C176" s="78">
        <f>VLOOKUP(GroupVertices[[#This Row],[Vertex]],Vertices[],MATCH("ID",Vertices[[#Headers],[Vertex]:[Vertex Content Word Count]],0),FALSE)</f>
        <v>5</v>
      </c>
    </row>
    <row r="177" spans="1:3" ht="15">
      <c r="A177" s="78" t="s">
        <v>3155</v>
      </c>
      <c r="B177" s="84" t="s">
        <v>407</v>
      </c>
      <c r="C177" s="78">
        <f>VLOOKUP(GroupVertices[[#This Row],[Vertex]],Vertices[],MATCH("ID",Vertices[[#Headers],[Vertex]:[Vertex Content Word Count]],0),FALSE)</f>
        <v>4</v>
      </c>
    </row>
    <row r="178" spans="1:3" ht="15">
      <c r="A178" s="78" t="s">
        <v>3156</v>
      </c>
      <c r="B178" s="84" t="s">
        <v>403</v>
      </c>
      <c r="C178" s="78">
        <f>VLOOKUP(GroupVertices[[#This Row],[Vertex]],Vertices[],MATCH("ID",Vertices[[#Headers],[Vertex]:[Vertex Content Word Count]],0),FALSE)</f>
        <v>238</v>
      </c>
    </row>
    <row r="179" spans="1:3" ht="15">
      <c r="A179" s="78" t="s">
        <v>3156</v>
      </c>
      <c r="B179" s="84" t="s">
        <v>402</v>
      </c>
      <c r="C179" s="78">
        <f>VLOOKUP(GroupVertices[[#This Row],[Vertex]],Vertices[],MATCH("ID",Vertices[[#Headers],[Vertex]:[Vertex Content Word Count]],0),FALSE)</f>
        <v>26</v>
      </c>
    </row>
    <row r="180" spans="1:3" ht="15">
      <c r="A180" s="78" t="s">
        <v>3156</v>
      </c>
      <c r="B180" s="84" t="s">
        <v>221</v>
      </c>
      <c r="C180" s="78">
        <f>VLOOKUP(GroupVertices[[#This Row],[Vertex]],Vertices[],MATCH("ID",Vertices[[#Headers],[Vertex]:[Vertex Content Word Count]],0),FALSE)</f>
        <v>25</v>
      </c>
    </row>
    <row r="181" spans="1:3" ht="15">
      <c r="A181" s="78" t="s">
        <v>3157</v>
      </c>
      <c r="B181" s="84" t="s">
        <v>376</v>
      </c>
      <c r="C181" s="78">
        <f>VLOOKUP(GroupVertices[[#This Row],[Vertex]],Vertices[],MATCH("ID",Vertices[[#Headers],[Vertex]:[Vertex Content Word Count]],0),FALSE)</f>
        <v>214</v>
      </c>
    </row>
    <row r="182" spans="1:3" ht="15">
      <c r="A182" s="78" t="s">
        <v>3157</v>
      </c>
      <c r="B182" s="84" t="s">
        <v>375</v>
      </c>
      <c r="C182" s="78">
        <f>VLOOKUP(GroupVertices[[#This Row],[Vertex]],Vertices[],MATCH("ID",Vertices[[#Headers],[Vertex]:[Vertex Content Word Count]],0),FALSE)</f>
        <v>212</v>
      </c>
    </row>
    <row r="183" spans="1:3" ht="15">
      <c r="A183" s="78" t="s">
        <v>3157</v>
      </c>
      <c r="B183" s="84" t="s">
        <v>449</v>
      </c>
      <c r="C183" s="78">
        <f>VLOOKUP(GroupVertices[[#This Row],[Vertex]],Vertices[],MATCH("ID",Vertices[[#Headers],[Vertex]:[Vertex Content Word Count]],0),FALSE)</f>
        <v>213</v>
      </c>
    </row>
    <row r="184" spans="1:3" ht="15">
      <c r="A184" s="78" t="s">
        <v>3158</v>
      </c>
      <c r="B184" s="84" t="s">
        <v>269</v>
      </c>
      <c r="C184" s="78">
        <f>VLOOKUP(GroupVertices[[#This Row],[Vertex]],Vertices[],MATCH("ID",Vertices[[#Headers],[Vertex]:[Vertex Content Word Count]],0),FALSE)</f>
        <v>87</v>
      </c>
    </row>
    <row r="185" spans="1:3" ht="15">
      <c r="A185" s="78" t="s">
        <v>3158</v>
      </c>
      <c r="B185" s="84" t="s">
        <v>268</v>
      </c>
      <c r="C185" s="78">
        <f>VLOOKUP(GroupVertices[[#This Row],[Vertex]],Vertices[],MATCH("ID",Vertices[[#Headers],[Vertex]:[Vertex Content Word Count]],0),FALSE)</f>
        <v>66</v>
      </c>
    </row>
    <row r="186" spans="1:3" ht="15">
      <c r="A186" s="78" t="s">
        <v>3158</v>
      </c>
      <c r="B186" s="84" t="s">
        <v>252</v>
      </c>
      <c r="C186" s="78">
        <f>VLOOKUP(GroupVertices[[#This Row],[Vertex]],Vertices[],MATCH("ID",Vertices[[#Headers],[Vertex]:[Vertex Content Word Count]],0),FALSE)</f>
        <v>65</v>
      </c>
    </row>
    <row r="187" spans="1:3" ht="15">
      <c r="A187" s="78" t="s">
        <v>3159</v>
      </c>
      <c r="B187" s="84" t="s">
        <v>230</v>
      </c>
      <c r="C187" s="78">
        <f>VLOOKUP(GroupVertices[[#This Row],[Vertex]],Vertices[],MATCH("ID",Vertices[[#Headers],[Vertex]:[Vertex Content Word Count]],0),FALSE)</f>
        <v>36</v>
      </c>
    </row>
    <row r="188" spans="1:3" ht="15">
      <c r="A188" s="78" t="s">
        <v>3159</v>
      </c>
      <c r="B188" s="84" t="s">
        <v>231</v>
      </c>
      <c r="C188" s="78">
        <f>VLOOKUP(GroupVertices[[#This Row],[Vertex]],Vertices[],MATCH("ID",Vertices[[#Headers],[Vertex]:[Vertex Content Word Count]],0),FALSE)</f>
        <v>37</v>
      </c>
    </row>
    <row r="189" spans="1:3" ht="15">
      <c r="A189" s="78" t="s">
        <v>3159</v>
      </c>
      <c r="B189" s="84" t="s">
        <v>229</v>
      </c>
      <c r="C189" s="78">
        <f>VLOOKUP(GroupVertices[[#This Row],[Vertex]],Vertices[],MATCH("ID",Vertices[[#Headers],[Vertex]:[Vertex Content Word Count]],0),FALSE)</f>
        <v>35</v>
      </c>
    </row>
    <row r="190" spans="1:3" ht="15">
      <c r="A190" s="78" t="s">
        <v>3160</v>
      </c>
      <c r="B190" s="84" t="s">
        <v>404</v>
      </c>
      <c r="C190" s="78">
        <f>VLOOKUP(GroupVertices[[#This Row],[Vertex]],Vertices[],MATCH("ID",Vertices[[#Headers],[Vertex]:[Vertex Content Word Count]],0),FALSE)</f>
        <v>239</v>
      </c>
    </row>
    <row r="191" spans="1:3" ht="15">
      <c r="A191" s="78" t="s">
        <v>3160</v>
      </c>
      <c r="B191" s="84" t="s">
        <v>451</v>
      </c>
      <c r="C191" s="78">
        <f>VLOOKUP(GroupVertices[[#This Row],[Vertex]],Vertices[],MATCH("ID",Vertices[[#Headers],[Vertex]:[Vertex Content Word Count]],0),FALSE)</f>
        <v>240</v>
      </c>
    </row>
    <row r="192" spans="1:3" ht="15">
      <c r="A192" s="78" t="s">
        <v>3161</v>
      </c>
      <c r="B192" s="84" t="s">
        <v>397</v>
      </c>
      <c r="C192" s="78">
        <f>VLOOKUP(GroupVertices[[#This Row],[Vertex]],Vertices[],MATCH("ID",Vertices[[#Headers],[Vertex]:[Vertex Content Word Count]],0),FALSE)</f>
        <v>232</v>
      </c>
    </row>
    <row r="193" spans="1:3" ht="15">
      <c r="A193" s="78" t="s">
        <v>3161</v>
      </c>
      <c r="B193" s="84" t="s">
        <v>450</v>
      </c>
      <c r="C193" s="78">
        <f>VLOOKUP(GroupVertices[[#This Row],[Vertex]],Vertices[],MATCH("ID",Vertices[[#Headers],[Vertex]:[Vertex Content Word Count]],0),FALSE)</f>
        <v>233</v>
      </c>
    </row>
    <row r="194" spans="1:3" ht="15">
      <c r="A194" s="78" t="s">
        <v>3162</v>
      </c>
      <c r="B194" s="84" t="s">
        <v>392</v>
      </c>
      <c r="C194" s="78">
        <f>VLOOKUP(GroupVertices[[#This Row],[Vertex]],Vertices[],MATCH("ID",Vertices[[#Headers],[Vertex]:[Vertex Content Word Count]],0),FALSE)</f>
        <v>228</v>
      </c>
    </row>
    <row r="195" spans="1:3" ht="15">
      <c r="A195" s="78" t="s">
        <v>3162</v>
      </c>
      <c r="B195" s="84" t="s">
        <v>391</v>
      </c>
      <c r="C195" s="78">
        <f>VLOOKUP(GroupVertices[[#This Row],[Vertex]],Vertices[],MATCH("ID",Vertices[[#Headers],[Vertex]:[Vertex Content Word Count]],0),FALSE)</f>
        <v>227</v>
      </c>
    </row>
    <row r="196" spans="1:3" ht="15">
      <c r="A196" s="78" t="s">
        <v>3163</v>
      </c>
      <c r="B196" s="84" t="s">
        <v>372</v>
      </c>
      <c r="C196" s="78">
        <f>VLOOKUP(GroupVertices[[#This Row],[Vertex]],Vertices[],MATCH("ID",Vertices[[#Headers],[Vertex]:[Vertex Content Word Count]],0),FALSE)</f>
        <v>205</v>
      </c>
    </row>
    <row r="197" spans="1:3" ht="15">
      <c r="A197" s="78" t="s">
        <v>3163</v>
      </c>
      <c r="B197" s="84" t="s">
        <v>368</v>
      </c>
      <c r="C197" s="78">
        <f>VLOOKUP(GroupVertices[[#This Row],[Vertex]],Vertices[],MATCH("ID",Vertices[[#Headers],[Vertex]:[Vertex Content Word Count]],0),FALSE)</f>
        <v>204</v>
      </c>
    </row>
    <row r="198" spans="1:3" ht="15">
      <c r="A198" s="78" t="s">
        <v>3164</v>
      </c>
      <c r="B198" s="84" t="s">
        <v>360</v>
      </c>
      <c r="C198" s="78">
        <f>VLOOKUP(GroupVertices[[#This Row],[Vertex]],Vertices[],MATCH("ID",Vertices[[#Headers],[Vertex]:[Vertex Content Word Count]],0),FALSE)</f>
        <v>190</v>
      </c>
    </row>
    <row r="199" spans="1:3" ht="15">
      <c r="A199" s="78" t="s">
        <v>3164</v>
      </c>
      <c r="B199" s="84" t="s">
        <v>442</v>
      </c>
      <c r="C199" s="78">
        <f>VLOOKUP(GroupVertices[[#This Row],[Vertex]],Vertices[],MATCH("ID",Vertices[[#Headers],[Vertex]:[Vertex Content Word Count]],0),FALSE)</f>
        <v>191</v>
      </c>
    </row>
    <row r="200" spans="1:3" ht="15">
      <c r="A200" s="78" t="s">
        <v>3165</v>
      </c>
      <c r="B200" s="84" t="s">
        <v>359</v>
      </c>
      <c r="C200" s="78">
        <f>VLOOKUP(GroupVertices[[#This Row],[Vertex]],Vertices[],MATCH("ID",Vertices[[#Headers],[Vertex]:[Vertex Content Word Count]],0),FALSE)</f>
        <v>189</v>
      </c>
    </row>
    <row r="201" spans="1:3" ht="15">
      <c r="A201" s="78" t="s">
        <v>3165</v>
      </c>
      <c r="B201" s="84" t="s">
        <v>358</v>
      </c>
      <c r="C201" s="78">
        <f>VLOOKUP(GroupVertices[[#This Row],[Vertex]],Vertices[],MATCH("ID",Vertices[[#Headers],[Vertex]:[Vertex Content Word Count]],0),FALSE)</f>
        <v>188</v>
      </c>
    </row>
    <row r="202" spans="1:3" ht="15">
      <c r="A202" s="78" t="s">
        <v>3166</v>
      </c>
      <c r="B202" s="84" t="s">
        <v>355</v>
      </c>
      <c r="C202" s="78">
        <f>VLOOKUP(GroupVertices[[#This Row],[Vertex]],Vertices[],MATCH("ID",Vertices[[#Headers],[Vertex]:[Vertex Content Word Count]],0),FALSE)</f>
        <v>185</v>
      </c>
    </row>
    <row r="203" spans="1:3" ht="15">
      <c r="A203" s="78" t="s">
        <v>3166</v>
      </c>
      <c r="B203" s="84" t="s">
        <v>354</v>
      </c>
      <c r="C203" s="78">
        <f>VLOOKUP(GroupVertices[[#This Row],[Vertex]],Vertices[],MATCH("ID",Vertices[[#Headers],[Vertex]:[Vertex Content Word Count]],0),FALSE)</f>
        <v>184</v>
      </c>
    </row>
    <row r="204" spans="1:3" ht="15">
      <c r="A204" s="78" t="s">
        <v>3167</v>
      </c>
      <c r="B204" s="84" t="s">
        <v>348</v>
      </c>
      <c r="C204" s="78">
        <f>VLOOKUP(GroupVertices[[#This Row],[Vertex]],Vertices[],MATCH("ID",Vertices[[#Headers],[Vertex]:[Vertex Content Word Count]],0),FALSE)</f>
        <v>178</v>
      </c>
    </row>
    <row r="205" spans="1:3" ht="15">
      <c r="A205" s="78" t="s">
        <v>3167</v>
      </c>
      <c r="B205" s="84" t="s">
        <v>347</v>
      </c>
      <c r="C205" s="78">
        <f>VLOOKUP(GroupVertices[[#This Row],[Vertex]],Vertices[],MATCH("ID",Vertices[[#Headers],[Vertex]:[Vertex Content Word Count]],0),FALSE)</f>
        <v>177</v>
      </c>
    </row>
    <row r="206" spans="1:3" ht="15">
      <c r="A206" s="78" t="s">
        <v>3168</v>
      </c>
      <c r="B206" s="84" t="s">
        <v>343</v>
      </c>
      <c r="C206" s="78">
        <f>VLOOKUP(GroupVertices[[#This Row],[Vertex]],Vertices[],MATCH("ID",Vertices[[#Headers],[Vertex]:[Vertex Content Word Count]],0),FALSE)</f>
        <v>170</v>
      </c>
    </row>
    <row r="207" spans="1:3" ht="15">
      <c r="A207" s="78" t="s">
        <v>3168</v>
      </c>
      <c r="B207" s="84" t="s">
        <v>439</v>
      </c>
      <c r="C207" s="78">
        <f>VLOOKUP(GroupVertices[[#This Row],[Vertex]],Vertices[],MATCH("ID",Vertices[[#Headers],[Vertex]:[Vertex Content Word Count]],0),FALSE)</f>
        <v>171</v>
      </c>
    </row>
    <row r="208" spans="1:3" ht="15">
      <c r="A208" s="78" t="s">
        <v>3169</v>
      </c>
      <c r="B208" s="84" t="s">
        <v>336</v>
      </c>
      <c r="C208" s="78">
        <f>VLOOKUP(GroupVertices[[#This Row],[Vertex]],Vertices[],MATCH("ID",Vertices[[#Headers],[Vertex]:[Vertex Content Word Count]],0),FALSE)</f>
        <v>162</v>
      </c>
    </row>
    <row r="209" spans="1:3" ht="15">
      <c r="A209" s="78" t="s">
        <v>3169</v>
      </c>
      <c r="B209" s="84" t="s">
        <v>437</v>
      </c>
      <c r="C209" s="78">
        <f>VLOOKUP(GroupVertices[[#This Row],[Vertex]],Vertices[],MATCH("ID",Vertices[[#Headers],[Vertex]:[Vertex Content Word Count]],0),FALSE)</f>
        <v>163</v>
      </c>
    </row>
    <row r="210" spans="1:3" ht="15">
      <c r="A210" s="78" t="s">
        <v>3170</v>
      </c>
      <c r="B210" s="84" t="s">
        <v>330</v>
      </c>
      <c r="C210" s="78">
        <f>VLOOKUP(GroupVertices[[#This Row],[Vertex]],Vertices[],MATCH("ID",Vertices[[#Headers],[Vertex]:[Vertex Content Word Count]],0),FALSE)</f>
        <v>155</v>
      </c>
    </row>
    <row r="211" spans="1:3" ht="15">
      <c r="A211" s="78" t="s">
        <v>3170</v>
      </c>
      <c r="B211" s="84" t="s">
        <v>436</v>
      </c>
      <c r="C211" s="78">
        <f>VLOOKUP(GroupVertices[[#This Row],[Vertex]],Vertices[],MATCH("ID",Vertices[[#Headers],[Vertex]:[Vertex Content Word Count]],0),FALSE)</f>
        <v>156</v>
      </c>
    </row>
    <row r="212" spans="1:3" ht="15">
      <c r="A212" s="78" t="s">
        <v>3171</v>
      </c>
      <c r="B212" s="84" t="s">
        <v>329</v>
      </c>
      <c r="C212" s="78">
        <f>VLOOKUP(GroupVertices[[#This Row],[Vertex]],Vertices[],MATCH("ID",Vertices[[#Headers],[Vertex]:[Vertex Content Word Count]],0),FALSE)</f>
        <v>154</v>
      </c>
    </row>
    <row r="213" spans="1:3" ht="15">
      <c r="A213" s="78" t="s">
        <v>3171</v>
      </c>
      <c r="B213" s="84" t="s">
        <v>328</v>
      </c>
      <c r="C213" s="78">
        <f>VLOOKUP(GroupVertices[[#This Row],[Vertex]],Vertices[],MATCH("ID",Vertices[[#Headers],[Vertex]:[Vertex Content Word Count]],0),FALSE)</f>
        <v>153</v>
      </c>
    </row>
    <row r="214" spans="1:3" ht="15">
      <c r="A214" s="78" t="s">
        <v>3172</v>
      </c>
      <c r="B214" s="84" t="s">
        <v>326</v>
      </c>
      <c r="C214" s="78">
        <f>VLOOKUP(GroupVertices[[#This Row],[Vertex]],Vertices[],MATCH("ID",Vertices[[#Headers],[Vertex]:[Vertex Content Word Count]],0),FALSE)</f>
        <v>151</v>
      </c>
    </row>
    <row r="215" spans="1:3" ht="15">
      <c r="A215" s="78" t="s">
        <v>3172</v>
      </c>
      <c r="B215" s="84" t="s">
        <v>325</v>
      </c>
      <c r="C215" s="78">
        <f>VLOOKUP(GroupVertices[[#This Row],[Vertex]],Vertices[],MATCH("ID",Vertices[[#Headers],[Vertex]:[Vertex Content Word Count]],0),FALSE)</f>
        <v>150</v>
      </c>
    </row>
    <row r="216" spans="1:3" ht="15">
      <c r="A216" s="78" t="s">
        <v>3173</v>
      </c>
      <c r="B216" s="84" t="s">
        <v>303</v>
      </c>
      <c r="C216" s="78">
        <f>VLOOKUP(GroupVertices[[#This Row],[Vertex]],Vertices[],MATCH("ID",Vertices[[#Headers],[Vertex]:[Vertex Content Word Count]],0),FALSE)</f>
        <v>130</v>
      </c>
    </row>
    <row r="217" spans="1:3" ht="15">
      <c r="A217" s="78" t="s">
        <v>3173</v>
      </c>
      <c r="B217" s="84" t="s">
        <v>302</v>
      </c>
      <c r="C217" s="78">
        <f>VLOOKUP(GroupVertices[[#This Row],[Vertex]],Vertices[],MATCH("ID",Vertices[[#Headers],[Vertex]:[Vertex Content Word Count]],0),FALSE)</f>
        <v>129</v>
      </c>
    </row>
    <row r="218" spans="1:3" ht="15">
      <c r="A218" s="78" t="s">
        <v>3174</v>
      </c>
      <c r="B218" s="84" t="s">
        <v>297</v>
      </c>
      <c r="C218" s="78">
        <f>VLOOKUP(GroupVertices[[#This Row],[Vertex]],Vertices[],MATCH("ID",Vertices[[#Headers],[Vertex]:[Vertex Content Word Count]],0),FALSE)</f>
        <v>123</v>
      </c>
    </row>
    <row r="219" spans="1:3" ht="15">
      <c r="A219" s="78" t="s">
        <v>3174</v>
      </c>
      <c r="B219" s="84" t="s">
        <v>435</v>
      </c>
      <c r="C219" s="78">
        <f>VLOOKUP(GroupVertices[[#This Row],[Vertex]],Vertices[],MATCH("ID",Vertices[[#Headers],[Vertex]:[Vertex Content Word Count]],0),FALSE)</f>
        <v>124</v>
      </c>
    </row>
    <row r="220" spans="1:3" ht="15">
      <c r="A220" s="78" t="s">
        <v>3175</v>
      </c>
      <c r="B220" s="84" t="s">
        <v>295</v>
      </c>
      <c r="C220" s="78">
        <f>VLOOKUP(GroupVertices[[#This Row],[Vertex]],Vertices[],MATCH("ID",Vertices[[#Headers],[Vertex]:[Vertex Content Word Count]],0),FALSE)</f>
        <v>120</v>
      </c>
    </row>
    <row r="221" spans="1:3" ht="15">
      <c r="A221" s="78" t="s">
        <v>3175</v>
      </c>
      <c r="B221" s="84" t="s">
        <v>434</v>
      </c>
      <c r="C221" s="78">
        <f>VLOOKUP(GroupVertices[[#This Row],[Vertex]],Vertices[],MATCH("ID",Vertices[[#Headers],[Vertex]:[Vertex Content Word Count]],0),FALSE)</f>
        <v>121</v>
      </c>
    </row>
    <row r="222" spans="1:3" ht="15">
      <c r="A222" s="78" t="s">
        <v>3176</v>
      </c>
      <c r="B222" s="84" t="s">
        <v>294</v>
      </c>
      <c r="C222" s="78">
        <f>VLOOKUP(GroupVertices[[#This Row],[Vertex]],Vertices[],MATCH("ID",Vertices[[#Headers],[Vertex]:[Vertex Content Word Count]],0),FALSE)</f>
        <v>118</v>
      </c>
    </row>
    <row r="223" spans="1:3" ht="15">
      <c r="A223" s="78" t="s">
        <v>3176</v>
      </c>
      <c r="B223" s="84" t="s">
        <v>433</v>
      </c>
      <c r="C223" s="78">
        <f>VLOOKUP(GroupVertices[[#This Row],[Vertex]],Vertices[],MATCH("ID",Vertices[[#Headers],[Vertex]:[Vertex Content Word Count]],0),FALSE)</f>
        <v>119</v>
      </c>
    </row>
    <row r="224" spans="1:3" ht="15">
      <c r="A224" s="78" t="s">
        <v>3177</v>
      </c>
      <c r="B224" s="84" t="s">
        <v>291</v>
      </c>
      <c r="C224" s="78">
        <f>VLOOKUP(GroupVertices[[#This Row],[Vertex]],Vertices[],MATCH("ID",Vertices[[#Headers],[Vertex]:[Vertex Content Word Count]],0),FALSE)</f>
        <v>114</v>
      </c>
    </row>
    <row r="225" spans="1:3" ht="15">
      <c r="A225" s="78" t="s">
        <v>3177</v>
      </c>
      <c r="B225" s="84" t="s">
        <v>432</v>
      </c>
      <c r="C225" s="78">
        <f>VLOOKUP(GroupVertices[[#This Row],[Vertex]],Vertices[],MATCH("ID",Vertices[[#Headers],[Vertex]:[Vertex Content Word Count]],0),FALSE)</f>
        <v>115</v>
      </c>
    </row>
    <row r="226" spans="1:3" ht="15">
      <c r="A226" s="78" t="s">
        <v>3178</v>
      </c>
      <c r="B226" s="84" t="s">
        <v>289</v>
      </c>
      <c r="C226" s="78">
        <f>VLOOKUP(GroupVertices[[#This Row],[Vertex]],Vertices[],MATCH("ID",Vertices[[#Headers],[Vertex]:[Vertex Content Word Count]],0),FALSE)</f>
        <v>111</v>
      </c>
    </row>
    <row r="227" spans="1:3" ht="15">
      <c r="A227" s="78" t="s">
        <v>3178</v>
      </c>
      <c r="B227" s="84" t="s">
        <v>431</v>
      </c>
      <c r="C227" s="78">
        <f>VLOOKUP(GroupVertices[[#This Row],[Vertex]],Vertices[],MATCH("ID",Vertices[[#Headers],[Vertex]:[Vertex Content Word Count]],0),FALSE)</f>
        <v>112</v>
      </c>
    </row>
    <row r="228" spans="1:3" ht="15">
      <c r="A228" s="78" t="s">
        <v>3179</v>
      </c>
      <c r="B228" s="84" t="s">
        <v>284</v>
      </c>
      <c r="C228" s="78">
        <f>VLOOKUP(GroupVertices[[#This Row],[Vertex]],Vertices[],MATCH("ID",Vertices[[#Headers],[Vertex]:[Vertex Content Word Count]],0),FALSE)</f>
        <v>105</v>
      </c>
    </row>
    <row r="229" spans="1:3" ht="15">
      <c r="A229" s="78" t="s">
        <v>3179</v>
      </c>
      <c r="B229" s="84" t="s">
        <v>430</v>
      </c>
      <c r="C229" s="78">
        <f>VLOOKUP(GroupVertices[[#This Row],[Vertex]],Vertices[],MATCH("ID",Vertices[[#Headers],[Vertex]:[Vertex Content Word Count]],0),FALSE)</f>
        <v>106</v>
      </c>
    </row>
    <row r="230" spans="1:3" ht="15">
      <c r="A230" s="78" t="s">
        <v>3180</v>
      </c>
      <c r="B230" s="84" t="s">
        <v>280</v>
      </c>
      <c r="C230" s="78">
        <f>VLOOKUP(GroupVertices[[#This Row],[Vertex]],Vertices[],MATCH("ID",Vertices[[#Headers],[Vertex]:[Vertex Content Word Count]],0),FALSE)</f>
        <v>100</v>
      </c>
    </row>
    <row r="231" spans="1:3" ht="15">
      <c r="A231" s="78" t="s">
        <v>3180</v>
      </c>
      <c r="B231" s="84" t="s">
        <v>279</v>
      </c>
      <c r="C231" s="78">
        <f>VLOOKUP(GroupVertices[[#This Row],[Vertex]],Vertices[],MATCH("ID",Vertices[[#Headers],[Vertex]:[Vertex Content Word Count]],0),FALSE)</f>
        <v>99</v>
      </c>
    </row>
    <row r="232" spans="1:3" ht="15">
      <c r="A232" s="78" t="s">
        <v>3181</v>
      </c>
      <c r="B232" s="84" t="s">
        <v>267</v>
      </c>
      <c r="C232" s="78">
        <f>VLOOKUP(GroupVertices[[#This Row],[Vertex]],Vertices[],MATCH("ID",Vertices[[#Headers],[Vertex]:[Vertex Content Word Count]],0),FALSE)</f>
        <v>86</v>
      </c>
    </row>
    <row r="233" spans="1:3" ht="15">
      <c r="A233" s="78" t="s">
        <v>3181</v>
      </c>
      <c r="B233" s="84" t="s">
        <v>266</v>
      </c>
      <c r="C233" s="78">
        <f>VLOOKUP(GroupVertices[[#This Row],[Vertex]],Vertices[],MATCH("ID",Vertices[[#Headers],[Vertex]:[Vertex Content Word Count]],0),FALSE)</f>
        <v>85</v>
      </c>
    </row>
    <row r="234" spans="1:3" ht="15">
      <c r="A234" s="78" t="s">
        <v>3182</v>
      </c>
      <c r="B234" s="84" t="s">
        <v>260</v>
      </c>
      <c r="C234" s="78">
        <f>VLOOKUP(GroupVertices[[#This Row],[Vertex]],Vertices[],MATCH("ID",Vertices[[#Headers],[Vertex]:[Vertex Content Word Count]],0),FALSE)</f>
        <v>78</v>
      </c>
    </row>
    <row r="235" spans="1:3" ht="15">
      <c r="A235" s="78" t="s">
        <v>3182</v>
      </c>
      <c r="B235" s="84" t="s">
        <v>427</v>
      </c>
      <c r="C235" s="78">
        <f>VLOOKUP(GroupVertices[[#This Row],[Vertex]],Vertices[],MATCH("ID",Vertices[[#Headers],[Vertex]:[Vertex Content Word Count]],0),FALSE)</f>
        <v>79</v>
      </c>
    </row>
    <row r="236" spans="1:3" ht="15">
      <c r="A236" s="78" t="s">
        <v>3183</v>
      </c>
      <c r="B236" s="84" t="s">
        <v>250</v>
      </c>
      <c r="C236" s="78">
        <f>VLOOKUP(GroupVertices[[#This Row],[Vertex]],Vertices[],MATCH("ID",Vertices[[#Headers],[Vertex]:[Vertex Content Word Count]],0),FALSE)</f>
        <v>63</v>
      </c>
    </row>
    <row r="237" spans="1:3" ht="15">
      <c r="A237" s="78" t="s">
        <v>3183</v>
      </c>
      <c r="B237" s="84" t="s">
        <v>249</v>
      </c>
      <c r="C237" s="78">
        <f>VLOOKUP(GroupVertices[[#This Row],[Vertex]],Vertices[],MATCH("ID",Vertices[[#Headers],[Vertex]:[Vertex Content Word Count]],0),FALSE)</f>
        <v>62</v>
      </c>
    </row>
    <row r="238" spans="1:3" ht="15">
      <c r="A238" s="78" t="s">
        <v>3184</v>
      </c>
      <c r="B238" s="84" t="s">
        <v>223</v>
      </c>
      <c r="C238" s="78">
        <f>VLOOKUP(GroupVertices[[#This Row],[Vertex]],Vertices[],MATCH("ID",Vertices[[#Headers],[Vertex]:[Vertex Content Word Count]],0),FALSE)</f>
        <v>28</v>
      </c>
    </row>
    <row r="239" spans="1:3" ht="15">
      <c r="A239" s="78" t="s">
        <v>3184</v>
      </c>
      <c r="B239" s="84" t="s">
        <v>222</v>
      </c>
      <c r="C239" s="78">
        <f>VLOOKUP(GroupVertices[[#This Row],[Vertex]],Vertices[],MATCH("ID",Vertices[[#Headers],[Vertex]:[Vertex Content Word Count]],0),FALSE)</f>
        <v>27</v>
      </c>
    </row>
    <row r="240" spans="1:3" ht="15">
      <c r="A240" s="78" t="s">
        <v>3185</v>
      </c>
      <c r="B240" s="84" t="s">
        <v>218</v>
      </c>
      <c r="C240" s="78">
        <f>VLOOKUP(GroupVertices[[#This Row],[Vertex]],Vertices[],MATCH("ID",Vertices[[#Headers],[Vertex]:[Vertex Content Word Count]],0),FALSE)</f>
        <v>20</v>
      </c>
    </row>
    <row r="241" spans="1:3" ht="15">
      <c r="A241" s="78" t="s">
        <v>3185</v>
      </c>
      <c r="B241" s="84" t="s">
        <v>418</v>
      </c>
      <c r="C241" s="78">
        <f>VLOOKUP(GroupVertices[[#This Row],[Vertex]],Vertices[],MATCH("ID",Vertices[[#Headers],[Vertex]:[Vertex Content Word Count]],0),FALSE)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3204</v>
      </c>
      <c r="B2" s="34" t="s">
        <v>3103</v>
      </c>
      <c r="D2" s="31">
        <f>MIN(Vertices[Degree])</f>
        <v>0</v>
      </c>
      <c r="E2" s="3">
        <f>COUNTIF(Vertices[Degree],"&gt;= "&amp;D2)-COUNTIF(Vertices[Degree],"&gt;="&amp;D3)</f>
        <v>0</v>
      </c>
      <c r="F2" s="37">
        <f>MIN(Vertices[In-Degree])</f>
        <v>0</v>
      </c>
      <c r="G2" s="38">
        <f>COUNTIF(Vertices[In-Degree],"&gt;= "&amp;F2)-COUNTIF(Vertices[In-Degree],"&gt;="&amp;F3)</f>
        <v>93</v>
      </c>
      <c r="H2" s="37">
        <f>MIN(Vertices[Out-Degree])</f>
        <v>0</v>
      </c>
      <c r="I2" s="38">
        <f>COUNTIF(Vertices[Out-Degree],"&gt;= "&amp;H2)-COUNTIF(Vertices[Out-Degree],"&gt;="&amp;H3)</f>
        <v>45</v>
      </c>
      <c r="J2" s="37">
        <f>MIN(Vertices[Betweenness Centrality])</f>
        <v>0</v>
      </c>
      <c r="K2" s="38">
        <f>COUNTIF(Vertices[Betweenness Centrality],"&gt;= "&amp;J2)-COUNTIF(Vertices[Betweenness Centrality],"&gt;="&amp;J3)</f>
        <v>211</v>
      </c>
      <c r="L2" s="37">
        <f>MIN(Vertices[Closeness Centrality])</f>
        <v>0</v>
      </c>
      <c r="M2" s="38">
        <f>COUNTIF(Vertices[Closeness Centrality],"&gt;= "&amp;L2)-COUNTIF(Vertices[Closeness Centrality],"&gt;="&amp;L3)</f>
        <v>88</v>
      </c>
      <c r="N2" s="37">
        <f>MIN(Vertices[Eigenvector Centrality])</f>
        <v>0</v>
      </c>
      <c r="O2" s="38">
        <f>COUNTIF(Vertices[Eigenvector Centrality],"&gt;= "&amp;N2)-COUNTIF(Vertices[Eigenvector Centrality],"&gt;="&amp;N3)</f>
        <v>223</v>
      </c>
      <c r="P2" s="37">
        <f>MIN(Vertices[PageRank])</f>
        <v>0.442254</v>
      </c>
      <c r="Q2" s="38">
        <f>COUNTIF(Vertices[PageRank],"&gt;= "&amp;P2)-COUNTIF(Vertices[PageRank],"&gt;="&amp;P3)</f>
        <v>9</v>
      </c>
      <c r="R2" s="37">
        <f>MIN(Vertices[Clustering Coefficient])</f>
        <v>0</v>
      </c>
      <c r="S2" s="43">
        <f>COUNTIF(Vertices[Clustering Coefficient],"&gt;= "&amp;R2)-COUNTIF(Vertices[Clustering Coefficient],"&gt;="&amp;R3)</f>
        <v>206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0.21818181818181817</v>
      </c>
      <c r="G3" s="40">
        <f>COUNTIF(Vertices[In-Degree],"&gt;= "&amp;F3)-COUNTIF(Vertices[In-Degree],"&gt;="&amp;F4)</f>
        <v>0</v>
      </c>
      <c r="H3" s="39">
        <f aca="true" t="shared" si="3" ref="H3:H26">H2+($H$57-$H$2)/BinDivisor</f>
        <v>0.09090909090909091</v>
      </c>
      <c r="I3" s="40">
        <f>COUNTIF(Vertices[Out-Degree],"&gt;= "&amp;H3)-COUNTIF(Vertices[Out-Degree],"&gt;="&amp;H4)</f>
        <v>0</v>
      </c>
      <c r="J3" s="39">
        <f aca="true" t="shared" si="4" ref="J3:J26">J2+($J$57-$J$2)/BinDivisor</f>
        <v>6.327272727272727</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25</v>
      </c>
      <c r="N3" s="39">
        <f aca="true" t="shared" si="6" ref="N3:N26">N2+($N$57-$N$2)/BinDivisor</f>
        <v>0.002821418181818182</v>
      </c>
      <c r="O3" s="40">
        <f>COUNTIF(Vertices[Eigenvector Centrality],"&gt;= "&amp;N3)-COUNTIF(Vertices[Eigenvector Centrality],"&gt;="&amp;N4)</f>
        <v>6</v>
      </c>
      <c r="P3" s="39">
        <f aca="true" t="shared" si="7" ref="P3:P26">P2+($P$57-$P$2)/BinDivisor</f>
        <v>0.5466661636363637</v>
      </c>
      <c r="Q3" s="40">
        <f>COUNTIF(Vertices[PageRank],"&gt;= "&amp;P3)-COUNTIF(Vertices[PageRank],"&gt;="&amp;P4)</f>
        <v>57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240</v>
      </c>
      <c r="D4" s="32">
        <f t="shared" si="1"/>
        <v>0</v>
      </c>
      <c r="E4" s="3">
        <f>COUNTIF(Vertices[Degree],"&gt;= "&amp;D4)-COUNTIF(Vertices[Degree],"&gt;="&amp;D5)</f>
        <v>0</v>
      </c>
      <c r="F4" s="37">
        <f t="shared" si="2"/>
        <v>0.43636363636363634</v>
      </c>
      <c r="G4" s="38">
        <f>COUNTIF(Vertices[In-Degree],"&gt;= "&amp;F4)-COUNTIF(Vertices[In-Degree],"&gt;="&amp;F5)</f>
        <v>0</v>
      </c>
      <c r="H4" s="37">
        <f t="shared" si="3"/>
        <v>0.18181818181818182</v>
      </c>
      <c r="I4" s="38">
        <f>COUNTIF(Vertices[Out-Degree],"&gt;= "&amp;H4)-COUNTIF(Vertices[Out-Degree],"&gt;="&amp;H5)</f>
        <v>0</v>
      </c>
      <c r="J4" s="37">
        <f t="shared" si="4"/>
        <v>12.654545454545454</v>
      </c>
      <c r="K4" s="38">
        <f>COUNTIF(Vertices[Betweenness Centrality],"&gt;= "&amp;J4)-COUNTIF(Vertices[Betweenness Centrality],"&gt;="&amp;J5)</f>
        <v>2</v>
      </c>
      <c r="L4" s="37">
        <f t="shared" si="5"/>
        <v>0.03636363636363636</v>
      </c>
      <c r="M4" s="38">
        <f>COUNTIF(Vertices[Closeness Centrality],"&gt;= "&amp;L4)-COUNTIF(Vertices[Closeness Centrality],"&gt;="&amp;L5)</f>
        <v>15</v>
      </c>
      <c r="N4" s="37">
        <f t="shared" si="6"/>
        <v>0.005642836363636364</v>
      </c>
      <c r="O4" s="38">
        <f>COUNTIF(Vertices[Eigenvector Centrality],"&gt;= "&amp;N4)-COUNTIF(Vertices[Eigenvector Centrality],"&gt;="&amp;N5)</f>
        <v>1</v>
      </c>
      <c r="P4" s="37">
        <f t="shared" si="7"/>
        <v>0.6510783272727273</v>
      </c>
      <c r="Q4" s="38">
        <f>COUNTIF(Vertices[PageRank],"&gt;= "&amp;P4)-COUNTIF(Vertices[PageRank],"&gt;="&amp;P5)</f>
        <v>19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0.6545454545454545</v>
      </c>
      <c r="G5" s="40">
        <f>COUNTIF(Vertices[In-Degree],"&gt;= "&amp;F5)-COUNTIF(Vertices[In-Degree],"&gt;="&amp;F6)</f>
        <v>0</v>
      </c>
      <c r="H5" s="39">
        <f t="shared" si="3"/>
        <v>0.2727272727272727</v>
      </c>
      <c r="I5" s="40">
        <f>COUNTIF(Vertices[Out-Degree],"&gt;= "&amp;H5)-COUNTIF(Vertices[Out-Degree],"&gt;="&amp;H6)</f>
        <v>0</v>
      </c>
      <c r="J5" s="39">
        <f t="shared" si="4"/>
        <v>18.98181818181818</v>
      </c>
      <c r="K5" s="40">
        <f>COUNTIF(Vertices[Betweenness Centrality],"&gt;= "&amp;J5)-COUNTIF(Vertices[Betweenness Centrality],"&gt;="&amp;J6)</f>
        <v>2</v>
      </c>
      <c r="L5" s="39">
        <f t="shared" si="5"/>
        <v>0.05454545454545454</v>
      </c>
      <c r="M5" s="40">
        <f>COUNTIF(Vertices[Closeness Centrality],"&gt;= "&amp;L5)-COUNTIF(Vertices[Closeness Centrality],"&gt;="&amp;L6)</f>
        <v>7</v>
      </c>
      <c r="N5" s="39">
        <f t="shared" si="6"/>
        <v>0.008464254545454547</v>
      </c>
      <c r="O5" s="40">
        <f>COUNTIF(Vertices[Eigenvector Centrality],"&gt;= "&amp;N5)-COUNTIF(Vertices[Eigenvector Centrality],"&gt;="&amp;N6)</f>
        <v>0</v>
      </c>
      <c r="P5" s="39">
        <f t="shared" si="7"/>
        <v>0.7554904909090909</v>
      </c>
      <c r="Q5" s="40">
        <f>COUNTIF(Vertices[PageRank],"&gt;= "&amp;P5)-COUNTIF(Vertices[PageRank],"&gt;="&amp;P6)</f>
        <v>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224</v>
      </c>
      <c r="D6" s="32">
        <f t="shared" si="1"/>
        <v>0</v>
      </c>
      <c r="E6" s="3">
        <f>COUNTIF(Vertices[Degree],"&gt;= "&amp;D6)-COUNTIF(Vertices[Degree],"&gt;="&amp;D7)</f>
        <v>0</v>
      </c>
      <c r="F6" s="37">
        <f t="shared" si="2"/>
        <v>0.8727272727272727</v>
      </c>
      <c r="G6" s="38">
        <f>COUNTIF(Vertices[In-Degree],"&gt;= "&amp;F6)-COUNTIF(Vertices[In-Degree],"&gt;="&amp;F7)</f>
        <v>107</v>
      </c>
      <c r="H6" s="37">
        <f t="shared" si="3"/>
        <v>0.36363636363636365</v>
      </c>
      <c r="I6" s="38">
        <f>COUNTIF(Vertices[Out-Degree],"&gt;= "&amp;H6)-COUNTIF(Vertices[Out-Degree],"&gt;="&amp;H7)</f>
        <v>0</v>
      </c>
      <c r="J6" s="37">
        <f t="shared" si="4"/>
        <v>25.30909090909091</v>
      </c>
      <c r="K6" s="38">
        <f>COUNTIF(Vertices[Betweenness Centrality],"&gt;= "&amp;J6)-COUNTIF(Vertices[Betweenness Centrality],"&gt;="&amp;J7)</f>
        <v>1</v>
      </c>
      <c r="L6" s="37">
        <f t="shared" si="5"/>
        <v>0.07272727272727272</v>
      </c>
      <c r="M6" s="38">
        <f>COUNTIF(Vertices[Closeness Centrality],"&gt;= "&amp;L6)-COUNTIF(Vertices[Closeness Centrality],"&gt;="&amp;L7)</f>
        <v>5</v>
      </c>
      <c r="N6" s="37">
        <f t="shared" si="6"/>
        <v>0.011285672727272728</v>
      </c>
      <c r="O6" s="38">
        <f>COUNTIF(Vertices[Eigenvector Centrality],"&gt;= "&amp;N6)-COUNTIF(Vertices[Eigenvector Centrality],"&gt;="&amp;N7)</f>
        <v>0</v>
      </c>
      <c r="P6" s="37">
        <f t="shared" si="7"/>
        <v>0.8599026545454546</v>
      </c>
      <c r="Q6" s="38">
        <f>COUNTIF(Vertices[PageRank],"&gt;= "&amp;P6)-COUNTIF(Vertices[PageRank],"&gt;="&amp;P7)</f>
        <v>5</v>
      </c>
      <c r="R6" s="37">
        <f t="shared" si="8"/>
        <v>0.07272727272727272</v>
      </c>
      <c r="S6" s="43">
        <f>COUNTIF(Vertices[Clustering Coefficient],"&gt;= "&amp;R6)-COUNTIF(Vertices[Clustering Coefficient],"&gt;="&amp;R7)</f>
        <v>4</v>
      </c>
      <c r="T6" s="37" t="e">
        <f ca="1" t="shared" si="9"/>
        <v>#REF!</v>
      </c>
      <c r="U6" s="38" t="e">
        <f ca="1" t="shared" si="0"/>
        <v>#REF!</v>
      </c>
    </row>
    <row r="7" spans="1:21" ht="15">
      <c r="A7" s="34" t="s">
        <v>149</v>
      </c>
      <c r="B7" s="34">
        <v>43</v>
      </c>
      <c r="D7" s="32">
        <f t="shared" si="1"/>
        <v>0</v>
      </c>
      <c r="E7" s="3">
        <f>COUNTIF(Vertices[Degree],"&gt;= "&amp;D7)-COUNTIF(Vertices[Degree],"&gt;="&amp;D8)</f>
        <v>0</v>
      </c>
      <c r="F7" s="39">
        <f t="shared" si="2"/>
        <v>1.0909090909090908</v>
      </c>
      <c r="G7" s="40">
        <f>COUNTIF(Vertices[In-Degree],"&gt;= "&amp;F7)-COUNTIF(Vertices[In-Degree],"&gt;="&amp;F8)</f>
        <v>0</v>
      </c>
      <c r="H7" s="39">
        <f t="shared" si="3"/>
        <v>0.4545454545454546</v>
      </c>
      <c r="I7" s="40">
        <f>COUNTIF(Vertices[Out-Degree],"&gt;= "&amp;H7)-COUNTIF(Vertices[Out-Degree],"&gt;="&amp;H8)</f>
        <v>0</v>
      </c>
      <c r="J7" s="39">
        <f t="shared" si="4"/>
        <v>31.636363636363637</v>
      </c>
      <c r="K7" s="40">
        <f>COUNTIF(Vertices[Betweenness Centrality],"&gt;= "&amp;J7)-COUNTIF(Vertices[Betweenness Centrality],"&gt;="&amp;J8)</f>
        <v>2</v>
      </c>
      <c r="L7" s="39">
        <f t="shared" si="5"/>
        <v>0.09090909090909091</v>
      </c>
      <c r="M7" s="40">
        <f>COUNTIF(Vertices[Closeness Centrality],"&gt;= "&amp;L7)-COUNTIF(Vertices[Closeness Centrality],"&gt;="&amp;L8)</f>
        <v>2</v>
      </c>
      <c r="N7" s="39">
        <f t="shared" si="6"/>
        <v>0.01410709090909091</v>
      </c>
      <c r="O7" s="40">
        <f>COUNTIF(Vertices[Eigenvector Centrality],"&gt;= "&amp;N7)-COUNTIF(Vertices[Eigenvector Centrality],"&gt;="&amp;N8)</f>
        <v>0</v>
      </c>
      <c r="P7" s="39">
        <f t="shared" si="7"/>
        <v>0.9643148181818182</v>
      </c>
      <c r="Q7" s="40">
        <f>COUNTIF(Vertices[PageRank],"&gt;= "&amp;P7)-COUNTIF(Vertices[PageRank],"&gt;="&amp;P8)</f>
        <v>104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267</v>
      </c>
      <c r="D8" s="32">
        <f t="shared" si="1"/>
        <v>0</v>
      </c>
      <c r="E8" s="3">
        <f>COUNTIF(Vertices[Degree],"&gt;= "&amp;D8)-COUNTIF(Vertices[Degree],"&gt;="&amp;D9)</f>
        <v>0</v>
      </c>
      <c r="F8" s="37">
        <f t="shared" si="2"/>
        <v>1.309090909090909</v>
      </c>
      <c r="G8" s="38">
        <f>COUNTIF(Vertices[In-Degree],"&gt;= "&amp;F8)-COUNTIF(Vertices[In-Degree],"&gt;="&amp;F9)</f>
        <v>0</v>
      </c>
      <c r="H8" s="37">
        <f t="shared" si="3"/>
        <v>0.5454545454545455</v>
      </c>
      <c r="I8" s="38">
        <f>COUNTIF(Vertices[Out-Degree],"&gt;= "&amp;H8)-COUNTIF(Vertices[Out-Degree],"&gt;="&amp;H9)</f>
        <v>0</v>
      </c>
      <c r="J8" s="37">
        <f t="shared" si="4"/>
        <v>37.96363636363636</v>
      </c>
      <c r="K8" s="38">
        <f>COUNTIF(Vertices[Betweenness Centrality],"&gt;= "&amp;J8)-COUNTIF(Vertices[Betweenness Centrality],"&gt;="&amp;J9)</f>
        <v>1</v>
      </c>
      <c r="L8" s="37">
        <f t="shared" si="5"/>
        <v>0.1090909090909091</v>
      </c>
      <c r="M8" s="38">
        <f>COUNTIF(Vertices[Closeness Centrality],"&gt;= "&amp;L8)-COUNTIF(Vertices[Closeness Centrality],"&gt;="&amp;L9)</f>
        <v>11</v>
      </c>
      <c r="N8" s="37">
        <f t="shared" si="6"/>
        <v>0.01692850909090909</v>
      </c>
      <c r="O8" s="38">
        <f>COUNTIF(Vertices[Eigenvector Centrality],"&gt;= "&amp;N8)-COUNTIF(Vertices[Eigenvector Centrality],"&gt;="&amp;N9)</f>
        <v>0</v>
      </c>
      <c r="P8" s="37">
        <f t="shared" si="7"/>
        <v>1.068726981818182</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1.5272727272727273</v>
      </c>
      <c r="G9" s="40">
        <f>COUNTIF(Vertices[In-Degree],"&gt;= "&amp;F9)-COUNTIF(Vertices[In-Degree],"&gt;="&amp;F10)</f>
        <v>0</v>
      </c>
      <c r="H9" s="39">
        <f t="shared" si="3"/>
        <v>0.6363636363636365</v>
      </c>
      <c r="I9" s="40">
        <f>COUNTIF(Vertices[Out-Degree],"&gt;= "&amp;H9)-COUNTIF(Vertices[Out-Degree],"&gt;="&amp;H10)</f>
        <v>0</v>
      </c>
      <c r="J9" s="39">
        <f t="shared" si="4"/>
        <v>44.29090909090909</v>
      </c>
      <c r="K9" s="40">
        <f>COUNTIF(Vertices[Betweenness Centrality],"&gt;= "&amp;J9)-COUNTIF(Vertices[Betweenness Centrality],"&gt;="&amp;J10)</f>
        <v>3</v>
      </c>
      <c r="L9" s="39">
        <f t="shared" si="5"/>
        <v>0.1272727272727273</v>
      </c>
      <c r="M9" s="40">
        <f>COUNTIF(Vertices[Closeness Centrality],"&gt;= "&amp;L9)-COUNTIF(Vertices[Closeness Centrality],"&gt;="&amp;L10)</f>
        <v>11</v>
      </c>
      <c r="N9" s="39">
        <f t="shared" si="6"/>
        <v>0.019749927272727272</v>
      </c>
      <c r="O9" s="40">
        <f>COUNTIF(Vertices[Eigenvector Centrality],"&gt;= "&amp;N9)-COUNTIF(Vertices[Eigenvector Centrality],"&gt;="&amp;N10)</f>
        <v>0</v>
      </c>
      <c r="P9" s="39">
        <f t="shared" si="7"/>
        <v>1.1731391454545457</v>
      </c>
      <c r="Q9" s="40">
        <f>COUNTIF(Vertices[PageRank],"&gt;= "&amp;P9)-COUNTIF(Vertices[PageRank],"&gt;="&amp;P10)</f>
        <v>4</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106</v>
      </c>
      <c r="D10" s="32">
        <f t="shared" si="1"/>
        <v>0</v>
      </c>
      <c r="E10" s="3">
        <f>COUNTIF(Vertices[Degree],"&gt;= "&amp;D10)-COUNTIF(Vertices[Degree],"&gt;="&amp;D11)</f>
        <v>0</v>
      </c>
      <c r="F10" s="37">
        <f t="shared" si="2"/>
        <v>1.7454545454545456</v>
      </c>
      <c r="G10" s="38">
        <f>COUNTIF(Vertices[In-Degree],"&gt;= "&amp;F10)-COUNTIF(Vertices[In-Degree],"&gt;="&amp;F11)</f>
        <v>0</v>
      </c>
      <c r="H10" s="37">
        <f t="shared" si="3"/>
        <v>0.7272727272727274</v>
      </c>
      <c r="I10" s="38">
        <f>COUNTIF(Vertices[Out-Degree],"&gt;= "&amp;H10)-COUNTIF(Vertices[Out-Degree],"&gt;="&amp;H11)</f>
        <v>0</v>
      </c>
      <c r="J10" s="37">
        <f t="shared" si="4"/>
        <v>50.61818181818182</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0.022571345454545453</v>
      </c>
      <c r="O10" s="38">
        <f>COUNTIF(Vertices[Eigenvector Centrality],"&gt;= "&amp;N10)-COUNTIF(Vertices[Eigenvector Centrality],"&gt;="&amp;N11)</f>
        <v>0</v>
      </c>
      <c r="P10" s="37">
        <f t="shared" si="7"/>
        <v>1.2775513090909094</v>
      </c>
      <c r="Q10" s="38">
        <f>COUNTIF(Vertices[PageRank],"&gt;= "&amp;P10)-COUNTIF(Vertices[PageRank],"&gt;="&amp;P11)</f>
        <v>15</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1.9636363636363638</v>
      </c>
      <c r="G11" s="40">
        <f>COUNTIF(Vertices[In-Degree],"&gt;= "&amp;F11)-COUNTIF(Vertices[In-Degree],"&gt;="&amp;F12)</f>
        <v>21</v>
      </c>
      <c r="H11" s="39">
        <f t="shared" si="3"/>
        <v>0.8181818181818183</v>
      </c>
      <c r="I11" s="40">
        <f>COUNTIF(Vertices[Out-Degree],"&gt;= "&amp;H11)-COUNTIF(Vertices[Out-Degree],"&gt;="&amp;H12)</f>
        <v>0</v>
      </c>
      <c r="J11" s="39">
        <f t="shared" si="4"/>
        <v>56.945454545454545</v>
      </c>
      <c r="K11" s="40">
        <f>COUNTIF(Vertices[Betweenness Centrality],"&gt;= "&amp;J11)-COUNTIF(Vertices[Betweenness Centrality],"&gt;="&amp;J12)</f>
        <v>2</v>
      </c>
      <c r="L11" s="39">
        <f t="shared" si="5"/>
        <v>0.16363636363636366</v>
      </c>
      <c r="M11" s="40">
        <f>COUNTIF(Vertices[Closeness Centrality],"&gt;= "&amp;L11)-COUNTIF(Vertices[Closeness Centrality],"&gt;="&amp;L12)</f>
        <v>3</v>
      </c>
      <c r="N11" s="39">
        <f t="shared" si="6"/>
        <v>0.025392763636363634</v>
      </c>
      <c r="O11" s="40">
        <f>COUNTIF(Vertices[Eigenvector Centrality],"&gt;= "&amp;N11)-COUNTIF(Vertices[Eigenvector Centrality],"&gt;="&amp;N12)</f>
        <v>0</v>
      </c>
      <c r="P11" s="39">
        <f t="shared" si="7"/>
        <v>1.3819634727272732</v>
      </c>
      <c r="Q11" s="40">
        <f>COUNTIF(Vertices[PageRank],"&gt;= "&amp;P11)-COUNTIF(Vertices[PageRank],"&gt;="&amp;P12)</f>
        <v>4</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0.0064516129032258064</v>
      </c>
      <c r="D12" s="32">
        <f t="shared" si="1"/>
        <v>0</v>
      </c>
      <c r="E12" s="3">
        <f>COUNTIF(Vertices[Degree],"&gt;= "&amp;D12)-COUNTIF(Vertices[Degree],"&gt;="&amp;D13)</f>
        <v>0</v>
      </c>
      <c r="F12" s="37">
        <f t="shared" si="2"/>
        <v>2.181818181818182</v>
      </c>
      <c r="G12" s="38">
        <f>COUNTIF(Vertices[In-Degree],"&gt;= "&amp;F12)-COUNTIF(Vertices[In-Degree],"&gt;="&amp;F13)</f>
        <v>0</v>
      </c>
      <c r="H12" s="37">
        <f t="shared" si="3"/>
        <v>0.9090909090909093</v>
      </c>
      <c r="I12" s="38">
        <f>COUNTIF(Vertices[Out-Degree],"&gt;= "&amp;H12)-COUNTIF(Vertices[Out-Degree],"&gt;="&amp;H13)</f>
        <v>0</v>
      </c>
      <c r="J12" s="37">
        <f t="shared" si="4"/>
        <v>63.27272727272727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0.028214181818181815</v>
      </c>
      <c r="O12" s="38">
        <f>COUNTIF(Vertices[Eigenvector Centrality],"&gt;= "&amp;N12)-COUNTIF(Vertices[Eigenvector Centrality],"&gt;="&amp;N13)</f>
        <v>0</v>
      </c>
      <c r="P12" s="37">
        <f t="shared" si="7"/>
        <v>1.486375636363637</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0.01282051282051282</v>
      </c>
      <c r="D13" s="32">
        <f t="shared" si="1"/>
        <v>0</v>
      </c>
      <c r="E13" s="3">
        <f>COUNTIF(Vertices[Degree],"&gt;= "&amp;D13)-COUNTIF(Vertices[Degree],"&gt;="&amp;D14)</f>
        <v>0</v>
      </c>
      <c r="F13" s="39">
        <f t="shared" si="2"/>
        <v>2.4000000000000004</v>
      </c>
      <c r="G13" s="40">
        <f>COUNTIF(Vertices[In-Degree],"&gt;= "&amp;F13)-COUNTIF(Vertices[In-Degree],"&gt;="&amp;F14)</f>
        <v>0</v>
      </c>
      <c r="H13" s="39">
        <f t="shared" si="3"/>
        <v>1.0000000000000002</v>
      </c>
      <c r="I13" s="40">
        <f>COUNTIF(Vertices[Out-Degree],"&gt;= "&amp;H13)-COUNTIF(Vertices[Out-Degree],"&gt;="&amp;H14)</f>
        <v>167</v>
      </c>
      <c r="J13" s="39">
        <f t="shared" si="4"/>
        <v>69.6</v>
      </c>
      <c r="K13" s="40">
        <f>COUNTIF(Vertices[Betweenness Centrality],"&gt;= "&amp;J13)-COUNTIF(Vertices[Betweenness Centrality],"&gt;="&amp;J14)</f>
        <v>0</v>
      </c>
      <c r="L13" s="39">
        <f t="shared" si="5"/>
        <v>0.20000000000000004</v>
      </c>
      <c r="M13" s="40">
        <f>COUNTIF(Vertices[Closeness Centrality],"&gt;= "&amp;L13)-COUNTIF(Vertices[Closeness Centrality],"&gt;="&amp;L14)</f>
        <v>5</v>
      </c>
      <c r="N13" s="39">
        <f t="shared" si="6"/>
        <v>0.031035599999999997</v>
      </c>
      <c r="O13" s="40">
        <f>COUNTIF(Vertices[Eigenvector Centrality],"&gt;= "&amp;N13)-COUNTIF(Vertices[Eigenvector Centrality],"&gt;="&amp;N14)</f>
        <v>0</v>
      </c>
      <c r="P13" s="39">
        <f t="shared" si="7"/>
        <v>1.5907878000000006</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119"/>
      <c r="B14" s="119"/>
      <c r="D14" s="32">
        <f t="shared" si="1"/>
        <v>0</v>
      </c>
      <c r="E14" s="3">
        <f>COUNTIF(Vertices[Degree],"&gt;= "&amp;D14)-COUNTIF(Vertices[Degree],"&gt;="&amp;D15)</f>
        <v>0</v>
      </c>
      <c r="F14" s="37">
        <f t="shared" si="2"/>
        <v>2.6181818181818186</v>
      </c>
      <c r="G14" s="38">
        <f>COUNTIF(Vertices[In-Degree],"&gt;= "&amp;F14)-COUNTIF(Vertices[In-Degree],"&gt;="&amp;F15)</f>
        <v>0</v>
      </c>
      <c r="H14" s="37">
        <f t="shared" si="3"/>
        <v>1.090909090909091</v>
      </c>
      <c r="I14" s="38">
        <f>COUNTIF(Vertices[Out-Degree],"&gt;= "&amp;H14)-COUNTIF(Vertices[Out-Degree],"&gt;="&amp;H15)</f>
        <v>0</v>
      </c>
      <c r="J14" s="37">
        <f t="shared" si="4"/>
        <v>75.92727272727272</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0.03385701818181818</v>
      </c>
      <c r="O14" s="38">
        <f>COUNTIF(Vertices[Eigenvector Centrality],"&gt;= "&amp;N14)-COUNTIF(Vertices[Eigenvector Centrality],"&gt;="&amp;N15)</f>
        <v>0</v>
      </c>
      <c r="P14" s="37">
        <f t="shared" si="7"/>
        <v>1.6951999636363644</v>
      </c>
      <c r="Q14" s="38">
        <f>COUNTIF(Vertices[PageRank],"&gt;= "&amp;P14)-COUNTIF(Vertices[PageRank],"&gt;="&amp;P15)</f>
        <v>4</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108</v>
      </c>
      <c r="D15" s="32">
        <f t="shared" si="1"/>
        <v>0</v>
      </c>
      <c r="E15" s="3">
        <f>COUNTIF(Vertices[Degree],"&gt;= "&amp;D15)-COUNTIF(Vertices[Degree],"&gt;="&amp;D16)</f>
        <v>0</v>
      </c>
      <c r="F15" s="39">
        <f t="shared" si="2"/>
        <v>2.836363636363637</v>
      </c>
      <c r="G15" s="40">
        <f>COUNTIF(Vertices[In-Degree],"&gt;= "&amp;F15)-COUNTIF(Vertices[In-Degree],"&gt;="&amp;F16)</f>
        <v>6</v>
      </c>
      <c r="H15" s="39">
        <f t="shared" si="3"/>
        <v>1.1818181818181819</v>
      </c>
      <c r="I15" s="40">
        <f>COUNTIF(Vertices[Out-Degree],"&gt;= "&amp;H15)-COUNTIF(Vertices[Out-Degree],"&gt;="&amp;H16)</f>
        <v>0</v>
      </c>
      <c r="J15" s="39">
        <f t="shared" si="4"/>
        <v>82.25454545454545</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0.036678436363636366</v>
      </c>
      <c r="O15" s="40">
        <f>COUNTIF(Vertices[Eigenvector Centrality],"&gt;= "&amp;N15)-COUNTIF(Vertices[Eigenvector Centrality],"&gt;="&amp;N16)</f>
        <v>0</v>
      </c>
      <c r="P15" s="39">
        <f t="shared" si="7"/>
        <v>1.7996121272727281</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66</v>
      </c>
      <c r="D16" s="32">
        <f t="shared" si="1"/>
        <v>0</v>
      </c>
      <c r="E16" s="3">
        <f>COUNTIF(Vertices[Degree],"&gt;= "&amp;D16)-COUNTIF(Vertices[Degree],"&gt;="&amp;D17)</f>
        <v>0</v>
      </c>
      <c r="F16" s="37">
        <f t="shared" si="2"/>
        <v>3.054545454545455</v>
      </c>
      <c r="G16" s="38">
        <f>COUNTIF(Vertices[In-Degree],"&gt;= "&amp;F16)-COUNTIF(Vertices[In-Degree],"&gt;="&amp;F17)</f>
        <v>0</v>
      </c>
      <c r="H16" s="37">
        <f t="shared" si="3"/>
        <v>1.2727272727272727</v>
      </c>
      <c r="I16" s="38">
        <f>COUNTIF(Vertices[Out-Degree],"&gt;= "&amp;H16)-COUNTIF(Vertices[Out-Degree],"&gt;="&amp;H17)</f>
        <v>0</v>
      </c>
      <c r="J16" s="37">
        <f t="shared" si="4"/>
        <v>88.58181818181818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0.03949985454545455</v>
      </c>
      <c r="O16" s="38">
        <f>COUNTIF(Vertices[Eigenvector Centrality],"&gt;= "&amp;N16)-COUNTIF(Vertices[Eigenvector Centrality],"&gt;="&amp;N17)</f>
        <v>2</v>
      </c>
      <c r="P16" s="37">
        <f t="shared" si="7"/>
        <v>1.9040242909090919</v>
      </c>
      <c r="Q16" s="38">
        <f>COUNTIF(Vertices[PageRank],"&gt;= "&amp;P16)-COUNTIF(Vertices[PageRank],"&gt;="&amp;P17)</f>
        <v>4</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25</v>
      </c>
      <c r="D17" s="32">
        <f t="shared" si="1"/>
        <v>0</v>
      </c>
      <c r="E17" s="3">
        <f>COUNTIF(Vertices[Degree],"&gt;= "&amp;D17)-COUNTIF(Vertices[Degree],"&gt;="&amp;D18)</f>
        <v>0</v>
      </c>
      <c r="F17" s="39">
        <f t="shared" si="2"/>
        <v>3.2727272727272734</v>
      </c>
      <c r="G17" s="40">
        <f>COUNTIF(Vertices[In-Degree],"&gt;= "&amp;F17)-COUNTIF(Vertices[In-Degree],"&gt;="&amp;F18)</f>
        <v>0</v>
      </c>
      <c r="H17" s="39">
        <f t="shared" si="3"/>
        <v>1.3636363636363635</v>
      </c>
      <c r="I17" s="40">
        <f>COUNTIF(Vertices[Out-Degree],"&gt;= "&amp;H17)-COUNTIF(Vertices[Out-Degree],"&gt;="&amp;H18)</f>
        <v>0</v>
      </c>
      <c r="J17" s="39">
        <f t="shared" si="4"/>
        <v>94.9090909090909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0.042321272727272735</v>
      </c>
      <c r="O17" s="40">
        <f>COUNTIF(Vertices[Eigenvector Centrality],"&gt;= "&amp;N17)-COUNTIF(Vertices[Eigenvector Centrality],"&gt;="&amp;N18)</f>
        <v>0</v>
      </c>
      <c r="P17" s="39">
        <f t="shared" si="7"/>
        <v>2.0084364545454556</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35</v>
      </c>
      <c r="D18" s="32">
        <f t="shared" si="1"/>
        <v>0</v>
      </c>
      <c r="E18" s="3">
        <f>COUNTIF(Vertices[Degree],"&gt;= "&amp;D18)-COUNTIF(Vertices[Degree],"&gt;="&amp;D19)</f>
        <v>0</v>
      </c>
      <c r="F18" s="37">
        <f t="shared" si="2"/>
        <v>3.4909090909090916</v>
      </c>
      <c r="G18" s="38">
        <f>COUNTIF(Vertices[In-Degree],"&gt;= "&amp;F18)-COUNTIF(Vertices[In-Degree],"&gt;="&amp;F19)</f>
        <v>0</v>
      </c>
      <c r="H18" s="37">
        <f t="shared" si="3"/>
        <v>1.4545454545454544</v>
      </c>
      <c r="I18" s="38">
        <f>COUNTIF(Vertices[Out-Degree],"&gt;= "&amp;H18)-COUNTIF(Vertices[Out-Degree],"&gt;="&amp;H19)</f>
        <v>0</v>
      </c>
      <c r="J18" s="37">
        <f t="shared" si="4"/>
        <v>101.23636363636363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0.04514269090909092</v>
      </c>
      <c r="O18" s="38">
        <f>COUNTIF(Vertices[Eigenvector Centrality],"&gt;= "&amp;N18)-COUNTIF(Vertices[Eigenvector Centrality],"&gt;="&amp;N19)</f>
        <v>1</v>
      </c>
      <c r="P18" s="37">
        <f t="shared" si="7"/>
        <v>2.112848618181819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3.70909090909091</v>
      </c>
      <c r="G19" s="40">
        <f>COUNTIF(Vertices[In-Degree],"&gt;= "&amp;F19)-COUNTIF(Vertices[In-Degree],"&gt;="&amp;F20)</f>
        <v>0</v>
      </c>
      <c r="H19" s="39">
        <f t="shared" si="3"/>
        <v>1.5454545454545452</v>
      </c>
      <c r="I19" s="40">
        <f>COUNTIF(Vertices[Out-Degree],"&gt;= "&amp;H19)-COUNTIF(Vertices[Out-Degree],"&gt;="&amp;H20)</f>
        <v>0</v>
      </c>
      <c r="J19" s="39">
        <f t="shared" si="4"/>
        <v>107.56363636363636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0.047964109090909104</v>
      </c>
      <c r="O19" s="40">
        <f>COUNTIF(Vertices[Eigenvector Centrality],"&gt;= "&amp;N19)-COUNTIF(Vertices[Eigenvector Centrality],"&gt;="&amp;N20)</f>
        <v>0</v>
      </c>
      <c r="P19" s="39">
        <f t="shared" si="7"/>
        <v>2.2172607818181826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3.927272727272728</v>
      </c>
      <c r="G20" s="38">
        <f>COUNTIF(Vertices[In-Degree],"&gt;= "&amp;F20)-COUNTIF(Vertices[In-Degree],"&gt;="&amp;F21)</f>
        <v>4</v>
      </c>
      <c r="H20" s="37">
        <f t="shared" si="3"/>
        <v>1.636363636363636</v>
      </c>
      <c r="I20" s="38">
        <f>COUNTIF(Vertices[Out-Degree],"&gt;= "&amp;H20)-COUNTIF(Vertices[Out-Degree],"&gt;="&amp;H21)</f>
        <v>0</v>
      </c>
      <c r="J20" s="37">
        <f t="shared" si="4"/>
        <v>113.89090909090909</v>
      </c>
      <c r="K20" s="38">
        <f>COUNTIF(Vertices[Betweenness Centrality],"&gt;= "&amp;J20)-COUNTIF(Vertices[Betweenness Centrality],"&gt;="&amp;J21)</f>
        <v>0</v>
      </c>
      <c r="L20" s="37">
        <f t="shared" si="5"/>
        <v>0.3272727272727273</v>
      </c>
      <c r="M20" s="38">
        <f>COUNTIF(Vertices[Closeness Centrality],"&gt;= "&amp;L20)-COUNTIF(Vertices[Closeness Centrality],"&gt;="&amp;L21)</f>
        <v>7</v>
      </c>
      <c r="N20" s="37">
        <f t="shared" si="6"/>
        <v>0.05078552727272729</v>
      </c>
      <c r="O20" s="38">
        <f>COUNTIF(Vertices[Eigenvector Centrality],"&gt;= "&amp;N20)-COUNTIF(Vertices[Eigenvector Centrality],"&gt;="&amp;N21)</f>
        <v>0</v>
      </c>
      <c r="P20" s="37">
        <f t="shared" si="7"/>
        <v>2.321672945454546</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157</v>
      </c>
      <c r="B21" s="34">
        <v>2.20122</v>
      </c>
      <c r="D21" s="32">
        <f t="shared" si="1"/>
        <v>0</v>
      </c>
      <c r="E21" s="3">
        <f>COUNTIF(Vertices[Degree],"&gt;= "&amp;D21)-COUNTIF(Vertices[Degree],"&gt;="&amp;D22)</f>
        <v>0</v>
      </c>
      <c r="F21" s="39">
        <f t="shared" si="2"/>
        <v>4.145454545454546</v>
      </c>
      <c r="G21" s="40">
        <f>COUNTIF(Vertices[In-Degree],"&gt;= "&amp;F21)-COUNTIF(Vertices[In-Degree],"&gt;="&amp;F22)</f>
        <v>0</v>
      </c>
      <c r="H21" s="39">
        <f t="shared" si="3"/>
        <v>1.7272727272727268</v>
      </c>
      <c r="I21" s="40">
        <f>COUNTIF(Vertices[Out-Degree],"&gt;= "&amp;H21)-COUNTIF(Vertices[Out-Degree],"&gt;="&amp;H22)</f>
        <v>0</v>
      </c>
      <c r="J21" s="39">
        <f t="shared" si="4"/>
        <v>120.21818181818182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0.053606945454545474</v>
      </c>
      <c r="O21" s="40">
        <f>COUNTIF(Vertices[Eigenvector Centrality],"&gt;= "&amp;N21)-COUNTIF(Vertices[Eigenvector Centrality],"&gt;="&amp;N22)</f>
        <v>0</v>
      </c>
      <c r="P21" s="39">
        <f t="shared" si="7"/>
        <v>2.4260851090909097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4.363636363636364</v>
      </c>
      <c r="G22" s="38">
        <f>COUNTIF(Vertices[In-Degree],"&gt;= "&amp;F22)-COUNTIF(Vertices[In-Degree],"&gt;="&amp;F23)</f>
        <v>0</v>
      </c>
      <c r="H22" s="37">
        <f t="shared" si="3"/>
        <v>1.8181818181818177</v>
      </c>
      <c r="I22" s="38">
        <f>COUNTIF(Vertices[Out-Degree],"&gt;= "&amp;H22)-COUNTIF(Vertices[Out-Degree],"&gt;="&amp;H23)</f>
        <v>0</v>
      </c>
      <c r="J22" s="37">
        <f t="shared" si="4"/>
        <v>126.54545454545455</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0.05642836363636366</v>
      </c>
      <c r="O22" s="38">
        <f>COUNTIF(Vertices[Eigenvector Centrality],"&gt;= "&amp;N22)-COUNTIF(Vertices[Eigenvector Centrality],"&gt;="&amp;N23)</f>
        <v>0</v>
      </c>
      <c r="P22" s="37">
        <f t="shared" si="7"/>
        <v>2.530497272727273</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0.002719665271966527</v>
      </c>
      <c r="D23" s="32">
        <f t="shared" si="1"/>
        <v>0</v>
      </c>
      <c r="E23" s="3">
        <f>COUNTIF(Vertices[Degree],"&gt;= "&amp;D23)-COUNTIF(Vertices[Degree],"&gt;="&amp;D24)</f>
        <v>0</v>
      </c>
      <c r="F23" s="39">
        <f t="shared" si="2"/>
        <v>4.581818181818182</v>
      </c>
      <c r="G23" s="40">
        <f>COUNTIF(Vertices[In-Degree],"&gt;= "&amp;F23)-COUNTIF(Vertices[In-Degree],"&gt;="&amp;F24)</f>
        <v>0</v>
      </c>
      <c r="H23" s="39">
        <f t="shared" si="3"/>
        <v>1.9090909090909085</v>
      </c>
      <c r="I23" s="40">
        <f>COUNTIF(Vertices[Out-Degree],"&gt;= "&amp;H23)-COUNTIF(Vertices[Out-Degree],"&gt;="&amp;H24)</f>
        <v>0</v>
      </c>
      <c r="J23" s="39">
        <f t="shared" si="4"/>
        <v>132.87272727272727</v>
      </c>
      <c r="K23" s="40">
        <f>COUNTIF(Vertices[Betweenness Centrality],"&gt;= "&amp;J23)-COUNTIF(Vertices[Betweenness Centrality],"&gt;="&amp;J24)</f>
        <v>2</v>
      </c>
      <c r="L23" s="39">
        <f t="shared" si="5"/>
        <v>0.3818181818181819</v>
      </c>
      <c r="M23" s="40">
        <f>COUNTIF(Vertices[Closeness Centrality],"&gt;= "&amp;L23)-COUNTIF(Vertices[Closeness Centrality],"&gt;="&amp;L24)</f>
        <v>0</v>
      </c>
      <c r="N23" s="39">
        <f t="shared" si="6"/>
        <v>0.05924978181818184</v>
      </c>
      <c r="O23" s="40">
        <f>COUNTIF(Vertices[Eigenvector Centrality],"&gt;= "&amp;N23)-COUNTIF(Vertices[Eigenvector Centrality],"&gt;="&amp;N24)</f>
        <v>0</v>
      </c>
      <c r="P23" s="39">
        <f t="shared" si="7"/>
        <v>2.6349094363636367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3205</v>
      </c>
      <c r="B24" s="34">
        <v>0.699617</v>
      </c>
      <c r="D24" s="32">
        <f t="shared" si="1"/>
        <v>0</v>
      </c>
      <c r="E24" s="3">
        <f>COUNTIF(Vertices[Degree],"&gt;= "&amp;D24)-COUNTIF(Vertices[Degree],"&gt;="&amp;D25)</f>
        <v>0</v>
      </c>
      <c r="F24" s="37">
        <f t="shared" si="2"/>
        <v>4.8</v>
      </c>
      <c r="G24" s="38">
        <f>COUNTIF(Vertices[In-Degree],"&gt;= "&amp;F24)-COUNTIF(Vertices[In-Degree],"&gt;="&amp;F25)</f>
        <v>4</v>
      </c>
      <c r="H24" s="37">
        <f t="shared" si="3"/>
        <v>1.9999999999999993</v>
      </c>
      <c r="I24" s="38">
        <f>COUNTIF(Vertices[Out-Degree],"&gt;= "&amp;H24)-COUNTIF(Vertices[Out-Degree],"&gt;="&amp;H25)</f>
        <v>15</v>
      </c>
      <c r="J24" s="37">
        <f t="shared" si="4"/>
        <v>139.2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0.06207120000000003</v>
      </c>
      <c r="O24" s="38">
        <f>COUNTIF(Vertices[Eigenvector Centrality],"&gt;= "&amp;N24)-COUNTIF(Vertices[Eigenvector Centrality],"&gt;="&amp;N25)</f>
        <v>0</v>
      </c>
      <c r="P24" s="37">
        <f t="shared" si="7"/>
        <v>2.7393216000000002</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5.018181818181818</v>
      </c>
      <c r="G25" s="40">
        <f>COUNTIF(Vertices[In-Degree],"&gt;= "&amp;F25)-COUNTIF(Vertices[In-Degree],"&gt;="&amp;F26)</f>
        <v>0</v>
      </c>
      <c r="H25" s="39">
        <f t="shared" si="3"/>
        <v>2.0909090909090904</v>
      </c>
      <c r="I25" s="40">
        <f>COUNTIF(Vertices[Out-Degree],"&gt;= "&amp;H25)-COUNTIF(Vertices[Out-Degree],"&gt;="&amp;H26)</f>
        <v>0</v>
      </c>
      <c r="J25" s="39">
        <f t="shared" si="4"/>
        <v>145.5272727272727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0.06489261818181821</v>
      </c>
      <c r="O25" s="40">
        <f>COUNTIF(Vertices[Eigenvector Centrality],"&gt;= "&amp;N25)-COUNTIF(Vertices[Eigenvector Centrality],"&gt;="&amp;N26)</f>
        <v>0</v>
      </c>
      <c r="P25" s="39">
        <f t="shared" si="7"/>
        <v>2.8437337636363638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3206</v>
      </c>
      <c r="B26" s="34" t="s">
        <v>3207</v>
      </c>
      <c r="D26" s="32">
        <f t="shared" si="1"/>
        <v>0</v>
      </c>
      <c r="E26" s="3">
        <f>COUNTIF(Vertices[Degree],"&gt;= "&amp;D26)-COUNTIF(Vertices[Degree],"&gt;="&amp;D28)</f>
        <v>0</v>
      </c>
      <c r="F26" s="37">
        <f t="shared" si="2"/>
        <v>5.236363636363635</v>
      </c>
      <c r="G26" s="38">
        <f>COUNTIF(Vertices[In-Degree],"&gt;= "&amp;F26)-COUNTIF(Vertices[In-Degree],"&gt;="&amp;F28)</f>
        <v>0</v>
      </c>
      <c r="H26" s="37">
        <f t="shared" si="3"/>
        <v>2.181818181818181</v>
      </c>
      <c r="I26" s="38">
        <f>COUNTIF(Vertices[Out-Degree],"&gt;= "&amp;H26)-COUNTIF(Vertices[Out-Degree],"&gt;="&amp;H28)</f>
        <v>0</v>
      </c>
      <c r="J26" s="37">
        <f t="shared" si="4"/>
        <v>151.85454545454542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0.06771403636363639</v>
      </c>
      <c r="O26" s="38">
        <f>COUNTIF(Vertices[Eigenvector Centrality],"&gt;= "&amp;N26)-COUNTIF(Vertices[Eigenvector Centrality],"&gt;="&amp;N28)</f>
        <v>0</v>
      </c>
      <c r="P26" s="37">
        <f t="shared" si="7"/>
        <v>2.9481459272727273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-5</v>
      </c>
      <c r="H27" s="61"/>
      <c r="I27" s="62">
        <f>COUNTIF(Vertices[Out-Degree],"&gt;= "&amp;H27)-COUNTIF(Vertices[Out-Degree],"&gt;="&amp;H28)</f>
        <v>-13</v>
      </c>
      <c r="J27" s="61"/>
      <c r="K27" s="62">
        <f>COUNTIF(Vertices[Betweenness Centrality],"&gt;= "&amp;J27)-COUNTIF(Vertices[Betweenness Centrality],"&gt;="&amp;J28)</f>
        <v>-4</v>
      </c>
      <c r="L27" s="61"/>
      <c r="M27" s="62">
        <f>COUNTIF(Vertices[Closeness Centrality],"&gt;= "&amp;L27)-COUNTIF(Vertices[Closeness Centrality],"&gt;="&amp;L28)</f>
        <v>-58</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5.454545454545453</v>
      </c>
      <c r="G28" s="40">
        <f>COUNTIF(Vertices[In-Degree],"&gt;= "&amp;F28)-COUNTIF(Vertices[In-Degree],"&gt;="&amp;F40)</f>
        <v>0</v>
      </c>
      <c r="H28" s="39">
        <f>H26+($H$57-$H$2)/BinDivisor</f>
        <v>2.272727272727272</v>
      </c>
      <c r="I28" s="40">
        <f>COUNTIF(Vertices[Out-Degree],"&gt;= "&amp;H28)-COUNTIF(Vertices[Out-Degree],"&gt;="&amp;H40)</f>
        <v>0</v>
      </c>
      <c r="J28" s="39">
        <f>J26+($J$57-$J$2)/BinDivisor</f>
        <v>158.18181818181813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0.07053545454545457</v>
      </c>
      <c r="O28" s="40">
        <f>COUNTIF(Vertices[Eigenvector Centrality],"&gt;= "&amp;N28)-COUNTIF(Vertices[Eigenvector Centrality],"&gt;="&amp;N40)</f>
        <v>0</v>
      </c>
      <c r="P28" s="39">
        <f>P26+($P$57-$P$2)/BinDivisor</f>
        <v>3.052558090909091</v>
      </c>
      <c r="Q28" s="40">
        <f>COUNTIF(Vertices[PageRank],"&gt;= "&amp;P28)-COUNTIF(Vertices[PageRank],"&gt;="&amp;P40)</f>
        <v>2</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-13</v>
      </c>
      <c r="J38" s="61"/>
      <c r="K38" s="62">
        <f>COUNTIF(Vertices[Betweenness Centrality],"&gt;= "&amp;J38)-COUNTIF(Vertices[Betweenness Centrality],"&gt;="&amp;J40)</f>
        <v>-4</v>
      </c>
      <c r="L38" s="61"/>
      <c r="M38" s="62">
        <f>COUNTIF(Vertices[Closeness Centrality],"&gt;= "&amp;L38)-COUNTIF(Vertices[Closeness Centrality],"&gt;="&amp;L40)</f>
        <v>-58</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-13</v>
      </c>
      <c r="J39" s="61"/>
      <c r="K39" s="62">
        <f>COUNTIF(Vertices[Betweenness Centrality],"&gt;= "&amp;J39)-COUNTIF(Vertices[Betweenness Centrality],"&gt;="&amp;J40)</f>
        <v>-4</v>
      </c>
      <c r="L39" s="61"/>
      <c r="M39" s="62">
        <f>COUNTIF(Vertices[Closeness Centrality],"&gt;= "&amp;L39)-COUNTIF(Vertices[Closeness Centrality],"&gt;="&amp;L40)</f>
        <v>-58</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5.672727272727271</v>
      </c>
      <c r="G40" s="38">
        <f>COUNTIF(Vertices[In-Degree],"&gt;= "&amp;F40)-COUNTIF(Vertices[In-Degree],"&gt;="&amp;F41)</f>
        <v>0</v>
      </c>
      <c r="H40" s="37">
        <f>H28+($H$57-$H$2)/BinDivisor</f>
        <v>2.363636363636363</v>
      </c>
      <c r="I40" s="38">
        <f>COUNTIF(Vertices[Out-Degree],"&gt;= "&amp;H40)-COUNTIF(Vertices[Out-Degree],"&gt;="&amp;H41)</f>
        <v>0</v>
      </c>
      <c r="J40" s="37">
        <f>J28+($J$57-$J$2)/BinDivisor</f>
        <v>164.50909090909084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0.07335687272727275</v>
      </c>
      <c r="O40" s="38">
        <f>COUNTIF(Vertices[Eigenvector Centrality],"&gt;= "&amp;N40)-COUNTIF(Vertices[Eigenvector Centrality],"&gt;="&amp;N41)</f>
        <v>0</v>
      </c>
      <c r="P40" s="37">
        <f>P28+($P$57-$P$2)/BinDivisor</f>
        <v>3.1569702545454543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5.890909090909089</v>
      </c>
      <c r="G41" s="40">
        <f>COUNTIF(Vertices[In-Degree],"&gt;= "&amp;F41)-COUNTIF(Vertices[In-Degree],"&gt;="&amp;F42)</f>
        <v>3</v>
      </c>
      <c r="H41" s="39">
        <f aca="true" t="shared" si="12" ref="H41:H56">H40+($H$57-$H$2)/BinDivisor</f>
        <v>2.4545454545454537</v>
      </c>
      <c r="I41" s="40">
        <f>COUNTIF(Vertices[Out-Degree],"&gt;= "&amp;H41)-COUNTIF(Vertices[Out-Degree],"&gt;="&amp;H42)</f>
        <v>0</v>
      </c>
      <c r="J41" s="39">
        <f aca="true" t="shared" si="13" ref="J41:J56">J40+($J$57-$J$2)/BinDivisor</f>
        <v>170.83636363636356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0.07617829090909092</v>
      </c>
      <c r="O41" s="40">
        <f>COUNTIF(Vertices[Eigenvector Centrality],"&gt;= "&amp;N41)-COUNTIF(Vertices[Eigenvector Centrality],"&gt;="&amp;N42)</f>
        <v>0</v>
      </c>
      <c r="P41" s="39">
        <f aca="true" t="shared" si="16" ref="P41:P56">P40+($P$57-$P$2)/BinDivisor</f>
        <v>3.261382418181818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12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6.109090909090907</v>
      </c>
      <c r="G42" s="38">
        <f>COUNTIF(Vertices[In-Degree],"&gt;= "&amp;F42)-COUNTIF(Vertices[In-Degree],"&gt;="&amp;F43)</f>
        <v>0</v>
      </c>
      <c r="H42" s="37">
        <f t="shared" si="12"/>
        <v>2.5454545454545445</v>
      </c>
      <c r="I42" s="38">
        <f>COUNTIF(Vertices[Out-Degree],"&gt;= "&amp;H42)-COUNTIF(Vertices[Out-Degree],"&gt;="&amp;H43)</f>
        <v>0</v>
      </c>
      <c r="J42" s="37">
        <f t="shared" si="13"/>
        <v>177.16363636363627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0.0789997090909091</v>
      </c>
      <c r="O42" s="38">
        <f>COUNTIF(Vertices[Eigenvector Centrality],"&gt;= "&amp;N42)-COUNTIF(Vertices[Eigenvector Centrality],"&gt;="&amp;N43)</f>
        <v>0</v>
      </c>
      <c r="P42" s="37">
        <f t="shared" si="16"/>
        <v>3.3657945818181814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6.3272727272727245</v>
      </c>
      <c r="G43" s="40">
        <f>COUNTIF(Vertices[In-Degree],"&gt;= "&amp;F43)-COUNTIF(Vertices[In-Degree],"&gt;="&amp;F44)</f>
        <v>0</v>
      </c>
      <c r="H43" s="39">
        <f t="shared" si="12"/>
        <v>2.6363636363636354</v>
      </c>
      <c r="I43" s="40">
        <f>COUNTIF(Vertices[Out-Degree],"&gt;= "&amp;H43)-COUNTIF(Vertices[Out-Degree],"&gt;="&amp;H44)</f>
        <v>0</v>
      </c>
      <c r="J43" s="39">
        <f t="shared" si="13"/>
        <v>183.49090909090899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0.08182112727272728</v>
      </c>
      <c r="O43" s="40">
        <f>COUNTIF(Vertices[Eigenvector Centrality],"&gt;= "&amp;N43)-COUNTIF(Vertices[Eigenvector Centrality],"&gt;="&amp;N44)</f>
        <v>0</v>
      </c>
      <c r="P43" s="39">
        <f t="shared" si="16"/>
        <v>3.470206745454545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6.545454545454542</v>
      </c>
      <c r="G44" s="38">
        <f>COUNTIF(Vertices[In-Degree],"&gt;= "&amp;F44)-COUNTIF(Vertices[In-Degree],"&gt;="&amp;F45)</f>
        <v>0</v>
      </c>
      <c r="H44" s="37">
        <f t="shared" si="12"/>
        <v>2.727272727272726</v>
      </c>
      <c r="I44" s="38">
        <f>COUNTIF(Vertices[Out-Degree],"&gt;= "&amp;H44)-COUNTIF(Vertices[Out-Degree],"&gt;="&amp;H45)</f>
        <v>0</v>
      </c>
      <c r="J44" s="37">
        <f t="shared" si="13"/>
        <v>189.8181818181817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0.08464254545454546</v>
      </c>
      <c r="O44" s="38">
        <f>COUNTIF(Vertices[Eigenvector Centrality],"&gt;= "&amp;N44)-COUNTIF(Vertices[Eigenvector Centrality],"&gt;="&amp;N45)</f>
        <v>0</v>
      </c>
      <c r="P44" s="37">
        <f t="shared" si="16"/>
        <v>3.5746189090909084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6.76363636363636</v>
      </c>
      <c r="G45" s="40">
        <f>COUNTIF(Vertices[In-Degree],"&gt;= "&amp;F45)-COUNTIF(Vertices[In-Degree],"&gt;="&amp;F46)</f>
        <v>0</v>
      </c>
      <c r="H45" s="39">
        <f t="shared" si="12"/>
        <v>2.818181818181817</v>
      </c>
      <c r="I45" s="40">
        <f>COUNTIF(Vertices[Out-Degree],"&gt;= "&amp;H45)-COUNTIF(Vertices[Out-Degree],"&gt;="&amp;H46)</f>
        <v>0</v>
      </c>
      <c r="J45" s="39">
        <f t="shared" si="13"/>
        <v>196.1454545454544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0.08746396363636363</v>
      </c>
      <c r="O45" s="40">
        <f>COUNTIF(Vertices[Eigenvector Centrality],"&gt;= "&amp;N45)-COUNTIF(Vertices[Eigenvector Centrality],"&gt;="&amp;N46)</f>
        <v>0</v>
      </c>
      <c r="P45" s="39">
        <f t="shared" si="16"/>
        <v>3.679031072727272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6.981818181818178</v>
      </c>
      <c r="G46" s="38">
        <f>COUNTIF(Vertices[In-Degree],"&gt;= "&amp;F46)-COUNTIF(Vertices[In-Degree],"&gt;="&amp;F47)</f>
        <v>0</v>
      </c>
      <c r="H46" s="37">
        <f t="shared" si="12"/>
        <v>2.909090909090908</v>
      </c>
      <c r="I46" s="38">
        <f>COUNTIF(Vertices[Out-Degree],"&gt;= "&amp;H46)-COUNTIF(Vertices[Out-Degree],"&gt;="&amp;H47)</f>
        <v>0</v>
      </c>
      <c r="J46" s="37">
        <f t="shared" si="13"/>
        <v>202.47272727272713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0.09028538181818181</v>
      </c>
      <c r="O46" s="38">
        <f>COUNTIF(Vertices[Eigenvector Centrality],"&gt;= "&amp;N46)-COUNTIF(Vertices[Eigenvector Centrality],"&gt;="&amp;N47)</f>
        <v>0</v>
      </c>
      <c r="P46" s="37">
        <f t="shared" si="16"/>
        <v>3.7834432363636354</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7.199999999999996</v>
      </c>
      <c r="G47" s="40">
        <f>COUNTIF(Vertices[In-Degree],"&gt;= "&amp;F47)-COUNTIF(Vertices[In-Degree],"&gt;="&amp;F48)</f>
        <v>0</v>
      </c>
      <c r="H47" s="39">
        <f t="shared" si="12"/>
        <v>2.9999999999999987</v>
      </c>
      <c r="I47" s="40">
        <f>COUNTIF(Vertices[Out-Degree],"&gt;= "&amp;H47)-COUNTIF(Vertices[Out-Degree],"&gt;="&amp;H48)</f>
        <v>7</v>
      </c>
      <c r="J47" s="39">
        <f t="shared" si="13"/>
        <v>208.79999999999984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0.09310679999999999</v>
      </c>
      <c r="O47" s="40">
        <f>COUNTIF(Vertices[Eigenvector Centrality],"&gt;= "&amp;N47)-COUNTIF(Vertices[Eigenvector Centrality],"&gt;="&amp;N48)</f>
        <v>3</v>
      </c>
      <c r="P47" s="39">
        <f t="shared" si="16"/>
        <v>3.887855399999999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7.4181818181818135</v>
      </c>
      <c r="G48" s="38">
        <f>COUNTIF(Vertices[In-Degree],"&gt;= "&amp;F48)-COUNTIF(Vertices[In-Degree],"&gt;="&amp;F49)</f>
        <v>0</v>
      </c>
      <c r="H48" s="37">
        <f t="shared" si="12"/>
        <v>3.0909090909090895</v>
      </c>
      <c r="I48" s="38">
        <f>COUNTIF(Vertices[Out-Degree],"&gt;= "&amp;H48)-COUNTIF(Vertices[Out-Degree],"&gt;="&amp;H49)</f>
        <v>0</v>
      </c>
      <c r="J48" s="37">
        <f t="shared" si="13"/>
        <v>215.12727272727255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0.09592821818181817</v>
      </c>
      <c r="O48" s="38">
        <f>COUNTIF(Vertices[Eigenvector Centrality],"&gt;= "&amp;N48)-COUNTIF(Vertices[Eigenvector Centrality],"&gt;="&amp;N49)</f>
        <v>0</v>
      </c>
      <c r="P48" s="37">
        <f t="shared" si="16"/>
        <v>3.9922675636363625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7.636363636363631</v>
      </c>
      <c r="G49" s="40">
        <f>COUNTIF(Vertices[In-Degree],"&gt;= "&amp;F49)-COUNTIF(Vertices[In-Degree],"&gt;="&amp;F50)</f>
        <v>0</v>
      </c>
      <c r="H49" s="39">
        <f t="shared" si="12"/>
        <v>3.1818181818181803</v>
      </c>
      <c r="I49" s="40">
        <f>COUNTIF(Vertices[Out-Degree],"&gt;= "&amp;H49)-COUNTIF(Vertices[Out-Degree],"&gt;="&amp;H50)</f>
        <v>0</v>
      </c>
      <c r="J49" s="39">
        <f t="shared" si="13"/>
        <v>221.45454545454527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0.09874963636363635</v>
      </c>
      <c r="O49" s="40">
        <f>COUNTIF(Vertices[Eigenvector Centrality],"&gt;= "&amp;N49)-COUNTIF(Vertices[Eigenvector Centrality],"&gt;="&amp;N50)</f>
        <v>0</v>
      </c>
      <c r="P49" s="39">
        <f t="shared" si="16"/>
        <v>4.0966797272727264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7.854545454545449</v>
      </c>
      <c r="G50" s="38">
        <f>COUNTIF(Vertices[In-Degree],"&gt;= "&amp;F50)-COUNTIF(Vertices[In-Degree],"&gt;="&amp;F51)</f>
        <v>0</v>
      </c>
      <c r="H50" s="37">
        <f t="shared" si="12"/>
        <v>3.272727272727271</v>
      </c>
      <c r="I50" s="38">
        <f>COUNTIF(Vertices[Out-Degree],"&gt;= "&amp;H50)-COUNTIF(Vertices[Out-Degree],"&gt;="&amp;H51)</f>
        <v>0</v>
      </c>
      <c r="J50" s="37">
        <f t="shared" si="13"/>
        <v>227.78181818181798</v>
      </c>
      <c r="K50" s="38">
        <f>COUNTIF(Vertices[Betweenness Centrality],"&gt;= "&amp;J50)-COUNTIF(Vertices[Betweenness Centrality],"&gt;="&amp;J51)</f>
        <v>2</v>
      </c>
      <c r="L50" s="37">
        <f t="shared" si="14"/>
        <v>0.6545454545454547</v>
      </c>
      <c r="M50" s="38">
        <f>COUNTIF(Vertices[Closeness Centrality],"&gt;= "&amp;L50)-COUNTIF(Vertices[Closeness Centrality],"&gt;="&amp;L51)</f>
        <v>0</v>
      </c>
      <c r="N50" s="37">
        <f t="shared" si="15"/>
        <v>0.10157105454545452</v>
      </c>
      <c r="O50" s="38">
        <f>COUNTIF(Vertices[Eigenvector Centrality],"&gt;= "&amp;N50)-COUNTIF(Vertices[Eigenvector Centrality],"&gt;="&amp;N51)</f>
        <v>0</v>
      </c>
      <c r="P50" s="37">
        <f t="shared" si="16"/>
        <v>4.20109189090909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8.072727272727267</v>
      </c>
      <c r="G51" s="40">
        <f>COUNTIF(Vertices[In-Degree],"&gt;= "&amp;F51)-COUNTIF(Vertices[In-Degree],"&gt;="&amp;F52)</f>
        <v>0</v>
      </c>
      <c r="H51" s="39">
        <f t="shared" si="12"/>
        <v>3.363636363636362</v>
      </c>
      <c r="I51" s="40">
        <f>COUNTIF(Vertices[Out-Degree],"&gt;= "&amp;H51)-COUNTIF(Vertices[Out-Degree],"&gt;="&amp;H52)</f>
        <v>0</v>
      </c>
      <c r="J51" s="39">
        <f t="shared" si="13"/>
        <v>234.1090909090907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0.1043924727272727</v>
      </c>
      <c r="O51" s="40">
        <f>COUNTIF(Vertices[Eigenvector Centrality],"&gt;= "&amp;N51)-COUNTIF(Vertices[Eigenvector Centrality],"&gt;="&amp;N52)</f>
        <v>0</v>
      </c>
      <c r="P51" s="39">
        <f t="shared" si="16"/>
        <v>4.305504054545454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8.290909090909086</v>
      </c>
      <c r="G52" s="38">
        <f>COUNTIF(Vertices[In-Degree],"&gt;= "&amp;F52)-COUNTIF(Vertices[In-Degree],"&gt;="&amp;F53)</f>
        <v>0</v>
      </c>
      <c r="H52" s="37">
        <f t="shared" si="12"/>
        <v>3.454545454545453</v>
      </c>
      <c r="I52" s="38">
        <f>COUNTIF(Vertices[Out-Degree],"&gt;= "&amp;H52)-COUNTIF(Vertices[Out-Degree],"&gt;="&amp;H53)</f>
        <v>0</v>
      </c>
      <c r="J52" s="37">
        <f t="shared" si="13"/>
        <v>240.4363636363634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0.10721389090909088</v>
      </c>
      <c r="O52" s="38">
        <f>COUNTIF(Vertices[Eigenvector Centrality],"&gt;= "&amp;N52)-COUNTIF(Vertices[Eigenvector Centrality],"&gt;="&amp;N53)</f>
        <v>0</v>
      </c>
      <c r="P52" s="37">
        <f t="shared" si="16"/>
        <v>4.409916218181818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8.509090909090904</v>
      </c>
      <c r="G53" s="40">
        <f>COUNTIF(Vertices[In-Degree],"&gt;= "&amp;F53)-COUNTIF(Vertices[In-Degree],"&gt;="&amp;F54)</f>
        <v>0</v>
      </c>
      <c r="H53" s="39">
        <f t="shared" si="12"/>
        <v>3.5454545454545436</v>
      </c>
      <c r="I53" s="40">
        <f>COUNTIF(Vertices[Out-Degree],"&gt;= "&amp;H53)-COUNTIF(Vertices[Out-Degree],"&gt;="&amp;H54)</f>
        <v>0</v>
      </c>
      <c r="J53" s="39">
        <f t="shared" si="13"/>
        <v>246.76363636363612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0.11003530909090906</v>
      </c>
      <c r="O53" s="40">
        <f>COUNTIF(Vertices[Eigenvector Centrality],"&gt;= "&amp;N53)-COUNTIF(Vertices[Eigenvector Centrality],"&gt;="&amp;N54)</f>
        <v>0</v>
      </c>
      <c r="P53" s="39">
        <f t="shared" si="16"/>
        <v>4.514328381818182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8.727272727272723</v>
      </c>
      <c r="G54" s="38">
        <f>COUNTIF(Vertices[In-Degree],"&gt;= "&amp;F54)-COUNTIF(Vertices[In-Degree],"&gt;="&amp;F55)</f>
        <v>0</v>
      </c>
      <c r="H54" s="37">
        <f t="shared" si="12"/>
        <v>3.6363636363636345</v>
      </c>
      <c r="I54" s="38">
        <f>COUNTIF(Vertices[Out-Degree],"&gt;= "&amp;H54)-COUNTIF(Vertices[Out-Degree],"&gt;="&amp;H55)</f>
        <v>0</v>
      </c>
      <c r="J54" s="37">
        <f t="shared" si="13"/>
        <v>253.09090909090884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0.11285672727272723</v>
      </c>
      <c r="O54" s="38">
        <f>COUNTIF(Vertices[Eigenvector Centrality],"&gt;= "&amp;N54)-COUNTIF(Vertices[Eigenvector Centrality],"&gt;="&amp;N55)</f>
        <v>0</v>
      </c>
      <c r="P54" s="37">
        <f t="shared" si="16"/>
        <v>4.618740545454546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8.945454545454542</v>
      </c>
      <c r="G55" s="40">
        <f>COUNTIF(Vertices[In-Degree],"&gt;= "&amp;F55)-COUNTIF(Vertices[In-Degree],"&gt;="&amp;F56)</f>
        <v>0</v>
      </c>
      <c r="H55" s="39">
        <f t="shared" si="12"/>
        <v>3.7272727272727253</v>
      </c>
      <c r="I55" s="40">
        <f>COUNTIF(Vertices[Out-Degree],"&gt;= "&amp;H55)-COUNTIF(Vertices[Out-Degree],"&gt;="&amp;H56)</f>
        <v>0</v>
      </c>
      <c r="J55" s="39">
        <f t="shared" si="13"/>
        <v>259.41818181818155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0.11567814545454541</v>
      </c>
      <c r="O55" s="40">
        <f>COUNTIF(Vertices[Eigenvector Centrality],"&gt;= "&amp;N55)-COUNTIF(Vertices[Eigenvector Centrality],"&gt;="&amp;N56)</f>
        <v>0</v>
      </c>
      <c r="P55" s="39">
        <f t="shared" si="16"/>
        <v>4.72315270909091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9.16363636363636</v>
      </c>
      <c r="G56" s="38">
        <f>COUNTIF(Vertices[In-Degree],"&gt;= "&amp;F56)-COUNTIF(Vertices[In-Degree],"&gt;="&amp;F57)</f>
        <v>1</v>
      </c>
      <c r="H56" s="37">
        <f t="shared" si="12"/>
        <v>3.818181818181816</v>
      </c>
      <c r="I56" s="38">
        <f>COUNTIF(Vertices[Out-Degree],"&gt;= "&amp;H56)-COUNTIF(Vertices[Out-Degree],"&gt;="&amp;H57)</f>
        <v>4</v>
      </c>
      <c r="J56" s="37">
        <f t="shared" si="13"/>
        <v>265.74545454545427</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0.11849956363636359</v>
      </c>
      <c r="O56" s="38">
        <f>COUNTIF(Vertices[Eigenvector Centrality],"&gt;= "&amp;N56)-COUNTIF(Vertices[Eigenvector Centrality],"&gt;="&amp;N57)</f>
        <v>3</v>
      </c>
      <c r="P56" s="37">
        <f t="shared" si="16"/>
        <v>4.827564872727274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12</v>
      </c>
      <c r="G57" s="42">
        <f>COUNTIF(Vertices[In-Degree],"&gt;= "&amp;F57)-COUNTIF(Vertices[In-Degree],"&gt;="&amp;F58)</f>
        <v>1</v>
      </c>
      <c r="H57" s="41">
        <f>MAX(Vertices[Out-Degree])</f>
        <v>5</v>
      </c>
      <c r="I57" s="42">
        <f>COUNTIF(Vertices[Out-Degree],"&gt;= "&amp;H57)-COUNTIF(Vertices[Out-Degree],"&gt;="&amp;H58)</f>
        <v>2</v>
      </c>
      <c r="J57" s="41">
        <f>MAX(Vertices[Betweenness Centrality])</f>
        <v>348</v>
      </c>
      <c r="K57" s="42">
        <f>COUNTIF(Vertices[Betweenness Centrality],"&gt;= "&amp;J57)-COUNTIF(Vertices[Betweenness Centrality],"&gt;="&amp;J58)</f>
        <v>1</v>
      </c>
      <c r="L57" s="41">
        <f>MAX(Vertices[Closeness Centrality])</f>
        <v>1</v>
      </c>
      <c r="M57" s="42">
        <f>COUNTIF(Vertices[Closeness Centrality],"&gt;= "&amp;L57)-COUNTIF(Vertices[Closeness Centrality],"&gt;="&amp;L58)</f>
        <v>52</v>
      </c>
      <c r="N57" s="41">
        <f>MAX(Vertices[Eigenvector Centrality])</f>
        <v>0.155178</v>
      </c>
      <c r="O57" s="42">
        <f>COUNTIF(Vertices[Eigenvector Centrality],"&gt;= "&amp;N57)-COUNTIF(Vertices[Eigenvector Centrality],"&gt;="&amp;N58)</f>
        <v>1</v>
      </c>
      <c r="P57" s="41">
        <f>MAX(Vertices[PageRank])</f>
        <v>6.184923</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12</v>
      </c>
    </row>
    <row r="71" spans="1:2" ht="15">
      <c r="A71" s="33" t="s">
        <v>90</v>
      </c>
      <c r="B71" s="47">
        <f>_xlfn.IFERROR(AVERAGE(Vertices[In-Degree]),NoMetricMessage)</f>
        <v>1.0166666666666666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v>
      </c>
    </row>
    <row r="85" spans="1:2" ht="15">
      <c r="A85" s="33" t="s">
        <v>96</v>
      </c>
      <c r="B85" s="47">
        <f>_xlfn.IFERROR(AVERAGE(Vertices[Out-Degree]),NoMetricMessage)</f>
        <v>1.0166666666666666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348</v>
      </c>
    </row>
    <row r="99" spans="1:2" ht="15">
      <c r="A99" s="33" t="s">
        <v>102</v>
      </c>
      <c r="B99" s="47">
        <f>_xlfn.IFERROR(AVERAGE(Vertices[Betweenness Centrality]),NoMetricMessage)</f>
        <v>9.208333333333337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0.27116956250000007</v>
      </c>
    </row>
    <row r="114" spans="1:2" ht="15">
      <c r="A114" s="33" t="s">
        <v>109</v>
      </c>
      <c r="B114" s="47">
        <f>_xlfn.IFERROR(MEDIAN(Vertices[Closeness Centrality]),NoMetricMessage)</f>
        <v>0.045455</v>
      </c>
    </row>
    <row r="125" spans="1:2" ht="15">
      <c r="A125" s="33" t="s">
        <v>112</v>
      </c>
      <c r="B125" s="47">
        <f>IF(COUNT(Vertices[Eigenvector Centrality])&gt;0,N2,NoMetricMessage)</f>
        <v>0</v>
      </c>
    </row>
    <row r="126" spans="1:2" ht="15">
      <c r="A126" s="33" t="s">
        <v>113</v>
      </c>
      <c r="B126" s="47">
        <f>IF(COUNT(Vertices[Eigenvector Centrality])&gt;0,N57,NoMetricMessage)</f>
        <v>0.155178</v>
      </c>
    </row>
    <row r="127" spans="1:2" ht="15">
      <c r="A127" s="33" t="s">
        <v>114</v>
      </c>
      <c r="B127" s="47">
        <f>_xlfn.IFERROR(AVERAGE(Vertices[Eigenvector Centrality]),NoMetricMessage)</f>
        <v>0.004166675</v>
      </c>
    </row>
    <row r="128" spans="1:2" ht="15">
      <c r="A128" s="33" t="s">
        <v>115</v>
      </c>
      <c r="B128" s="47">
        <f>_xlfn.IFERROR(MEDIAN(Vertices[Eigenvector Centrality]),NoMetricMessage)</f>
        <v>0</v>
      </c>
    </row>
    <row r="139" spans="1:2" ht="15">
      <c r="A139" s="33" t="s">
        <v>140</v>
      </c>
      <c r="B139" s="47">
        <f>IF(COUNT(Vertices[PageRank])&gt;0,P2,NoMetricMessage)</f>
        <v>0.442254</v>
      </c>
    </row>
    <row r="140" spans="1:2" ht="15">
      <c r="A140" s="33" t="s">
        <v>141</v>
      </c>
      <c r="B140" s="47">
        <f>IF(COUNT(Vertices[PageRank])&gt;0,P57,NoMetricMessage)</f>
        <v>6.184923</v>
      </c>
    </row>
    <row r="141" spans="1:2" ht="15">
      <c r="A141" s="33" t="s">
        <v>142</v>
      </c>
      <c r="B141" s="47">
        <f>_xlfn.IFERROR(AVERAGE(Vertices[PageRank]),NoMetricMessage)</f>
        <v>0.9999979250000012</v>
      </c>
    </row>
    <row r="142" spans="1:2" ht="15">
      <c r="A142" s="33" t="s">
        <v>143</v>
      </c>
      <c r="B142" s="47">
        <f>_xlfn.IFERROR(MEDIAN(Vertices[PageRank]),NoMetricMessage)</f>
        <v>0.999998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0.04646464646464646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3105</v>
      </c>
      <c r="K7" s="13" t="s">
        <v>3106</v>
      </c>
    </row>
    <row r="8" spans="1:11" ht="409.5">
      <c r="A8"/>
      <c r="B8">
        <v>2</v>
      </c>
      <c r="C8">
        <v>2</v>
      </c>
      <c r="D8" t="s">
        <v>61</v>
      </c>
      <c r="E8" t="s">
        <v>61</v>
      </c>
      <c r="H8" t="s">
        <v>73</v>
      </c>
      <c r="J8" t="s">
        <v>3107</v>
      </c>
      <c r="K8" s="13" t="s">
        <v>3108</v>
      </c>
    </row>
    <row r="9" spans="1:11" ht="409.5">
      <c r="A9"/>
      <c r="B9">
        <v>3</v>
      </c>
      <c r="C9">
        <v>4</v>
      </c>
      <c r="D9" t="s">
        <v>62</v>
      </c>
      <c r="E9" t="s">
        <v>62</v>
      </c>
      <c r="H9" t="s">
        <v>74</v>
      </c>
      <c r="J9" t="s">
        <v>3109</v>
      </c>
      <c r="K9" s="102" t="s">
        <v>3110</v>
      </c>
    </row>
    <row r="10" spans="1:11" ht="409.5">
      <c r="A10"/>
      <c r="B10">
        <v>4</v>
      </c>
      <c r="D10" t="s">
        <v>63</v>
      </c>
      <c r="E10" t="s">
        <v>63</v>
      </c>
      <c r="H10" t="s">
        <v>75</v>
      </c>
      <c r="J10" t="s">
        <v>3111</v>
      </c>
      <c r="K10" s="13" t="s">
        <v>3112</v>
      </c>
    </row>
    <row r="11" spans="1:11" ht="15">
      <c r="A11"/>
      <c r="B11">
        <v>5</v>
      </c>
      <c r="D11" t="s">
        <v>46</v>
      </c>
      <c r="E11">
        <v>1</v>
      </c>
      <c r="H11" t="s">
        <v>76</v>
      </c>
      <c r="J11" t="s">
        <v>3113</v>
      </c>
      <c r="K11" t="s">
        <v>3114</v>
      </c>
    </row>
    <row r="12" spans="1:11" ht="15">
      <c r="A12"/>
      <c r="B12"/>
      <c r="D12" t="s">
        <v>64</v>
      </c>
      <c r="E12">
        <v>2</v>
      </c>
      <c r="H12">
        <v>0</v>
      </c>
      <c r="J12" t="s">
        <v>3115</v>
      </c>
      <c r="K12" t="s">
        <v>3116</v>
      </c>
    </row>
    <row r="13" spans="1:11" ht="15">
      <c r="A13"/>
      <c r="B13"/>
      <c r="D13">
        <v>1</v>
      </c>
      <c r="E13">
        <v>3</v>
      </c>
      <c r="H13">
        <v>1</v>
      </c>
      <c r="J13" t="s">
        <v>3117</v>
      </c>
      <c r="K13" t="s">
        <v>3118</v>
      </c>
    </row>
    <row r="14" spans="4:11" ht="15">
      <c r="D14">
        <v>2</v>
      </c>
      <c r="E14">
        <v>4</v>
      </c>
      <c r="H14">
        <v>2</v>
      </c>
      <c r="J14" t="s">
        <v>3119</v>
      </c>
      <c r="K14" t="s">
        <v>3120</v>
      </c>
    </row>
    <row r="15" spans="4:11" ht="15">
      <c r="D15">
        <v>3</v>
      </c>
      <c r="E15">
        <v>5</v>
      </c>
      <c r="H15">
        <v>3</v>
      </c>
      <c r="J15" t="s">
        <v>3121</v>
      </c>
      <c r="K15" t="s">
        <v>3122</v>
      </c>
    </row>
    <row r="16" spans="4:11" ht="15">
      <c r="D16">
        <v>4</v>
      </c>
      <c r="E16">
        <v>6</v>
      </c>
      <c r="H16">
        <v>4</v>
      </c>
      <c r="J16" t="s">
        <v>3123</v>
      </c>
      <c r="K16" t="s">
        <v>3124</v>
      </c>
    </row>
    <row r="17" spans="4:11" ht="15">
      <c r="D17">
        <v>5</v>
      </c>
      <c r="E17">
        <v>7</v>
      </c>
      <c r="H17">
        <v>5</v>
      </c>
      <c r="J17" t="s">
        <v>3125</v>
      </c>
      <c r="K17" t="s">
        <v>3126</v>
      </c>
    </row>
    <row r="18" spans="4:11" ht="15">
      <c r="D18">
        <v>6</v>
      </c>
      <c r="E18">
        <v>8</v>
      </c>
      <c r="H18">
        <v>6</v>
      </c>
      <c r="J18" t="s">
        <v>3127</v>
      </c>
      <c r="K18" t="s">
        <v>3128</v>
      </c>
    </row>
    <row r="19" spans="4:11" ht="15">
      <c r="D19">
        <v>7</v>
      </c>
      <c r="E19">
        <v>9</v>
      </c>
      <c r="H19">
        <v>7</v>
      </c>
      <c r="J19" t="s">
        <v>3129</v>
      </c>
      <c r="K19" t="s">
        <v>3130</v>
      </c>
    </row>
    <row r="20" spans="4:11" ht="15">
      <c r="D20">
        <v>8</v>
      </c>
      <c r="H20">
        <v>8</v>
      </c>
      <c r="J20" t="s">
        <v>3131</v>
      </c>
      <c r="K20" t="s">
        <v>3132</v>
      </c>
    </row>
    <row r="21" spans="4:11" ht="409.5">
      <c r="D21">
        <v>9</v>
      </c>
      <c r="H21">
        <v>9</v>
      </c>
      <c r="J21" t="s">
        <v>3133</v>
      </c>
      <c r="K21" s="13" t="s">
        <v>3134</v>
      </c>
    </row>
    <row r="22" spans="4:11" ht="409.5">
      <c r="D22">
        <v>10</v>
      </c>
      <c r="J22" t="s">
        <v>3135</v>
      </c>
      <c r="K22" s="13" t="s">
        <v>3136</v>
      </c>
    </row>
    <row r="23" spans="4:11" ht="409.5">
      <c r="D23">
        <v>11</v>
      </c>
      <c r="J23" t="s">
        <v>3137</v>
      </c>
      <c r="K23" s="13" t="s">
        <v>3138</v>
      </c>
    </row>
    <row r="24" spans="10:11" ht="409.5">
      <c r="J24" t="s">
        <v>3139</v>
      </c>
      <c r="K24" s="13" t="s">
        <v>4520</v>
      </c>
    </row>
    <row r="25" spans="10:11" ht="15">
      <c r="J25" t="s">
        <v>3140</v>
      </c>
      <c r="K25" t="b">
        <v>0</v>
      </c>
    </row>
    <row r="26" spans="10:11" ht="15">
      <c r="J26" t="s">
        <v>4517</v>
      </c>
      <c r="K26" t="s">
        <v>4518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3201</v>
      </c>
      <c r="B2" s="117" t="s">
        <v>3202</v>
      </c>
      <c r="C2" s="118" t="s">
        <v>3203</v>
      </c>
    </row>
    <row r="3" spans="1:3" ht="15">
      <c r="A3" s="116" t="s">
        <v>3142</v>
      </c>
      <c r="B3" s="116" t="s">
        <v>3142</v>
      </c>
      <c r="C3" s="34">
        <v>76</v>
      </c>
    </row>
    <row r="4" spans="1:3" ht="15">
      <c r="A4" s="116" t="s">
        <v>3143</v>
      </c>
      <c r="B4" s="116" t="s">
        <v>3143</v>
      </c>
      <c r="C4" s="34">
        <v>17</v>
      </c>
    </row>
    <row r="5" spans="1:3" ht="15">
      <c r="A5" s="116" t="s">
        <v>3144</v>
      </c>
      <c r="B5" s="116" t="s">
        <v>3144</v>
      </c>
      <c r="C5" s="34">
        <v>20</v>
      </c>
    </row>
    <row r="6" spans="1:3" ht="15">
      <c r="A6" s="116" t="s">
        <v>3144</v>
      </c>
      <c r="B6" s="116" t="s">
        <v>3145</v>
      </c>
      <c r="C6" s="34">
        <v>2</v>
      </c>
    </row>
    <row r="7" spans="1:3" ht="15">
      <c r="A7" s="116" t="s">
        <v>3145</v>
      </c>
      <c r="B7" s="116" t="s">
        <v>3145</v>
      </c>
      <c r="C7" s="34">
        <v>13</v>
      </c>
    </row>
    <row r="8" spans="1:3" ht="15">
      <c r="A8" s="116" t="s">
        <v>3146</v>
      </c>
      <c r="B8" s="116" t="s">
        <v>3146</v>
      </c>
      <c r="C8" s="34">
        <v>11</v>
      </c>
    </row>
    <row r="9" spans="1:3" ht="15">
      <c r="A9" s="116" t="s">
        <v>3147</v>
      </c>
      <c r="B9" s="116" t="s">
        <v>3147</v>
      </c>
      <c r="C9" s="34">
        <v>19</v>
      </c>
    </row>
    <row r="10" spans="1:3" ht="15">
      <c r="A10" s="116" t="s">
        <v>3148</v>
      </c>
      <c r="B10" s="116" t="s">
        <v>3148</v>
      </c>
      <c r="C10" s="34">
        <v>9</v>
      </c>
    </row>
    <row r="11" spans="1:3" ht="15">
      <c r="A11" s="116" t="s">
        <v>3149</v>
      </c>
      <c r="B11" s="116" t="s">
        <v>3149</v>
      </c>
      <c r="C11" s="34">
        <v>6</v>
      </c>
    </row>
    <row r="12" spans="1:3" ht="15">
      <c r="A12" s="116" t="s">
        <v>3150</v>
      </c>
      <c r="B12" s="116" t="s">
        <v>3150</v>
      </c>
      <c r="C12" s="34">
        <v>5</v>
      </c>
    </row>
    <row r="13" spans="1:3" ht="15">
      <c r="A13" s="116" t="s">
        <v>3151</v>
      </c>
      <c r="B13" s="116" t="s">
        <v>3151</v>
      </c>
      <c r="C13" s="34">
        <v>6</v>
      </c>
    </row>
    <row r="14" spans="1:3" ht="15">
      <c r="A14" s="116" t="s">
        <v>3152</v>
      </c>
      <c r="B14" s="116" t="s">
        <v>3152</v>
      </c>
      <c r="C14" s="34">
        <v>5</v>
      </c>
    </row>
    <row r="15" spans="1:3" ht="15">
      <c r="A15" s="116" t="s">
        <v>3153</v>
      </c>
      <c r="B15" s="116" t="s">
        <v>3153</v>
      </c>
      <c r="C15" s="34">
        <v>7</v>
      </c>
    </row>
    <row r="16" spans="1:3" ht="15">
      <c r="A16" s="116" t="s">
        <v>3154</v>
      </c>
      <c r="B16" s="116" t="s">
        <v>3154</v>
      </c>
      <c r="C16" s="34">
        <v>6</v>
      </c>
    </row>
    <row r="17" spans="1:3" ht="15">
      <c r="A17" s="116" t="s">
        <v>3155</v>
      </c>
      <c r="B17" s="116" t="s">
        <v>3155</v>
      </c>
      <c r="C17" s="34">
        <v>3</v>
      </c>
    </row>
    <row r="18" spans="1:3" ht="15">
      <c r="A18" s="116" t="s">
        <v>3156</v>
      </c>
      <c r="B18" s="116" t="s">
        <v>3156</v>
      </c>
      <c r="C18" s="34">
        <v>3</v>
      </c>
    </row>
    <row r="19" spans="1:3" ht="15">
      <c r="A19" s="116" t="s">
        <v>3157</v>
      </c>
      <c r="B19" s="116" t="s">
        <v>3157</v>
      </c>
      <c r="C19" s="34">
        <v>3</v>
      </c>
    </row>
    <row r="20" spans="1:3" ht="15">
      <c r="A20" s="116" t="s">
        <v>3158</v>
      </c>
      <c r="B20" s="116" t="s">
        <v>3158</v>
      </c>
      <c r="C20" s="34">
        <v>3</v>
      </c>
    </row>
    <row r="21" spans="1:3" ht="15">
      <c r="A21" s="116" t="s">
        <v>3159</v>
      </c>
      <c r="B21" s="116" t="s">
        <v>3159</v>
      </c>
      <c r="C21" s="34">
        <v>4</v>
      </c>
    </row>
    <row r="22" spans="1:3" ht="15">
      <c r="A22" s="116" t="s">
        <v>3160</v>
      </c>
      <c r="B22" s="116" t="s">
        <v>3160</v>
      </c>
      <c r="C22" s="34">
        <v>3</v>
      </c>
    </row>
    <row r="23" spans="1:3" ht="15">
      <c r="A23" s="116" t="s">
        <v>3161</v>
      </c>
      <c r="B23" s="116" t="s">
        <v>3161</v>
      </c>
      <c r="C23" s="34">
        <v>1</v>
      </c>
    </row>
    <row r="24" spans="1:3" ht="15">
      <c r="A24" s="116" t="s">
        <v>3162</v>
      </c>
      <c r="B24" s="116" t="s">
        <v>3162</v>
      </c>
      <c r="C24" s="34">
        <v>2</v>
      </c>
    </row>
    <row r="25" spans="1:3" ht="15">
      <c r="A25" s="116" t="s">
        <v>3163</v>
      </c>
      <c r="B25" s="116" t="s">
        <v>3163</v>
      </c>
      <c r="C25" s="34">
        <v>3</v>
      </c>
    </row>
    <row r="26" spans="1:3" ht="15">
      <c r="A26" s="116" t="s">
        <v>3164</v>
      </c>
      <c r="B26" s="116" t="s">
        <v>3164</v>
      </c>
      <c r="C26" s="34">
        <v>1</v>
      </c>
    </row>
    <row r="27" spans="1:3" ht="15">
      <c r="A27" s="116" t="s">
        <v>3165</v>
      </c>
      <c r="B27" s="116" t="s">
        <v>3165</v>
      </c>
      <c r="C27" s="34">
        <v>2</v>
      </c>
    </row>
    <row r="28" spans="1:3" ht="15">
      <c r="A28" s="116" t="s">
        <v>3166</v>
      </c>
      <c r="B28" s="116" t="s">
        <v>3166</v>
      </c>
      <c r="C28" s="34">
        <v>2</v>
      </c>
    </row>
    <row r="29" spans="1:3" ht="15">
      <c r="A29" s="116" t="s">
        <v>3167</v>
      </c>
      <c r="B29" s="116" t="s">
        <v>3167</v>
      </c>
      <c r="C29" s="34">
        <v>4</v>
      </c>
    </row>
    <row r="30" spans="1:3" ht="15">
      <c r="A30" s="116" t="s">
        <v>3168</v>
      </c>
      <c r="B30" s="116" t="s">
        <v>3168</v>
      </c>
      <c r="C30" s="34">
        <v>1</v>
      </c>
    </row>
    <row r="31" spans="1:3" ht="15">
      <c r="A31" s="116" t="s">
        <v>3169</v>
      </c>
      <c r="B31" s="116" t="s">
        <v>3169</v>
      </c>
      <c r="C31" s="34">
        <v>1</v>
      </c>
    </row>
    <row r="32" spans="1:3" ht="15">
      <c r="A32" s="116" t="s">
        <v>3170</v>
      </c>
      <c r="B32" s="116" t="s">
        <v>3170</v>
      </c>
      <c r="C32" s="34">
        <v>1</v>
      </c>
    </row>
    <row r="33" spans="1:3" ht="15">
      <c r="A33" s="116" t="s">
        <v>3171</v>
      </c>
      <c r="B33" s="116" t="s">
        <v>3171</v>
      </c>
      <c r="C33" s="34">
        <v>3</v>
      </c>
    </row>
    <row r="34" spans="1:3" ht="15">
      <c r="A34" s="116" t="s">
        <v>3172</v>
      </c>
      <c r="B34" s="116" t="s">
        <v>3172</v>
      </c>
      <c r="C34" s="34">
        <v>4</v>
      </c>
    </row>
    <row r="35" spans="1:3" ht="15">
      <c r="A35" s="116" t="s">
        <v>3173</v>
      </c>
      <c r="B35" s="116" t="s">
        <v>3173</v>
      </c>
      <c r="C35" s="34">
        <v>2</v>
      </c>
    </row>
    <row r="36" spans="1:3" ht="15">
      <c r="A36" s="116" t="s">
        <v>3174</v>
      </c>
      <c r="B36" s="116" t="s">
        <v>3174</v>
      </c>
      <c r="C36" s="34">
        <v>1</v>
      </c>
    </row>
    <row r="37" spans="1:3" ht="15">
      <c r="A37" s="116" t="s">
        <v>3175</v>
      </c>
      <c r="B37" s="116" t="s">
        <v>3175</v>
      </c>
      <c r="C37" s="34">
        <v>1</v>
      </c>
    </row>
    <row r="38" spans="1:3" ht="15">
      <c r="A38" s="116" t="s">
        <v>3176</v>
      </c>
      <c r="B38" s="116" t="s">
        <v>3176</v>
      </c>
      <c r="C38" s="34">
        <v>1</v>
      </c>
    </row>
    <row r="39" spans="1:3" ht="15">
      <c r="A39" s="116" t="s">
        <v>3177</v>
      </c>
      <c r="B39" s="116" t="s">
        <v>3177</v>
      </c>
      <c r="C39" s="34">
        <v>1</v>
      </c>
    </row>
    <row r="40" spans="1:3" ht="15">
      <c r="A40" s="116" t="s">
        <v>3178</v>
      </c>
      <c r="B40" s="116" t="s">
        <v>3178</v>
      </c>
      <c r="C40" s="34">
        <v>1</v>
      </c>
    </row>
    <row r="41" spans="1:3" ht="15">
      <c r="A41" s="116" t="s">
        <v>3179</v>
      </c>
      <c r="B41" s="116" t="s">
        <v>3179</v>
      </c>
      <c r="C41" s="34">
        <v>1</v>
      </c>
    </row>
    <row r="42" spans="1:3" ht="15">
      <c r="A42" s="116" t="s">
        <v>3180</v>
      </c>
      <c r="B42" s="116" t="s">
        <v>3180</v>
      </c>
      <c r="C42" s="34">
        <v>2</v>
      </c>
    </row>
    <row r="43" spans="1:3" ht="15">
      <c r="A43" s="116" t="s">
        <v>3181</v>
      </c>
      <c r="B43" s="116" t="s">
        <v>3181</v>
      </c>
      <c r="C43" s="34">
        <v>2</v>
      </c>
    </row>
    <row r="44" spans="1:3" ht="15">
      <c r="A44" s="116" t="s">
        <v>3182</v>
      </c>
      <c r="B44" s="116" t="s">
        <v>3182</v>
      </c>
      <c r="C44" s="34">
        <v>4</v>
      </c>
    </row>
    <row r="45" spans="1:3" ht="15">
      <c r="A45" s="116" t="s">
        <v>3183</v>
      </c>
      <c r="B45" s="116" t="s">
        <v>3183</v>
      </c>
      <c r="C45" s="34">
        <v>2</v>
      </c>
    </row>
    <row r="46" spans="1:3" ht="15">
      <c r="A46" s="116" t="s">
        <v>3184</v>
      </c>
      <c r="B46" s="116" t="s">
        <v>3184</v>
      </c>
      <c r="C46" s="34">
        <v>2</v>
      </c>
    </row>
    <row r="47" spans="1:3" ht="15">
      <c r="A47" s="116" t="s">
        <v>3185</v>
      </c>
      <c r="B47" s="116" t="s">
        <v>3185</v>
      </c>
      <c r="C4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3208</v>
      </c>
      <c r="B1" s="13" t="s">
        <v>3213</v>
      </c>
      <c r="C1" s="13" t="s">
        <v>3214</v>
      </c>
      <c r="D1" s="13" t="s">
        <v>3218</v>
      </c>
      <c r="E1" s="78" t="s">
        <v>3217</v>
      </c>
      <c r="F1" s="78" t="s">
        <v>3220</v>
      </c>
      <c r="G1" s="13" t="s">
        <v>3219</v>
      </c>
      <c r="H1" s="13" t="s">
        <v>3222</v>
      </c>
      <c r="I1" s="13" t="s">
        <v>3221</v>
      </c>
      <c r="J1" s="13" t="s">
        <v>3224</v>
      </c>
      <c r="K1" s="13" t="s">
        <v>3223</v>
      </c>
      <c r="L1" s="13" t="s">
        <v>3226</v>
      </c>
      <c r="M1" s="13" t="s">
        <v>3225</v>
      </c>
      <c r="N1" s="13" t="s">
        <v>3228</v>
      </c>
      <c r="O1" s="78" t="s">
        <v>3227</v>
      </c>
      <c r="P1" s="78" t="s">
        <v>3230</v>
      </c>
      <c r="Q1" s="78" t="s">
        <v>3229</v>
      </c>
      <c r="R1" s="78" t="s">
        <v>3232</v>
      </c>
      <c r="S1" s="78" t="s">
        <v>3231</v>
      </c>
      <c r="T1" s="78" t="s">
        <v>3234</v>
      </c>
      <c r="U1" s="13" t="s">
        <v>3233</v>
      </c>
      <c r="V1" s="13" t="s">
        <v>3235</v>
      </c>
    </row>
    <row r="2" spans="1:22" ht="15">
      <c r="A2" s="83" t="s">
        <v>656</v>
      </c>
      <c r="B2" s="78">
        <v>4</v>
      </c>
      <c r="C2" s="83" t="s">
        <v>3215</v>
      </c>
      <c r="D2" s="78">
        <v>2</v>
      </c>
      <c r="E2" s="78"/>
      <c r="F2" s="78"/>
      <c r="G2" s="83" t="s">
        <v>661</v>
      </c>
      <c r="H2" s="78">
        <v>2</v>
      </c>
      <c r="I2" s="83" t="s">
        <v>701</v>
      </c>
      <c r="J2" s="78">
        <v>1</v>
      </c>
      <c r="K2" s="83" t="s">
        <v>694</v>
      </c>
      <c r="L2" s="78">
        <v>1</v>
      </c>
      <c r="M2" s="83" t="s">
        <v>660</v>
      </c>
      <c r="N2" s="78">
        <v>1</v>
      </c>
      <c r="O2" s="78"/>
      <c r="P2" s="78"/>
      <c r="Q2" s="78"/>
      <c r="R2" s="78"/>
      <c r="S2" s="78"/>
      <c r="T2" s="78"/>
      <c r="U2" s="83" t="s">
        <v>647</v>
      </c>
      <c r="V2" s="78">
        <v>1</v>
      </c>
    </row>
    <row r="3" spans="1:22" ht="15">
      <c r="A3" s="83" t="s">
        <v>675</v>
      </c>
      <c r="B3" s="78">
        <v>3</v>
      </c>
      <c r="C3" s="83" t="s">
        <v>3216</v>
      </c>
      <c r="D3" s="78">
        <v>2</v>
      </c>
      <c r="E3" s="78"/>
      <c r="F3" s="78"/>
      <c r="G3" s="83" t="s">
        <v>672</v>
      </c>
      <c r="H3" s="78">
        <v>2</v>
      </c>
      <c r="I3" s="83" t="s">
        <v>700</v>
      </c>
      <c r="J3" s="78">
        <v>1</v>
      </c>
      <c r="K3" s="83" t="s">
        <v>655</v>
      </c>
      <c r="L3" s="78">
        <v>1</v>
      </c>
      <c r="M3" s="78"/>
      <c r="N3" s="78"/>
      <c r="O3" s="78"/>
      <c r="P3" s="78"/>
      <c r="Q3" s="78"/>
      <c r="R3" s="78"/>
      <c r="S3" s="78"/>
      <c r="T3" s="78"/>
      <c r="U3" s="78"/>
      <c r="V3" s="78"/>
    </row>
    <row r="4" spans="1:22" ht="15">
      <c r="A4" s="83" t="s">
        <v>706</v>
      </c>
      <c r="B4" s="78">
        <v>2</v>
      </c>
      <c r="C4" s="83" t="s">
        <v>3210</v>
      </c>
      <c r="D4" s="78">
        <v>2</v>
      </c>
      <c r="E4" s="78"/>
      <c r="F4" s="78"/>
      <c r="G4" s="83" t="s">
        <v>671</v>
      </c>
      <c r="H4" s="78">
        <v>2</v>
      </c>
      <c r="I4" s="83" t="s">
        <v>651</v>
      </c>
      <c r="J4" s="78">
        <v>1</v>
      </c>
      <c r="K4" s="78"/>
      <c r="L4" s="78"/>
      <c r="M4" s="78"/>
      <c r="N4" s="78"/>
      <c r="O4" s="78"/>
      <c r="P4" s="78"/>
      <c r="Q4" s="78"/>
      <c r="R4" s="78"/>
      <c r="S4" s="78"/>
      <c r="T4" s="78"/>
      <c r="U4" s="78"/>
      <c r="V4" s="78"/>
    </row>
    <row r="5" spans="1:22" ht="15">
      <c r="A5" s="83" t="s">
        <v>698</v>
      </c>
      <c r="B5" s="78">
        <v>2</v>
      </c>
      <c r="C5" s="83" t="s">
        <v>3212</v>
      </c>
      <c r="D5" s="78">
        <v>2</v>
      </c>
      <c r="E5" s="78"/>
      <c r="F5" s="78"/>
      <c r="G5" s="83" t="s">
        <v>657</v>
      </c>
      <c r="H5" s="78">
        <v>1</v>
      </c>
      <c r="I5" s="83" t="s">
        <v>648</v>
      </c>
      <c r="J5" s="78">
        <v>1</v>
      </c>
      <c r="K5" s="78"/>
      <c r="L5" s="78"/>
      <c r="M5" s="78"/>
      <c r="N5" s="78"/>
      <c r="O5" s="78"/>
      <c r="P5" s="78"/>
      <c r="Q5" s="78"/>
      <c r="R5" s="78"/>
      <c r="S5" s="78"/>
      <c r="T5" s="78"/>
      <c r="U5" s="78"/>
      <c r="V5" s="78"/>
    </row>
    <row r="6" spans="1:22" ht="15">
      <c r="A6" s="83" t="s">
        <v>661</v>
      </c>
      <c r="B6" s="78">
        <v>2</v>
      </c>
      <c r="C6" s="83" t="s">
        <v>3211</v>
      </c>
      <c r="D6" s="78">
        <v>2</v>
      </c>
      <c r="E6" s="78"/>
      <c r="F6" s="78"/>
      <c r="G6" s="78"/>
      <c r="H6" s="78"/>
      <c r="I6" s="78"/>
      <c r="J6" s="78"/>
      <c r="K6" s="78"/>
      <c r="L6" s="78"/>
      <c r="M6" s="78"/>
      <c r="N6" s="78"/>
      <c r="O6" s="78"/>
      <c r="P6" s="78"/>
      <c r="Q6" s="78"/>
      <c r="R6" s="78"/>
      <c r="S6" s="78"/>
      <c r="T6" s="78"/>
      <c r="U6" s="78"/>
      <c r="V6" s="78"/>
    </row>
    <row r="7" spans="1:22" ht="15">
      <c r="A7" s="83" t="s">
        <v>3209</v>
      </c>
      <c r="B7" s="78">
        <v>2</v>
      </c>
      <c r="C7" s="83" t="s">
        <v>3209</v>
      </c>
      <c r="D7" s="78">
        <v>2</v>
      </c>
      <c r="E7" s="78"/>
      <c r="F7" s="78"/>
      <c r="G7" s="78"/>
      <c r="H7" s="78"/>
      <c r="I7" s="78"/>
      <c r="J7" s="78"/>
      <c r="K7" s="78"/>
      <c r="L7" s="78"/>
      <c r="M7" s="78"/>
      <c r="N7" s="78"/>
      <c r="O7" s="78"/>
      <c r="P7" s="78"/>
      <c r="Q7" s="78"/>
      <c r="R7" s="78"/>
      <c r="S7" s="78"/>
      <c r="T7" s="78"/>
      <c r="U7" s="78"/>
      <c r="V7" s="78"/>
    </row>
    <row r="8" spans="1:22" ht="15">
      <c r="A8" s="83" t="s">
        <v>3210</v>
      </c>
      <c r="B8" s="78">
        <v>2</v>
      </c>
      <c r="C8" s="83" t="s">
        <v>698</v>
      </c>
      <c r="D8" s="78">
        <v>2</v>
      </c>
      <c r="E8" s="78"/>
      <c r="F8" s="78"/>
      <c r="G8" s="78"/>
      <c r="H8" s="78"/>
      <c r="I8" s="78"/>
      <c r="J8" s="78"/>
      <c r="K8" s="78"/>
      <c r="L8" s="78"/>
      <c r="M8" s="78"/>
      <c r="N8" s="78"/>
      <c r="O8" s="78"/>
      <c r="P8" s="78"/>
      <c r="Q8" s="78"/>
      <c r="R8" s="78"/>
      <c r="S8" s="78"/>
      <c r="T8" s="78"/>
      <c r="U8" s="78"/>
      <c r="V8" s="78"/>
    </row>
    <row r="9" spans="1:22" ht="15">
      <c r="A9" s="83" t="s">
        <v>3211</v>
      </c>
      <c r="B9" s="78">
        <v>2</v>
      </c>
      <c r="C9" s="83" t="s">
        <v>706</v>
      </c>
      <c r="D9" s="78">
        <v>2</v>
      </c>
      <c r="E9" s="78"/>
      <c r="F9" s="78"/>
      <c r="G9" s="78"/>
      <c r="H9" s="78"/>
      <c r="I9" s="78"/>
      <c r="J9" s="78"/>
      <c r="K9" s="78"/>
      <c r="L9" s="78"/>
      <c r="M9" s="78"/>
      <c r="N9" s="78"/>
      <c r="O9" s="78"/>
      <c r="P9" s="78"/>
      <c r="Q9" s="78"/>
      <c r="R9" s="78"/>
      <c r="S9" s="78"/>
      <c r="T9" s="78"/>
      <c r="U9" s="78"/>
      <c r="V9" s="78"/>
    </row>
    <row r="10" spans="1:22" ht="15">
      <c r="A10" s="83" t="s">
        <v>3212</v>
      </c>
      <c r="B10" s="78">
        <v>2</v>
      </c>
      <c r="C10" s="83" t="s">
        <v>652</v>
      </c>
      <c r="D10" s="78">
        <v>1</v>
      </c>
      <c r="E10" s="78"/>
      <c r="F10" s="78"/>
      <c r="G10" s="78"/>
      <c r="H10" s="78"/>
      <c r="I10" s="78"/>
      <c r="J10" s="78"/>
      <c r="K10" s="78"/>
      <c r="L10" s="78"/>
      <c r="M10" s="78"/>
      <c r="N10" s="78"/>
      <c r="O10" s="78"/>
      <c r="P10" s="78"/>
      <c r="Q10" s="78"/>
      <c r="R10" s="78"/>
      <c r="S10" s="78"/>
      <c r="T10" s="78"/>
      <c r="U10" s="78"/>
      <c r="V10" s="78"/>
    </row>
    <row r="11" spans="1:22" ht="15">
      <c r="A11" s="83" t="s">
        <v>683</v>
      </c>
      <c r="B11" s="78">
        <v>2</v>
      </c>
      <c r="C11" s="83" t="s">
        <v>653</v>
      </c>
      <c r="D11" s="78">
        <v>1</v>
      </c>
      <c r="E11" s="78"/>
      <c r="F11" s="78"/>
      <c r="G11" s="78"/>
      <c r="H11" s="78"/>
      <c r="I11" s="78"/>
      <c r="J11" s="78"/>
      <c r="K11" s="78"/>
      <c r="L11" s="78"/>
      <c r="M11" s="78"/>
      <c r="N11" s="78"/>
      <c r="O11" s="78"/>
      <c r="P11" s="78"/>
      <c r="Q11" s="78"/>
      <c r="R11" s="78"/>
      <c r="S11" s="78"/>
      <c r="T11" s="78"/>
      <c r="U11" s="78"/>
      <c r="V11" s="78"/>
    </row>
    <row r="14" spans="1:22" ht="15" customHeight="1">
      <c r="A14" s="13" t="s">
        <v>3244</v>
      </c>
      <c r="B14" s="13" t="s">
        <v>3213</v>
      </c>
      <c r="C14" s="13" t="s">
        <v>3246</v>
      </c>
      <c r="D14" s="13" t="s">
        <v>3218</v>
      </c>
      <c r="E14" s="78" t="s">
        <v>3247</v>
      </c>
      <c r="F14" s="78" t="s">
        <v>3220</v>
      </c>
      <c r="G14" s="13" t="s">
        <v>3248</v>
      </c>
      <c r="H14" s="13" t="s">
        <v>3222</v>
      </c>
      <c r="I14" s="13" t="s">
        <v>3249</v>
      </c>
      <c r="J14" s="13" t="s">
        <v>3224</v>
      </c>
      <c r="K14" s="13" t="s">
        <v>3250</v>
      </c>
      <c r="L14" s="13" t="s">
        <v>3226</v>
      </c>
      <c r="M14" s="13" t="s">
        <v>3251</v>
      </c>
      <c r="N14" s="13" t="s">
        <v>3228</v>
      </c>
      <c r="O14" s="78" t="s">
        <v>3252</v>
      </c>
      <c r="P14" s="78" t="s">
        <v>3230</v>
      </c>
      <c r="Q14" s="78" t="s">
        <v>3253</v>
      </c>
      <c r="R14" s="78" t="s">
        <v>3232</v>
      </c>
      <c r="S14" s="78" t="s">
        <v>3254</v>
      </c>
      <c r="T14" s="78" t="s">
        <v>3234</v>
      </c>
      <c r="U14" s="13" t="s">
        <v>3255</v>
      </c>
      <c r="V14" s="13" t="s">
        <v>3235</v>
      </c>
    </row>
    <row r="15" spans="1:22" ht="15">
      <c r="A15" s="78" t="s">
        <v>3245</v>
      </c>
      <c r="B15" s="78">
        <v>12</v>
      </c>
      <c r="C15" s="78" t="s">
        <v>3245</v>
      </c>
      <c r="D15" s="78">
        <v>12</v>
      </c>
      <c r="E15" s="78"/>
      <c r="F15" s="78"/>
      <c r="G15" s="78" t="s">
        <v>733</v>
      </c>
      <c r="H15" s="78">
        <v>4</v>
      </c>
      <c r="I15" s="78" t="s">
        <v>715</v>
      </c>
      <c r="J15" s="78">
        <v>2</v>
      </c>
      <c r="K15" s="78" t="s">
        <v>744</v>
      </c>
      <c r="L15" s="78">
        <v>1</v>
      </c>
      <c r="M15" s="78" t="s">
        <v>724</v>
      </c>
      <c r="N15" s="78">
        <v>1</v>
      </c>
      <c r="O15" s="78"/>
      <c r="P15" s="78"/>
      <c r="Q15" s="78"/>
      <c r="R15" s="78"/>
      <c r="S15" s="78"/>
      <c r="T15" s="78"/>
      <c r="U15" s="78" t="s">
        <v>714</v>
      </c>
      <c r="V15" s="78">
        <v>1</v>
      </c>
    </row>
    <row r="16" spans="1:22" ht="15">
      <c r="A16" s="78" t="s">
        <v>721</v>
      </c>
      <c r="B16" s="78">
        <v>8</v>
      </c>
      <c r="C16" s="78" t="s">
        <v>732</v>
      </c>
      <c r="D16" s="78">
        <v>3</v>
      </c>
      <c r="E16" s="78"/>
      <c r="F16" s="78"/>
      <c r="G16" s="78" t="s">
        <v>725</v>
      </c>
      <c r="H16" s="78">
        <v>2</v>
      </c>
      <c r="I16" s="78" t="s">
        <v>718</v>
      </c>
      <c r="J16" s="78">
        <v>1</v>
      </c>
      <c r="K16" s="78" t="s">
        <v>715</v>
      </c>
      <c r="L16" s="78">
        <v>1</v>
      </c>
      <c r="M16" s="78"/>
      <c r="N16" s="78"/>
      <c r="O16" s="78"/>
      <c r="P16" s="78"/>
      <c r="Q16" s="78"/>
      <c r="R16" s="78"/>
      <c r="S16" s="78"/>
      <c r="T16" s="78"/>
      <c r="U16" s="78"/>
      <c r="V16" s="78"/>
    </row>
    <row r="17" spans="1:22" ht="15">
      <c r="A17" s="78" t="s">
        <v>715</v>
      </c>
      <c r="B17" s="78">
        <v>7</v>
      </c>
      <c r="C17" s="78" t="s">
        <v>718</v>
      </c>
      <c r="D17" s="78">
        <v>2</v>
      </c>
      <c r="E17" s="78"/>
      <c r="F17" s="78"/>
      <c r="G17" s="78" t="s">
        <v>718</v>
      </c>
      <c r="H17" s="78">
        <v>1</v>
      </c>
      <c r="I17" s="78" t="s">
        <v>749</v>
      </c>
      <c r="J17" s="78">
        <v>1</v>
      </c>
      <c r="K17" s="78"/>
      <c r="L17" s="78"/>
      <c r="M17" s="78"/>
      <c r="N17" s="78"/>
      <c r="O17" s="78"/>
      <c r="P17" s="78"/>
      <c r="Q17" s="78"/>
      <c r="R17" s="78"/>
      <c r="S17" s="78"/>
      <c r="T17" s="78"/>
      <c r="U17" s="78"/>
      <c r="V17" s="78"/>
    </row>
    <row r="18" spans="1:22" ht="15">
      <c r="A18" s="78" t="s">
        <v>718</v>
      </c>
      <c r="B18" s="78">
        <v>4</v>
      </c>
      <c r="C18" s="78" t="s">
        <v>728</v>
      </c>
      <c r="D18" s="78">
        <v>2</v>
      </c>
      <c r="E18" s="78"/>
      <c r="F18" s="78"/>
      <c r="G18" s="78"/>
      <c r="H18" s="78"/>
      <c r="I18" s="78"/>
      <c r="J18" s="78"/>
      <c r="K18" s="78"/>
      <c r="L18" s="78"/>
      <c r="M18" s="78"/>
      <c r="N18" s="78"/>
      <c r="O18" s="78"/>
      <c r="P18" s="78"/>
      <c r="Q18" s="78"/>
      <c r="R18" s="78"/>
      <c r="S18" s="78"/>
      <c r="T18" s="78"/>
      <c r="U18" s="78"/>
      <c r="V18" s="78"/>
    </row>
    <row r="19" spans="1:22" ht="15">
      <c r="A19" s="78" t="s">
        <v>733</v>
      </c>
      <c r="B19" s="78">
        <v>4</v>
      </c>
      <c r="C19" s="78" t="s">
        <v>746</v>
      </c>
      <c r="D19" s="78">
        <v>2</v>
      </c>
      <c r="E19" s="78"/>
      <c r="F19" s="78"/>
      <c r="G19" s="78"/>
      <c r="H19" s="78"/>
      <c r="I19" s="78"/>
      <c r="J19" s="78"/>
      <c r="K19" s="78"/>
      <c r="L19" s="78"/>
      <c r="M19" s="78"/>
      <c r="N19" s="78"/>
      <c r="O19" s="78"/>
      <c r="P19" s="78"/>
      <c r="Q19" s="78"/>
      <c r="R19" s="78"/>
      <c r="S19" s="78"/>
      <c r="T19" s="78"/>
      <c r="U19" s="78"/>
      <c r="V19" s="78"/>
    </row>
    <row r="20" spans="1:22" ht="15">
      <c r="A20" s="78" t="s">
        <v>744</v>
      </c>
      <c r="B20" s="78">
        <v>3</v>
      </c>
      <c r="C20" s="78" t="s">
        <v>747</v>
      </c>
      <c r="D20" s="78">
        <v>2</v>
      </c>
      <c r="E20" s="78"/>
      <c r="F20" s="78"/>
      <c r="G20" s="78"/>
      <c r="H20" s="78"/>
      <c r="I20" s="78"/>
      <c r="J20" s="78"/>
      <c r="K20" s="78"/>
      <c r="L20" s="78"/>
      <c r="M20" s="78"/>
      <c r="N20" s="78"/>
      <c r="O20" s="78"/>
      <c r="P20" s="78"/>
      <c r="Q20" s="78"/>
      <c r="R20" s="78"/>
      <c r="S20" s="78"/>
      <c r="T20" s="78"/>
      <c r="U20" s="78"/>
      <c r="V20" s="78"/>
    </row>
    <row r="21" spans="1:22" ht="15">
      <c r="A21" s="78" t="s">
        <v>732</v>
      </c>
      <c r="B21" s="78">
        <v>3</v>
      </c>
      <c r="C21" s="78" t="s">
        <v>751</v>
      </c>
      <c r="D21" s="78">
        <v>2</v>
      </c>
      <c r="E21" s="78"/>
      <c r="F21" s="78"/>
      <c r="G21" s="78"/>
      <c r="H21" s="78"/>
      <c r="I21" s="78"/>
      <c r="J21" s="78"/>
      <c r="K21" s="78"/>
      <c r="L21" s="78"/>
      <c r="M21" s="78"/>
      <c r="N21" s="78"/>
      <c r="O21" s="78"/>
      <c r="P21" s="78"/>
      <c r="Q21" s="78"/>
      <c r="R21" s="78"/>
      <c r="S21" s="78"/>
      <c r="T21" s="78"/>
      <c r="U21" s="78"/>
      <c r="V21" s="78"/>
    </row>
    <row r="22" spans="1:22" ht="15">
      <c r="A22" s="78" t="s">
        <v>740</v>
      </c>
      <c r="B22" s="78">
        <v>3</v>
      </c>
      <c r="C22" s="78" t="s">
        <v>719</v>
      </c>
      <c r="D22" s="78">
        <v>1</v>
      </c>
      <c r="E22" s="78"/>
      <c r="F22" s="78"/>
      <c r="G22" s="78"/>
      <c r="H22" s="78"/>
      <c r="I22" s="78"/>
      <c r="J22" s="78"/>
      <c r="K22" s="78"/>
      <c r="L22" s="78"/>
      <c r="M22" s="78"/>
      <c r="N22" s="78"/>
      <c r="O22" s="78"/>
      <c r="P22" s="78"/>
      <c r="Q22" s="78"/>
      <c r="R22" s="78"/>
      <c r="S22" s="78"/>
      <c r="T22" s="78"/>
      <c r="U22" s="78"/>
      <c r="V22" s="78"/>
    </row>
    <row r="23" spans="1:22" ht="15">
      <c r="A23" s="78" t="s">
        <v>755</v>
      </c>
      <c r="B23" s="78">
        <v>2</v>
      </c>
      <c r="C23" s="78" t="s">
        <v>726</v>
      </c>
      <c r="D23" s="78">
        <v>1</v>
      </c>
      <c r="E23" s="78"/>
      <c r="F23" s="78"/>
      <c r="G23" s="78"/>
      <c r="H23" s="78"/>
      <c r="I23" s="78"/>
      <c r="J23" s="78"/>
      <c r="K23" s="78"/>
      <c r="L23" s="78"/>
      <c r="M23" s="78"/>
      <c r="N23" s="78"/>
      <c r="O23" s="78"/>
      <c r="P23" s="78"/>
      <c r="Q23" s="78"/>
      <c r="R23" s="78"/>
      <c r="S23" s="78"/>
      <c r="T23" s="78"/>
      <c r="U23" s="78"/>
      <c r="V23" s="78"/>
    </row>
    <row r="24" spans="1:22" ht="15">
      <c r="A24" s="78" t="s">
        <v>751</v>
      </c>
      <c r="B24" s="78">
        <v>2</v>
      </c>
      <c r="C24" s="78" t="s">
        <v>729</v>
      </c>
      <c r="D24" s="78">
        <v>1</v>
      </c>
      <c r="E24" s="78"/>
      <c r="F24" s="78"/>
      <c r="G24" s="78"/>
      <c r="H24" s="78"/>
      <c r="I24" s="78"/>
      <c r="J24" s="78"/>
      <c r="K24" s="78"/>
      <c r="L24" s="78"/>
      <c r="M24" s="78"/>
      <c r="N24" s="78"/>
      <c r="O24" s="78"/>
      <c r="P24" s="78"/>
      <c r="Q24" s="78"/>
      <c r="R24" s="78"/>
      <c r="S24" s="78"/>
      <c r="T24" s="78"/>
      <c r="U24" s="78"/>
      <c r="V24" s="78"/>
    </row>
    <row r="27" spans="1:22" ht="15" customHeight="1">
      <c r="A27" s="13" t="s">
        <v>3261</v>
      </c>
      <c r="B27" s="13" t="s">
        <v>3213</v>
      </c>
      <c r="C27" s="13" t="s">
        <v>3268</v>
      </c>
      <c r="D27" s="13" t="s">
        <v>3218</v>
      </c>
      <c r="E27" s="13" t="s">
        <v>3273</v>
      </c>
      <c r="F27" s="13" t="s">
        <v>3220</v>
      </c>
      <c r="G27" s="13" t="s">
        <v>3275</v>
      </c>
      <c r="H27" s="13" t="s">
        <v>3222</v>
      </c>
      <c r="I27" s="13" t="s">
        <v>3284</v>
      </c>
      <c r="J27" s="13" t="s">
        <v>3224</v>
      </c>
      <c r="K27" s="13" t="s">
        <v>3289</v>
      </c>
      <c r="L27" s="13" t="s">
        <v>3226</v>
      </c>
      <c r="M27" s="13" t="s">
        <v>3294</v>
      </c>
      <c r="N27" s="13" t="s">
        <v>3228</v>
      </c>
      <c r="O27" s="13" t="s">
        <v>3295</v>
      </c>
      <c r="P27" s="13" t="s">
        <v>3230</v>
      </c>
      <c r="Q27" s="13" t="s">
        <v>3304</v>
      </c>
      <c r="R27" s="13" t="s">
        <v>3232</v>
      </c>
      <c r="S27" s="13" t="s">
        <v>3305</v>
      </c>
      <c r="T27" s="13" t="s">
        <v>3234</v>
      </c>
      <c r="U27" s="13" t="s">
        <v>3306</v>
      </c>
      <c r="V27" s="13" t="s">
        <v>3235</v>
      </c>
    </row>
    <row r="28" spans="1:22" ht="15">
      <c r="A28" s="78" t="s">
        <v>756</v>
      </c>
      <c r="B28" s="78">
        <v>193</v>
      </c>
      <c r="C28" s="78" t="s">
        <v>756</v>
      </c>
      <c r="D28" s="78">
        <v>76</v>
      </c>
      <c r="E28" s="78" t="s">
        <v>756</v>
      </c>
      <c r="F28" s="78">
        <v>4</v>
      </c>
      <c r="G28" s="78" t="s">
        <v>756</v>
      </c>
      <c r="H28" s="78">
        <v>14</v>
      </c>
      <c r="I28" s="78" t="s">
        <v>756</v>
      </c>
      <c r="J28" s="78">
        <v>9</v>
      </c>
      <c r="K28" s="78" t="s">
        <v>756</v>
      </c>
      <c r="L28" s="78">
        <v>7</v>
      </c>
      <c r="M28" s="78" t="s">
        <v>756</v>
      </c>
      <c r="N28" s="78">
        <v>6</v>
      </c>
      <c r="O28" s="78" t="s">
        <v>768</v>
      </c>
      <c r="P28" s="78">
        <v>6</v>
      </c>
      <c r="Q28" s="78" t="s">
        <v>756</v>
      </c>
      <c r="R28" s="78">
        <v>6</v>
      </c>
      <c r="S28" s="78" t="s">
        <v>756</v>
      </c>
      <c r="T28" s="78">
        <v>2</v>
      </c>
      <c r="U28" s="78" t="s">
        <v>834</v>
      </c>
      <c r="V28" s="78">
        <v>2</v>
      </c>
    </row>
    <row r="29" spans="1:22" ht="15">
      <c r="A29" s="78" t="s">
        <v>3262</v>
      </c>
      <c r="B29" s="78">
        <v>39</v>
      </c>
      <c r="C29" s="78" t="s">
        <v>3262</v>
      </c>
      <c r="D29" s="78">
        <v>20</v>
      </c>
      <c r="E29" s="78" t="s">
        <v>3274</v>
      </c>
      <c r="F29" s="78">
        <v>2</v>
      </c>
      <c r="G29" s="78" t="s">
        <v>3262</v>
      </c>
      <c r="H29" s="78">
        <v>4</v>
      </c>
      <c r="I29" s="78" t="s">
        <v>3262</v>
      </c>
      <c r="J29" s="78">
        <v>4</v>
      </c>
      <c r="K29" s="78" t="s">
        <v>3290</v>
      </c>
      <c r="L29" s="78">
        <v>2</v>
      </c>
      <c r="M29" s="78" t="s">
        <v>420</v>
      </c>
      <c r="N29" s="78">
        <v>3</v>
      </c>
      <c r="O29" s="78" t="s">
        <v>756</v>
      </c>
      <c r="P29" s="78">
        <v>2</v>
      </c>
      <c r="Q29" s="78"/>
      <c r="R29" s="78"/>
      <c r="S29" s="78"/>
      <c r="T29" s="78"/>
      <c r="U29" s="78" t="s">
        <v>756</v>
      </c>
      <c r="V29" s="78">
        <v>1</v>
      </c>
    </row>
    <row r="30" spans="1:22" ht="15">
      <c r="A30" s="78" t="s">
        <v>420</v>
      </c>
      <c r="B30" s="78">
        <v>30</v>
      </c>
      <c r="C30" s="78" t="s">
        <v>3263</v>
      </c>
      <c r="D30" s="78">
        <v>14</v>
      </c>
      <c r="E30" s="78"/>
      <c r="F30" s="78"/>
      <c r="G30" s="78" t="s">
        <v>3276</v>
      </c>
      <c r="H30" s="78">
        <v>1</v>
      </c>
      <c r="I30" s="78" t="s">
        <v>3265</v>
      </c>
      <c r="J30" s="78">
        <v>4</v>
      </c>
      <c r="K30" s="78" t="s">
        <v>3263</v>
      </c>
      <c r="L30" s="78">
        <v>1</v>
      </c>
      <c r="M30" s="78"/>
      <c r="N30" s="78"/>
      <c r="O30" s="78" t="s">
        <v>3296</v>
      </c>
      <c r="P30" s="78">
        <v>1</v>
      </c>
      <c r="Q30" s="78"/>
      <c r="R30" s="78"/>
      <c r="S30" s="78"/>
      <c r="T30" s="78"/>
      <c r="U30" s="78"/>
      <c r="V30" s="78"/>
    </row>
    <row r="31" spans="1:22" ht="15">
      <c r="A31" s="78" t="s">
        <v>3263</v>
      </c>
      <c r="B31" s="78">
        <v>26</v>
      </c>
      <c r="C31" s="78" t="s">
        <v>420</v>
      </c>
      <c r="D31" s="78">
        <v>9</v>
      </c>
      <c r="E31" s="78"/>
      <c r="F31" s="78"/>
      <c r="G31" s="78" t="s">
        <v>3277</v>
      </c>
      <c r="H31" s="78">
        <v>1</v>
      </c>
      <c r="I31" s="78" t="s">
        <v>420</v>
      </c>
      <c r="J31" s="78">
        <v>4</v>
      </c>
      <c r="K31" s="78" t="s">
        <v>3291</v>
      </c>
      <c r="L31" s="78">
        <v>1</v>
      </c>
      <c r="M31" s="78"/>
      <c r="N31" s="78"/>
      <c r="O31" s="78" t="s">
        <v>3297</v>
      </c>
      <c r="P31" s="78">
        <v>1</v>
      </c>
      <c r="Q31" s="78"/>
      <c r="R31" s="78"/>
      <c r="S31" s="78"/>
      <c r="T31" s="78"/>
      <c r="U31" s="78"/>
      <c r="V31" s="78"/>
    </row>
    <row r="32" spans="1:22" ht="15">
      <c r="A32" s="78" t="s">
        <v>3264</v>
      </c>
      <c r="B32" s="78">
        <v>12</v>
      </c>
      <c r="C32" s="78" t="s">
        <v>774</v>
      </c>
      <c r="D32" s="78">
        <v>6</v>
      </c>
      <c r="E32" s="78"/>
      <c r="F32" s="78"/>
      <c r="G32" s="78" t="s">
        <v>3278</v>
      </c>
      <c r="H32" s="78">
        <v>1</v>
      </c>
      <c r="I32" s="78" t="s">
        <v>3264</v>
      </c>
      <c r="J32" s="78">
        <v>2</v>
      </c>
      <c r="K32" s="78" t="s">
        <v>3292</v>
      </c>
      <c r="L32" s="78">
        <v>1</v>
      </c>
      <c r="M32" s="78"/>
      <c r="N32" s="78"/>
      <c r="O32" s="78" t="s">
        <v>3298</v>
      </c>
      <c r="P32" s="78">
        <v>1</v>
      </c>
      <c r="Q32" s="78"/>
      <c r="R32" s="78"/>
      <c r="S32" s="78"/>
      <c r="T32" s="78"/>
      <c r="U32" s="78"/>
      <c r="V32" s="78"/>
    </row>
    <row r="33" spans="1:22" ht="15">
      <c r="A33" s="78" t="s">
        <v>422</v>
      </c>
      <c r="B33" s="78">
        <v>11</v>
      </c>
      <c r="C33" s="78" t="s">
        <v>3269</v>
      </c>
      <c r="D33" s="78">
        <v>5</v>
      </c>
      <c r="E33" s="78"/>
      <c r="F33" s="78"/>
      <c r="G33" s="78" t="s">
        <v>3279</v>
      </c>
      <c r="H33" s="78">
        <v>1</v>
      </c>
      <c r="I33" s="78" t="s">
        <v>3285</v>
      </c>
      <c r="J33" s="78">
        <v>2</v>
      </c>
      <c r="K33" s="78" t="s">
        <v>3293</v>
      </c>
      <c r="L33" s="78">
        <v>1</v>
      </c>
      <c r="M33" s="78"/>
      <c r="N33" s="78"/>
      <c r="O33" s="78" t="s">
        <v>3299</v>
      </c>
      <c r="P33" s="78">
        <v>1</v>
      </c>
      <c r="Q33" s="78"/>
      <c r="R33" s="78"/>
      <c r="S33" s="78"/>
      <c r="T33" s="78"/>
      <c r="U33" s="78"/>
      <c r="V33" s="78"/>
    </row>
    <row r="34" spans="1:22" ht="15">
      <c r="A34" s="78" t="s">
        <v>3265</v>
      </c>
      <c r="B34" s="78">
        <v>10</v>
      </c>
      <c r="C34" s="78" t="s">
        <v>3270</v>
      </c>
      <c r="D34" s="78">
        <v>4</v>
      </c>
      <c r="E34" s="78"/>
      <c r="F34" s="78"/>
      <c r="G34" s="78" t="s">
        <v>3280</v>
      </c>
      <c r="H34" s="78">
        <v>1</v>
      </c>
      <c r="I34" s="78" t="s">
        <v>3286</v>
      </c>
      <c r="J34" s="78">
        <v>1</v>
      </c>
      <c r="K34" s="78"/>
      <c r="L34" s="78"/>
      <c r="M34" s="78"/>
      <c r="N34" s="78"/>
      <c r="O34" s="78" t="s">
        <v>3300</v>
      </c>
      <c r="P34" s="78">
        <v>1</v>
      </c>
      <c r="Q34" s="78"/>
      <c r="R34" s="78"/>
      <c r="S34" s="78"/>
      <c r="T34" s="78"/>
      <c r="U34" s="78"/>
      <c r="V34" s="78"/>
    </row>
    <row r="35" spans="1:22" ht="15">
      <c r="A35" s="78" t="s">
        <v>774</v>
      </c>
      <c r="B35" s="78">
        <v>10</v>
      </c>
      <c r="C35" s="78" t="s">
        <v>3271</v>
      </c>
      <c r="D35" s="78">
        <v>4</v>
      </c>
      <c r="E35" s="78"/>
      <c r="F35" s="78"/>
      <c r="G35" s="78" t="s">
        <v>3281</v>
      </c>
      <c r="H35" s="78">
        <v>1</v>
      </c>
      <c r="I35" s="78" t="s">
        <v>3287</v>
      </c>
      <c r="J35" s="78">
        <v>1</v>
      </c>
      <c r="K35" s="78"/>
      <c r="L35" s="78"/>
      <c r="M35" s="78"/>
      <c r="N35" s="78"/>
      <c r="O35" s="78" t="s">
        <v>3301</v>
      </c>
      <c r="P35" s="78">
        <v>1</v>
      </c>
      <c r="Q35" s="78"/>
      <c r="R35" s="78"/>
      <c r="S35" s="78"/>
      <c r="T35" s="78"/>
      <c r="U35" s="78"/>
      <c r="V35" s="78"/>
    </row>
    <row r="36" spans="1:22" ht="15">
      <c r="A36" s="78" t="s">
        <v>3266</v>
      </c>
      <c r="B36" s="78">
        <v>8</v>
      </c>
      <c r="C36" s="78" t="s">
        <v>3265</v>
      </c>
      <c r="D36" s="78">
        <v>4</v>
      </c>
      <c r="E36" s="78"/>
      <c r="F36" s="78"/>
      <c r="G36" s="78" t="s">
        <v>3282</v>
      </c>
      <c r="H36" s="78">
        <v>1</v>
      </c>
      <c r="I36" s="78" t="s">
        <v>3288</v>
      </c>
      <c r="J36" s="78">
        <v>1</v>
      </c>
      <c r="K36" s="78"/>
      <c r="L36" s="78"/>
      <c r="M36" s="78"/>
      <c r="N36" s="78"/>
      <c r="O36" s="78" t="s">
        <v>3302</v>
      </c>
      <c r="P36" s="78">
        <v>1</v>
      </c>
      <c r="Q36" s="78"/>
      <c r="R36" s="78"/>
      <c r="S36" s="78"/>
      <c r="T36" s="78"/>
      <c r="U36" s="78"/>
      <c r="V36" s="78"/>
    </row>
    <row r="37" spans="1:22" ht="15">
      <c r="A37" s="78" t="s">
        <v>3267</v>
      </c>
      <c r="B37" s="78">
        <v>7</v>
      </c>
      <c r="C37" s="78" t="s">
        <v>3272</v>
      </c>
      <c r="D37" s="78">
        <v>3</v>
      </c>
      <c r="E37" s="78"/>
      <c r="F37" s="78"/>
      <c r="G37" s="78" t="s">
        <v>3283</v>
      </c>
      <c r="H37" s="78">
        <v>1</v>
      </c>
      <c r="I37" s="78" t="s">
        <v>3263</v>
      </c>
      <c r="J37" s="78">
        <v>1</v>
      </c>
      <c r="K37" s="78"/>
      <c r="L37" s="78"/>
      <c r="M37" s="78"/>
      <c r="N37" s="78"/>
      <c r="O37" s="78" t="s">
        <v>3303</v>
      </c>
      <c r="P37" s="78">
        <v>1</v>
      </c>
      <c r="Q37" s="78"/>
      <c r="R37" s="78"/>
      <c r="S37" s="78"/>
      <c r="T37" s="78"/>
      <c r="U37" s="78"/>
      <c r="V37" s="78"/>
    </row>
    <row r="40" spans="1:22" ht="15" customHeight="1">
      <c r="A40" s="13" t="s">
        <v>3318</v>
      </c>
      <c r="B40" s="13" t="s">
        <v>3213</v>
      </c>
      <c r="C40" s="13" t="s">
        <v>3326</v>
      </c>
      <c r="D40" s="13" t="s">
        <v>3218</v>
      </c>
      <c r="E40" s="13" t="s">
        <v>3331</v>
      </c>
      <c r="F40" s="13" t="s">
        <v>3220</v>
      </c>
      <c r="G40" s="13" t="s">
        <v>3341</v>
      </c>
      <c r="H40" s="13" t="s">
        <v>3222</v>
      </c>
      <c r="I40" s="13" t="s">
        <v>3348</v>
      </c>
      <c r="J40" s="13" t="s">
        <v>3224</v>
      </c>
      <c r="K40" s="13" t="s">
        <v>3351</v>
      </c>
      <c r="L40" s="13" t="s">
        <v>3226</v>
      </c>
      <c r="M40" s="13" t="s">
        <v>3356</v>
      </c>
      <c r="N40" s="13" t="s">
        <v>3228</v>
      </c>
      <c r="O40" s="13" t="s">
        <v>3362</v>
      </c>
      <c r="P40" s="13" t="s">
        <v>3230</v>
      </c>
      <c r="Q40" s="13" t="s">
        <v>3373</v>
      </c>
      <c r="R40" s="13" t="s">
        <v>3232</v>
      </c>
      <c r="S40" s="13" t="s">
        <v>3379</v>
      </c>
      <c r="T40" s="13" t="s">
        <v>3234</v>
      </c>
      <c r="U40" s="13" t="s">
        <v>3386</v>
      </c>
      <c r="V40" s="13" t="s">
        <v>3235</v>
      </c>
    </row>
    <row r="41" spans="1:22" ht="15">
      <c r="A41" s="84" t="s">
        <v>3319</v>
      </c>
      <c r="B41" s="84">
        <v>124</v>
      </c>
      <c r="C41" s="84" t="s">
        <v>756</v>
      </c>
      <c r="D41" s="84">
        <v>76</v>
      </c>
      <c r="E41" s="84" t="s">
        <v>3325</v>
      </c>
      <c r="F41" s="84">
        <v>39</v>
      </c>
      <c r="G41" s="84" t="s">
        <v>756</v>
      </c>
      <c r="H41" s="84">
        <v>14</v>
      </c>
      <c r="I41" s="84" t="s">
        <v>756</v>
      </c>
      <c r="J41" s="84">
        <v>9</v>
      </c>
      <c r="K41" s="84" t="s">
        <v>756</v>
      </c>
      <c r="L41" s="84">
        <v>7</v>
      </c>
      <c r="M41" s="84" t="s">
        <v>3357</v>
      </c>
      <c r="N41" s="84">
        <v>6</v>
      </c>
      <c r="O41" s="84" t="s">
        <v>3363</v>
      </c>
      <c r="P41" s="84">
        <v>27</v>
      </c>
      <c r="Q41" s="84" t="s">
        <v>3266</v>
      </c>
      <c r="R41" s="84">
        <v>6</v>
      </c>
      <c r="S41" s="84" t="s">
        <v>3324</v>
      </c>
      <c r="T41" s="84">
        <v>10</v>
      </c>
      <c r="U41" s="84" t="s">
        <v>3387</v>
      </c>
      <c r="V41" s="84">
        <v>2</v>
      </c>
    </row>
    <row r="42" spans="1:22" ht="15">
      <c r="A42" s="84" t="s">
        <v>3320</v>
      </c>
      <c r="B42" s="84">
        <v>64</v>
      </c>
      <c r="C42" s="84" t="s">
        <v>3324</v>
      </c>
      <c r="D42" s="84">
        <v>24</v>
      </c>
      <c r="E42" s="84" t="s">
        <v>3332</v>
      </c>
      <c r="F42" s="84">
        <v>13</v>
      </c>
      <c r="G42" s="84" t="s">
        <v>423</v>
      </c>
      <c r="H42" s="84">
        <v>13</v>
      </c>
      <c r="I42" s="84" t="s">
        <v>422</v>
      </c>
      <c r="J42" s="84">
        <v>4</v>
      </c>
      <c r="K42" s="84" t="s">
        <v>420</v>
      </c>
      <c r="L42" s="84">
        <v>4</v>
      </c>
      <c r="M42" s="84" t="s">
        <v>428</v>
      </c>
      <c r="N42" s="84">
        <v>6</v>
      </c>
      <c r="O42" s="84" t="s">
        <v>3364</v>
      </c>
      <c r="P42" s="84">
        <v>23</v>
      </c>
      <c r="Q42" s="84" t="s">
        <v>3292</v>
      </c>
      <c r="R42" s="84">
        <v>6</v>
      </c>
      <c r="S42" s="84" t="s">
        <v>3380</v>
      </c>
      <c r="T42" s="84">
        <v>7</v>
      </c>
      <c r="U42" s="84" t="s">
        <v>3388</v>
      </c>
      <c r="V42" s="84">
        <v>2</v>
      </c>
    </row>
    <row r="43" spans="1:22" ht="15">
      <c r="A43" s="84" t="s">
        <v>3321</v>
      </c>
      <c r="B43" s="84">
        <v>0</v>
      </c>
      <c r="C43" s="84" t="s">
        <v>3262</v>
      </c>
      <c r="D43" s="84">
        <v>21</v>
      </c>
      <c r="E43" s="84" t="s">
        <v>3333</v>
      </c>
      <c r="F43" s="84">
        <v>13</v>
      </c>
      <c r="G43" s="84" t="s">
        <v>3342</v>
      </c>
      <c r="H43" s="84">
        <v>5</v>
      </c>
      <c r="I43" s="84" t="s">
        <v>3262</v>
      </c>
      <c r="J43" s="84">
        <v>4</v>
      </c>
      <c r="K43" s="84" t="s">
        <v>426</v>
      </c>
      <c r="L43" s="84">
        <v>4</v>
      </c>
      <c r="M43" s="84" t="s">
        <v>756</v>
      </c>
      <c r="N43" s="84">
        <v>6</v>
      </c>
      <c r="O43" s="84" t="s">
        <v>3365</v>
      </c>
      <c r="P43" s="84">
        <v>20</v>
      </c>
      <c r="Q43" s="84" t="s">
        <v>3374</v>
      </c>
      <c r="R43" s="84">
        <v>6</v>
      </c>
      <c r="S43" s="84" t="s">
        <v>3327</v>
      </c>
      <c r="T43" s="84">
        <v>3</v>
      </c>
      <c r="U43" s="84" t="s">
        <v>3389</v>
      </c>
      <c r="V43" s="84">
        <v>2</v>
      </c>
    </row>
    <row r="44" spans="1:22" ht="15">
      <c r="A44" s="84" t="s">
        <v>3322</v>
      </c>
      <c r="B44" s="84">
        <v>4462</v>
      </c>
      <c r="C44" s="84" t="s">
        <v>3263</v>
      </c>
      <c r="D44" s="84">
        <v>21</v>
      </c>
      <c r="E44" s="84" t="s">
        <v>3334</v>
      </c>
      <c r="F44" s="84">
        <v>13</v>
      </c>
      <c r="G44" s="84" t="s">
        <v>3343</v>
      </c>
      <c r="H44" s="84">
        <v>5</v>
      </c>
      <c r="I44" s="84" t="s">
        <v>3265</v>
      </c>
      <c r="J44" s="84">
        <v>4</v>
      </c>
      <c r="K44" s="84" t="s">
        <v>3352</v>
      </c>
      <c r="L44" s="84">
        <v>3</v>
      </c>
      <c r="M44" s="84" t="s">
        <v>3358</v>
      </c>
      <c r="N44" s="84">
        <v>3</v>
      </c>
      <c r="O44" s="84" t="s">
        <v>3366</v>
      </c>
      <c r="P44" s="84">
        <v>15</v>
      </c>
      <c r="Q44" s="84" t="s">
        <v>3375</v>
      </c>
      <c r="R44" s="84">
        <v>6</v>
      </c>
      <c r="S44" s="84" t="s">
        <v>756</v>
      </c>
      <c r="T44" s="84">
        <v>2</v>
      </c>
      <c r="U44" s="84" t="s">
        <v>3390</v>
      </c>
      <c r="V44" s="84">
        <v>2</v>
      </c>
    </row>
    <row r="45" spans="1:22" ht="15">
      <c r="A45" s="84" t="s">
        <v>3323</v>
      </c>
      <c r="B45" s="84">
        <v>4650</v>
      </c>
      <c r="C45" s="84" t="s">
        <v>3327</v>
      </c>
      <c r="D45" s="84">
        <v>14</v>
      </c>
      <c r="E45" s="84" t="s">
        <v>3335</v>
      </c>
      <c r="F45" s="84">
        <v>13</v>
      </c>
      <c r="G45" s="84" t="s">
        <v>429</v>
      </c>
      <c r="H45" s="84">
        <v>5</v>
      </c>
      <c r="I45" s="84" t="s">
        <v>420</v>
      </c>
      <c r="J45" s="84">
        <v>4</v>
      </c>
      <c r="K45" s="84" t="s">
        <v>3353</v>
      </c>
      <c r="L45" s="84">
        <v>3</v>
      </c>
      <c r="M45" s="84" t="s">
        <v>3359</v>
      </c>
      <c r="N45" s="84">
        <v>3</v>
      </c>
      <c r="O45" s="84" t="s">
        <v>3367</v>
      </c>
      <c r="P45" s="84">
        <v>14</v>
      </c>
      <c r="Q45" s="84" t="s">
        <v>3263</v>
      </c>
      <c r="R45" s="84">
        <v>6</v>
      </c>
      <c r="S45" s="84" t="s">
        <v>3381</v>
      </c>
      <c r="T45" s="84">
        <v>2</v>
      </c>
      <c r="U45" s="84" t="s">
        <v>3391</v>
      </c>
      <c r="V45" s="84">
        <v>2</v>
      </c>
    </row>
    <row r="46" spans="1:22" ht="15">
      <c r="A46" s="84" t="s">
        <v>756</v>
      </c>
      <c r="B46" s="84">
        <v>193</v>
      </c>
      <c r="C46" s="84" t="s">
        <v>3328</v>
      </c>
      <c r="D46" s="84">
        <v>14</v>
      </c>
      <c r="E46" s="84" t="s">
        <v>3336</v>
      </c>
      <c r="F46" s="84">
        <v>13</v>
      </c>
      <c r="G46" s="84" t="s">
        <v>3344</v>
      </c>
      <c r="H46" s="84">
        <v>5</v>
      </c>
      <c r="I46" s="84" t="s">
        <v>417</v>
      </c>
      <c r="J46" s="84">
        <v>4</v>
      </c>
      <c r="K46" s="84" t="s">
        <v>3292</v>
      </c>
      <c r="L46" s="84">
        <v>3</v>
      </c>
      <c r="M46" s="84" t="s">
        <v>3360</v>
      </c>
      <c r="N46" s="84">
        <v>3</v>
      </c>
      <c r="O46" s="84" t="s">
        <v>3368</v>
      </c>
      <c r="P46" s="84">
        <v>14</v>
      </c>
      <c r="Q46" s="84" t="s">
        <v>3376</v>
      </c>
      <c r="R46" s="84">
        <v>6</v>
      </c>
      <c r="S46" s="84" t="s">
        <v>3382</v>
      </c>
      <c r="T46" s="84">
        <v>2</v>
      </c>
      <c r="U46" s="84" t="s">
        <v>834</v>
      </c>
      <c r="V46" s="84">
        <v>2</v>
      </c>
    </row>
    <row r="47" spans="1:22" ht="15">
      <c r="A47" s="84" t="s">
        <v>3324</v>
      </c>
      <c r="B47" s="84">
        <v>68</v>
      </c>
      <c r="C47" s="84" t="s">
        <v>3269</v>
      </c>
      <c r="D47" s="84">
        <v>12</v>
      </c>
      <c r="E47" s="84" t="s">
        <v>3337</v>
      </c>
      <c r="F47" s="84">
        <v>13</v>
      </c>
      <c r="G47" s="84" t="s">
        <v>3262</v>
      </c>
      <c r="H47" s="84">
        <v>4</v>
      </c>
      <c r="I47" s="84" t="s">
        <v>3349</v>
      </c>
      <c r="J47" s="84">
        <v>3</v>
      </c>
      <c r="K47" s="84" t="s">
        <v>3263</v>
      </c>
      <c r="L47" s="84">
        <v>2</v>
      </c>
      <c r="M47" s="84" t="s">
        <v>446</v>
      </c>
      <c r="N47" s="84">
        <v>3</v>
      </c>
      <c r="O47" s="84" t="s">
        <v>3369</v>
      </c>
      <c r="P47" s="84">
        <v>13</v>
      </c>
      <c r="Q47" s="84" t="s">
        <v>3377</v>
      </c>
      <c r="R47" s="84">
        <v>6</v>
      </c>
      <c r="S47" s="84" t="s">
        <v>3383</v>
      </c>
      <c r="T47" s="84">
        <v>2</v>
      </c>
      <c r="U47" s="84" t="s">
        <v>448</v>
      </c>
      <c r="V47" s="84">
        <v>2</v>
      </c>
    </row>
    <row r="48" spans="1:22" ht="15">
      <c r="A48" s="84" t="s">
        <v>3263</v>
      </c>
      <c r="B48" s="84">
        <v>50</v>
      </c>
      <c r="C48" s="84" t="s">
        <v>3264</v>
      </c>
      <c r="D48" s="84">
        <v>12</v>
      </c>
      <c r="E48" s="84" t="s">
        <v>3338</v>
      </c>
      <c r="F48" s="84">
        <v>13</v>
      </c>
      <c r="G48" s="84" t="s">
        <v>3345</v>
      </c>
      <c r="H48" s="84">
        <v>4</v>
      </c>
      <c r="I48" s="84" t="s">
        <v>3263</v>
      </c>
      <c r="J48" s="84">
        <v>3</v>
      </c>
      <c r="K48" s="84" t="s">
        <v>3350</v>
      </c>
      <c r="L48" s="84">
        <v>2</v>
      </c>
      <c r="M48" s="84" t="s">
        <v>445</v>
      </c>
      <c r="N48" s="84">
        <v>3</v>
      </c>
      <c r="O48" s="84" t="s">
        <v>3370</v>
      </c>
      <c r="P48" s="84">
        <v>13</v>
      </c>
      <c r="Q48" s="84" t="s">
        <v>3378</v>
      </c>
      <c r="R48" s="84">
        <v>6</v>
      </c>
      <c r="S48" s="84" t="s">
        <v>3384</v>
      </c>
      <c r="T48" s="84">
        <v>2</v>
      </c>
      <c r="U48" s="84" t="s">
        <v>3392</v>
      </c>
      <c r="V48" s="84">
        <v>2</v>
      </c>
    </row>
    <row r="49" spans="1:22" ht="15">
      <c r="A49" s="84" t="s">
        <v>3262</v>
      </c>
      <c r="B49" s="84">
        <v>40</v>
      </c>
      <c r="C49" s="84" t="s">
        <v>3329</v>
      </c>
      <c r="D49" s="84">
        <v>11</v>
      </c>
      <c r="E49" s="84" t="s">
        <v>3339</v>
      </c>
      <c r="F49" s="84">
        <v>13</v>
      </c>
      <c r="G49" s="84" t="s">
        <v>3346</v>
      </c>
      <c r="H49" s="84">
        <v>3</v>
      </c>
      <c r="I49" s="84" t="s">
        <v>3350</v>
      </c>
      <c r="J49" s="84">
        <v>3</v>
      </c>
      <c r="K49" s="84" t="s">
        <v>3354</v>
      </c>
      <c r="L49" s="84">
        <v>2</v>
      </c>
      <c r="M49" s="84" t="s">
        <v>444</v>
      </c>
      <c r="N49" s="84">
        <v>3</v>
      </c>
      <c r="O49" s="84" t="s">
        <v>3371</v>
      </c>
      <c r="P49" s="84">
        <v>12</v>
      </c>
      <c r="Q49" s="84" t="s">
        <v>756</v>
      </c>
      <c r="R49" s="84">
        <v>6</v>
      </c>
      <c r="S49" s="84" t="s">
        <v>3266</v>
      </c>
      <c r="T49" s="84">
        <v>2</v>
      </c>
      <c r="U49" s="84" t="s">
        <v>3393</v>
      </c>
      <c r="V49" s="84">
        <v>2</v>
      </c>
    </row>
    <row r="50" spans="1:22" ht="15">
      <c r="A50" s="84" t="s">
        <v>3325</v>
      </c>
      <c r="B50" s="84">
        <v>39</v>
      </c>
      <c r="C50" s="84" t="s">
        <v>3330</v>
      </c>
      <c r="D50" s="84">
        <v>10</v>
      </c>
      <c r="E50" s="84" t="s">
        <v>3340</v>
      </c>
      <c r="F50" s="84">
        <v>13</v>
      </c>
      <c r="G50" s="84" t="s">
        <v>3347</v>
      </c>
      <c r="H50" s="84">
        <v>3</v>
      </c>
      <c r="I50" s="84" t="s">
        <v>370</v>
      </c>
      <c r="J50" s="84">
        <v>2</v>
      </c>
      <c r="K50" s="84" t="s">
        <v>3355</v>
      </c>
      <c r="L50" s="84">
        <v>2</v>
      </c>
      <c r="M50" s="84" t="s">
        <v>3361</v>
      </c>
      <c r="N50" s="84">
        <v>3</v>
      </c>
      <c r="O50" s="84" t="s">
        <v>3372</v>
      </c>
      <c r="P50" s="84">
        <v>12</v>
      </c>
      <c r="Q50" s="84" t="s">
        <v>388</v>
      </c>
      <c r="R50" s="84">
        <v>5</v>
      </c>
      <c r="S50" s="84" t="s">
        <v>3385</v>
      </c>
      <c r="T50" s="84">
        <v>2</v>
      </c>
      <c r="U50" s="84" t="s">
        <v>3394</v>
      </c>
      <c r="V50" s="84">
        <v>2</v>
      </c>
    </row>
    <row r="53" spans="1:22" ht="15" customHeight="1">
      <c r="A53" s="13" t="s">
        <v>3434</v>
      </c>
      <c r="B53" s="13" t="s">
        <v>3213</v>
      </c>
      <c r="C53" s="13" t="s">
        <v>3445</v>
      </c>
      <c r="D53" s="13" t="s">
        <v>3218</v>
      </c>
      <c r="E53" s="13" t="s">
        <v>3451</v>
      </c>
      <c r="F53" s="13" t="s">
        <v>3220</v>
      </c>
      <c r="G53" s="13" t="s">
        <v>3459</v>
      </c>
      <c r="H53" s="13" t="s">
        <v>3222</v>
      </c>
      <c r="I53" s="13" t="s">
        <v>3469</v>
      </c>
      <c r="J53" s="13" t="s">
        <v>3224</v>
      </c>
      <c r="K53" s="13" t="s">
        <v>3479</v>
      </c>
      <c r="L53" s="13" t="s">
        <v>3226</v>
      </c>
      <c r="M53" s="13" t="s">
        <v>3490</v>
      </c>
      <c r="N53" s="13" t="s">
        <v>3228</v>
      </c>
      <c r="O53" s="13" t="s">
        <v>3501</v>
      </c>
      <c r="P53" s="13" t="s">
        <v>3230</v>
      </c>
      <c r="Q53" s="13" t="s">
        <v>3512</v>
      </c>
      <c r="R53" s="13" t="s">
        <v>3232</v>
      </c>
      <c r="S53" s="13" t="s">
        <v>3522</v>
      </c>
      <c r="T53" s="13" t="s">
        <v>3234</v>
      </c>
      <c r="U53" s="13" t="s">
        <v>3531</v>
      </c>
      <c r="V53" s="13" t="s">
        <v>3235</v>
      </c>
    </row>
    <row r="54" spans="1:22" ht="15">
      <c r="A54" s="84" t="s">
        <v>3435</v>
      </c>
      <c r="B54" s="84">
        <v>20</v>
      </c>
      <c r="C54" s="84" t="s">
        <v>3438</v>
      </c>
      <c r="D54" s="84">
        <v>7</v>
      </c>
      <c r="E54" s="84" t="s">
        <v>3442</v>
      </c>
      <c r="F54" s="84">
        <v>13</v>
      </c>
      <c r="G54" s="84" t="s">
        <v>3460</v>
      </c>
      <c r="H54" s="84">
        <v>5</v>
      </c>
      <c r="I54" s="84" t="s">
        <v>3470</v>
      </c>
      <c r="J54" s="84">
        <v>4</v>
      </c>
      <c r="K54" s="84" t="s">
        <v>3480</v>
      </c>
      <c r="L54" s="84">
        <v>2</v>
      </c>
      <c r="M54" s="84" t="s">
        <v>3491</v>
      </c>
      <c r="N54" s="84">
        <v>3</v>
      </c>
      <c r="O54" s="84" t="s">
        <v>3502</v>
      </c>
      <c r="P54" s="84">
        <v>7</v>
      </c>
      <c r="Q54" s="84" t="s">
        <v>3513</v>
      </c>
      <c r="R54" s="84">
        <v>6</v>
      </c>
      <c r="S54" s="84" t="s">
        <v>3436</v>
      </c>
      <c r="T54" s="84">
        <v>6</v>
      </c>
      <c r="U54" s="84" t="s">
        <v>3532</v>
      </c>
      <c r="V54" s="84">
        <v>2</v>
      </c>
    </row>
    <row r="55" spans="1:22" ht="15">
      <c r="A55" s="84" t="s">
        <v>3436</v>
      </c>
      <c r="B55" s="84">
        <v>17</v>
      </c>
      <c r="C55" s="84" t="s">
        <v>3440</v>
      </c>
      <c r="D55" s="84">
        <v>7</v>
      </c>
      <c r="E55" s="84" t="s">
        <v>3443</v>
      </c>
      <c r="F55" s="84">
        <v>13</v>
      </c>
      <c r="G55" s="84" t="s">
        <v>3461</v>
      </c>
      <c r="H55" s="84">
        <v>5</v>
      </c>
      <c r="I55" s="84" t="s">
        <v>3471</v>
      </c>
      <c r="J55" s="84">
        <v>4</v>
      </c>
      <c r="K55" s="84" t="s">
        <v>3481</v>
      </c>
      <c r="L55" s="84">
        <v>2</v>
      </c>
      <c r="M55" s="84" t="s">
        <v>3492</v>
      </c>
      <c r="N55" s="84">
        <v>3</v>
      </c>
      <c r="O55" s="84" t="s">
        <v>3503</v>
      </c>
      <c r="P55" s="84">
        <v>7</v>
      </c>
      <c r="Q55" s="84" t="s">
        <v>3514</v>
      </c>
      <c r="R55" s="84">
        <v>6</v>
      </c>
      <c r="S55" s="84" t="s">
        <v>3523</v>
      </c>
      <c r="T55" s="84">
        <v>4</v>
      </c>
      <c r="U55" s="84" t="s">
        <v>3533</v>
      </c>
      <c r="V55" s="84">
        <v>2</v>
      </c>
    </row>
    <row r="56" spans="1:22" ht="15">
      <c r="A56" s="84" t="s">
        <v>3437</v>
      </c>
      <c r="B56" s="84">
        <v>16</v>
      </c>
      <c r="C56" s="84" t="s">
        <v>3446</v>
      </c>
      <c r="D56" s="84">
        <v>6</v>
      </c>
      <c r="E56" s="84" t="s">
        <v>3444</v>
      </c>
      <c r="F56" s="84">
        <v>13</v>
      </c>
      <c r="G56" s="84" t="s">
        <v>3438</v>
      </c>
      <c r="H56" s="84">
        <v>3</v>
      </c>
      <c r="I56" s="84" t="s">
        <v>3449</v>
      </c>
      <c r="J56" s="84">
        <v>3</v>
      </c>
      <c r="K56" s="84" t="s">
        <v>3482</v>
      </c>
      <c r="L56" s="84">
        <v>2</v>
      </c>
      <c r="M56" s="84" t="s">
        <v>3493</v>
      </c>
      <c r="N56" s="84">
        <v>3</v>
      </c>
      <c r="O56" s="84" t="s">
        <v>3504</v>
      </c>
      <c r="P56" s="84">
        <v>6</v>
      </c>
      <c r="Q56" s="84" t="s">
        <v>3515</v>
      </c>
      <c r="R56" s="84">
        <v>6</v>
      </c>
      <c r="S56" s="84" t="s">
        <v>3435</v>
      </c>
      <c r="T56" s="84">
        <v>3</v>
      </c>
      <c r="U56" s="84" t="s">
        <v>3534</v>
      </c>
      <c r="V56" s="84">
        <v>2</v>
      </c>
    </row>
    <row r="57" spans="1:22" ht="15">
      <c r="A57" s="84" t="s">
        <v>3438</v>
      </c>
      <c r="B57" s="84">
        <v>15</v>
      </c>
      <c r="C57" s="84" t="s">
        <v>3435</v>
      </c>
      <c r="D57" s="84">
        <v>6</v>
      </c>
      <c r="E57" s="84" t="s">
        <v>3452</v>
      </c>
      <c r="F57" s="84">
        <v>13</v>
      </c>
      <c r="G57" s="84" t="s">
        <v>3462</v>
      </c>
      <c r="H57" s="84">
        <v>3</v>
      </c>
      <c r="I57" s="84" t="s">
        <v>3472</v>
      </c>
      <c r="J57" s="84">
        <v>2</v>
      </c>
      <c r="K57" s="84" t="s">
        <v>3483</v>
      </c>
      <c r="L57" s="84">
        <v>2</v>
      </c>
      <c r="M57" s="84" t="s">
        <v>3494</v>
      </c>
      <c r="N57" s="84">
        <v>3</v>
      </c>
      <c r="O57" s="84" t="s">
        <v>3505</v>
      </c>
      <c r="P57" s="84">
        <v>6</v>
      </c>
      <c r="Q57" s="84" t="s">
        <v>3516</v>
      </c>
      <c r="R57" s="84">
        <v>6</v>
      </c>
      <c r="S57" s="84" t="s">
        <v>3524</v>
      </c>
      <c r="T57" s="84">
        <v>2</v>
      </c>
      <c r="U57" s="84" t="s">
        <v>3535</v>
      </c>
      <c r="V57" s="84">
        <v>2</v>
      </c>
    </row>
    <row r="58" spans="1:22" ht="15">
      <c r="A58" s="84" t="s">
        <v>3439</v>
      </c>
      <c r="B58" s="84">
        <v>15</v>
      </c>
      <c r="C58" s="84" t="s">
        <v>3437</v>
      </c>
      <c r="D58" s="84">
        <v>6</v>
      </c>
      <c r="E58" s="84" t="s">
        <v>3453</v>
      </c>
      <c r="F58" s="84">
        <v>13</v>
      </c>
      <c r="G58" s="84" t="s">
        <v>3463</v>
      </c>
      <c r="H58" s="84">
        <v>3</v>
      </c>
      <c r="I58" s="84" t="s">
        <v>3473</v>
      </c>
      <c r="J58" s="84">
        <v>2</v>
      </c>
      <c r="K58" s="84" t="s">
        <v>3484</v>
      </c>
      <c r="L58" s="84">
        <v>2</v>
      </c>
      <c r="M58" s="84" t="s">
        <v>3495</v>
      </c>
      <c r="N58" s="84">
        <v>3</v>
      </c>
      <c r="O58" s="84" t="s">
        <v>3506</v>
      </c>
      <c r="P58" s="84">
        <v>6</v>
      </c>
      <c r="Q58" s="84" t="s">
        <v>3517</v>
      </c>
      <c r="R58" s="84">
        <v>6</v>
      </c>
      <c r="S58" s="84" t="s">
        <v>3525</v>
      </c>
      <c r="T58" s="84">
        <v>2</v>
      </c>
      <c r="U58" s="84" t="s">
        <v>3536</v>
      </c>
      <c r="V58" s="84">
        <v>2</v>
      </c>
    </row>
    <row r="59" spans="1:22" ht="15">
      <c r="A59" s="84" t="s">
        <v>3440</v>
      </c>
      <c r="B59" s="84">
        <v>14</v>
      </c>
      <c r="C59" s="84" t="s">
        <v>3436</v>
      </c>
      <c r="D59" s="84">
        <v>5</v>
      </c>
      <c r="E59" s="84" t="s">
        <v>3454</v>
      </c>
      <c r="F59" s="84">
        <v>13</v>
      </c>
      <c r="G59" s="84" t="s">
        <v>3464</v>
      </c>
      <c r="H59" s="84">
        <v>3</v>
      </c>
      <c r="I59" s="84" t="s">
        <v>3474</v>
      </c>
      <c r="J59" s="84">
        <v>2</v>
      </c>
      <c r="K59" s="84" t="s">
        <v>3485</v>
      </c>
      <c r="L59" s="84">
        <v>2</v>
      </c>
      <c r="M59" s="84" t="s">
        <v>3496</v>
      </c>
      <c r="N59" s="84">
        <v>3</v>
      </c>
      <c r="O59" s="84" t="s">
        <v>3507</v>
      </c>
      <c r="P59" s="84">
        <v>6</v>
      </c>
      <c r="Q59" s="84" t="s">
        <v>3518</v>
      </c>
      <c r="R59" s="84">
        <v>6</v>
      </c>
      <c r="S59" s="84" t="s">
        <v>3526</v>
      </c>
      <c r="T59" s="84">
        <v>2</v>
      </c>
      <c r="U59" s="84" t="s">
        <v>3537</v>
      </c>
      <c r="V59" s="84">
        <v>2</v>
      </c>
    </row>
    <row r="60" spans="1:22" ht="15">
      <c r="A60" s="84" t="s">
        <v>3441</v>
      </c>
      <c r="B60" s="84">
        <v>14</v>
      </c>
      <c r="C60" s="84" t="s">
        <v>3447</v>
      </c>
      <c r="D60" s="84">
        <v>4</v>
      </c>
      <c r="E60" s="84" t="s">
        <v>3455</v>
      </c>
      <c r="F60" s="84">
        <v>13</v>
      </c>
      <c r="G60" s="84" t="s">
        <v>3465</v>
      </c>
      <c r="H60" s="84">
        <v>3</v>
      </c>
      <c r="I60" s="84" t="s">
        <v>3475</v>
      </c>
      <c r="J60" s="84">
        <v>2</v>
      </c>
      <c r="K60" s="84" t="s">
        <v>3486</v>
      </c>
      <c r="L60" s="84">
        <v>2</v>
      </c>
      <c r="M60" s="84" t="s">
        <v>3497</v>
      </c>
      <c r="N60" s="84">
        <v>3</v>
      </c>
      <c r="O60" s="84" t="s">
        <v>3508</v>
      </c>
      <c r="P60" s="84">
        <v>6</v>
      </c>
      <c r="Q60" s="84" t="s">
        <v>3519</v>
      </c>
      <c r="R60" s="84">
        <v>6</v>
      </c>
      <c r="S60" s="84" t="s">
        <v>3527</v>
      </c>
      <c r="T60" s="84">
        <v>2</v>
      </c>
      <c r="U60" s="84" t="s">
        <v>3538</v>
      </c>
      <c r="V60" s="84">
        <v>2</v>
      </c>
    </row>
    <row r="61" spans="1:22" ht="15">
      <c r="A61" s="84" t="s">
        <v>3442</v>
      </c>
      <c r="B61" s="84">
        <v>13</v>
      </c>
      <c r="C61" s="84" t="s">
        <v>3448</v>
      </c>
      <c r="D61" s="84">
        <v>4</v>
      </c>
      <c r="E61" s="84" t="s">
        <v>3456</v>
      </c>
      <c r="F61" s="84">
        <v>13</v>
      </c>
      <c r="G61" s="84" t="s">
        <v>3466</v>
      </c>
      <c r="H61" s="84">
        <v>3</v>
      </c>
      <c r="I61" s="84" t="s">
        <v>3476</v>
      </c>
      <c r="J61" s="84">
        <v>2</v>
      </c>
      <c r="K61" s="84" t="s">
        <v>3487</v>
      </c>
      <c r="L61" s="84">
        <v>2</v>
      </c>
      <c r="M61" s="84" t="s">
        <v>3498</v>
      </c>
      <c r="N61" s="84">
        <v>3</v>
      </c>
      <c r="O61" s="84" t="s">
        <v>3509</v>
      </c>
      <c r="P61" s="84">
        <v>6</v>
      </c>
      <c r="Q61" s="84" t="s">
        <v>3520</v>
      </c>
      <c r="R61" s="84">
        <v>6</v>
      </c>
      <c r="S61" s="84" t="s">
        <v>3528</v>
      </c>
      <c r="T61" s="84">
        <v>2</v>
      </c>
      <c r="U61" s="84" t="s">
        <v>3539</v>
      </c>
      <c r="V61" s="84">
        <v>2</v>
      </c>
    </row>
    <row r="62" spans="1:22" ht="15">
      <c r="A62" s="84" t="s">
        <v>3443</v>
      </c>
      <c r="B62" s="84">
        <v>13</v>
      </c>
      <c r="C62" s="84" t="s">
        <v>3449</v>
      </c>
      <c r="D62" s="84">
        <v>4</v>
      </c>
      <c r="E62" s="84" t="s">
        <v>3457</v>
      </c>
      <c r="F62" s="84">
        <v>13</v>
      </c>
      <c r="G62" s="84" t="s">
        <v>3467</v>
      </c>
      <c r="H62" s="84">
        <v>3</v>
      </c>
      <c r="I62" s="84" t="s">
        <v>3477</v>
      </c>
      <c r="J62" s="84">
        <v>2</v>
      </c>
      <c r="K62" s="84" t="s">
        <v>3488</v>
      </c>
      <c r="L62" s="84">
        <v>2</v>
      </c>
      <c r="M62" s="84" t="s">
        <v>3499</v>
      </c>
      <c r="N62" s="84">
        <v>3</v>
      </c>
      <c r="O62" s="84" t="s">
        <v>3510</v>
      </c>
      <c r="P62" s="84">
        <v>6</v>
      </c>
      <c r="Q62" s="84" t="s">
        <v>3521</v>
      </c>
      <c r="R62" s="84">
        <v>5</v>
      </c>
      <c r="S62" s="84" t="s">
        <v>3529</v>
      </c>
      <c r="T62" s="84">
        <v>2</v>
      </c>
      <c r="U62" s="84" t="s">
        <v>3540</v>
      </c>
      <c r="V62" s="84">
        <v>2</v>
      </c>
    </row>
    <row r="63" spans="1:22" ht="15">
      <c r="A63" s="84" t="s">
        <v>3444</v>
      </c>
      <c r="B63" s="84">
        <v>13</v>
      </c>
      <c r="C63" s="84" t="s">
        <v>3450</v>
      </c>
      <c r="D63" s="84">
        <v>4</v>
      </c>
      <c r="E63" s="84" t="s">
        <v>3458</v>
      </c>
      <c r="F63" s="84">
        <v>13</v>
      </c>
      <c r="G63" s="84" t="s">
        <v>3468</v>
      </c>
      <c r="H63" s="84">
        <v>3</v>
      </c>
      <c r="I63" s="84" t="s">
        <v>3478</v>
      </c>
      <c r="J63" s="84">
        <v>2</v>
      </c>
      <c r="K63" s="84" t="s">
        <v>3489</v>
      </c>
      <c r="L63" s="84">
        <v>2</v>
      </c>
      <c r="M63" s="84" t="s">
        <v>3500</v>
      </c>
      <c r="N63" s="84">
        <v>3</v>
      </c>
      <c r="O63" s="84" t="s">
        <v>3511</v>
      </c>
      <c r="P63" s="84">
        <v>6</v>
      </c>
      <c r="Q63" s="84"/>
      <c r="R63" s="84"/>
      <c r="S63" s="84" t="s">
        <v>3530</v>
      </c>
      <c r="T63" s="84">
        <v>2</v>
      </c>
      <c r="U63" s="84"/>
      <c r="V63" s="84"/>
    </row>
    <row r="66" spans="1:22" ht="15" customHeight="1">
      <c r="A66" s="13" t="s">
        <v>3573</v>
      </c>
      <c r="B66" s="13" t="s">
        <v>3213</v>
      </c>
      <c r="C66" s="78" t="s">
        <v>3575</v>
      </c>
      <c r="D66" s="78" t="s">
        <v>3218</v>
      </c>
      <c r="E66" s="78" t="s">
        <v>3576</v>
      </c>
      <c r="F66" s="78" t="s">
        <v>3220</v>
      </c>
      <c r="G66" s="13" t="s">
        <v>3579</v>
      </c>
      <c r="H66" s="13" t="s">
        <v>3222</v>
      </c>
      <c r="I66" s="13" t="s">
        <v>3581</v>
      </c>
      <c r="J66" s="13" t="s">
        <v>3224</v>
      </c>
      <c r="K66" s="13" t="s">
        <v>3583</v>
      </c>
      <c r="L66" s="13" t="s">
        <v>3226</v>
      </c>
      <c r="M66" s="78" t="s">
        <v>3585</v>
      </c>
      <c r="N66" s="78" t="s">
        <v>3228</v>
      </c>
      <c r="O66" s="13" t="s">
        <v>3587</v>
      </c>
      <c r="P66" s="13" t="s">
        <v>3230</v>
      </c>
      <c r="Q66" s="78" t="s">
        <v>3589</v>
      </c>
      <c r="R66" s="78" t="s">
        <v>3232</v>
      </c>
      <c r="S66" s="78" t="s">
        <v>3591</v>
      </c>
      <c r="T66" s="78" t="s">
        <v>3234</v>
      </c>
      <c r="U66" s="78" t="s">
        <v>3593</v>
      </c>
      <c r="V66" s="78" t="s">
        <v>3235</v>
      </c>
    </row>
    <row r="67" spans="1:22" ht="15">
      <c r="A67" s="78" t="s">
        <v>423</v>
      </c>
      <c r="B67" s="78">
        <v>3</v>
      </c>
      <c r="C67" s="78"/>
      <c r="D67" s="78"/>
      <c r="E67" s="78"/>
      <c r="F67" s="78"/>
      <c r="G67" s="78" t="s">
        <v>423</v>
      </c>
      <c r="H67" s="78">
        <v>3</v>
      </c>
      <c r="I67" s="78" t="s">
        <v>421</v>
      </c>
      <c r="J67" s="78">
        <v>1</v>
      </c>
      <c r="K67" s="78" t="s">
        <v>426</v>
      </c>
      <c r="L67" s="78">
        <v>1</v>
      </c>
      <c r="M67" s="78"/>
      <c r="N67" s="78"/>
      <c r="O67" s="78" t="s">
        <v>441</v>
      </c>
      <c r="P67" s="78">
        <v>1</v>
      </c>
      <c r="Q67" s="78"/>
      <c r="R67" s="78"/>
      <c r="S67" s="78"/>
      <c r="T67" s="78"/>
      <c r="U67" s="78"/>
      <c r="V67" s="78"/>
    </row>
    <row r="68" spans="1:22" ht="15">
      <c r="A68" s="78" t="s">
        <v>441</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421</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435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426</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3574</v>
      </c>
      <c r="B74" s="13" t="s">
        <v>3213</v>
      </c>
      <c r="C74" s="13" t="s">
        <v>3577</v>
      </c>
      <c r="D74" s="13" t="s">
        <v>3218</v>
      </c>
      <c r="E74" s="13" t="s">
        <v>3578</v>
      </c>
      <c r="F74" s="13" t="s">
        <v>3220</v>
      </c>
      <c r="G74" s="13" t="s">
        <v>3580</v>
      </c>
      <c r="H74" s="13" t="s">
        <v>3222</v>
      </c>
      <c r="I74" s="13" t="s">
        <v>3582</v>
      </c>
      <c r="J74" s="13" t="s">
        <v>3224</v>
      </c>
      <c r="K74" s="13" t="s">
        <v>3584</v>
      </c>
      <c r="L74" s="13" t="s">
        <v>3226</v>
      </c>
      <c r="M74" s="13" t="s">
        <v>3586</v>
      </c>
      <c r="N74" s="13" t="s">
        <v>3228</v>
      </c>
      <c r="O74" s="13" t="s">
        <v>3588</v>
      </c>
      <c r="P74" s="13" t="s">
        <v>3230</v>
      </c>
      <c r="Q74" s="13" t="s">
        <v>3590</v>
      </c>
      <c r="R74" s="13" t="s">
        <v>3232</v>
      </c>
      <c r="S74" s="13" t="s">
        <v>3592</v>
      </c>
      <c r="T74" s="13" t="s">
        <v>3234</v>
      </c>
      <c r="U74" s="13" t="s">
        <v>3594</v>
      </c>
      <c r="V74" s="13" t="s">
        <v>3235</v>
      </c>
    </row>
    <row r="75" spans="1:22" ht="15">
      <c r="A75" s="78" t="s">
        <v>319</v>
      </c>
      <c r="B75" s="78">
        <v>12</v>
      </c>
      <c r="C75" s="78" t="s">
        <v>357</v>
      </c>
      <c r="D75" s="78">
        <v>1</v>
      </c>
      <c r="E75" s="78" t="s">
        <v>319</v>
      </c>
      <c r="F75" s="78">
        <v>12</v>
      </c>
      <c r="G75" s="78" t="s">
        <v>423</v>
      </c>
      <c r="H75" s="78">
        <v>9</v>
      </c>
      <c r="I75" s="78" t="s">
        <v>422</v>
      </c>
      <c r="J75" s="78">
        <v>4</v>
      </c>
      <c r="K75" s="78" t="s">
        <v>420</v>
      </c>
      <c r="L75" s="78">
        <v>4</v>
      </c>
      <c r="M75" s="78" t="s">
        <v>428</v>
      </c>
      <c r="N75" s="78">
        <v>6</v>
      </c>
      <c r="O75" s="78" t="s">
        <v>338</v>
      </c>
      <c r="P75" s="78">
        <v>5</v>
      </c>
      <c r="Q75" s="78" t="s">
        <v>388</v>
      </c>
      <c r="R75" s="78">
        <v>5</v>
      </c>
      <c r="S75" s="78" t="s">
        <v>215</v>
      </c>
      <c r="T75" s="78">
        <v>1</v>
      </c>
      <c r="U75" s="78" t="s">
        <v>448</v>
      </c>
      <c r="V75" s="78">
        <v>2</v>
      </c>
    </row>
    <row r="76" spans="1:22" ht="15">
      <c r="A76" s="78" t="s">
        <v>423</v>
      </c>
      <c r="B76" s="78">
        <v>9</v>
      </c>
      <c r="C76" s="78">
        <v>1</v>
      </c>
      <c r="D76" s="78">
        <v>1</v>
      </c>
      <c r="E76" s="78" t="s">
        <v>419</v>
      </c>
      <c r="F76" s="78">
        <v>4</v>
      </c>
      <c r="G76" s="78" t="s">
        <v>429</v>
      </c>
      <c r="H76" s="78">
        <v>5</v>
      </c>
      <c r="I76" s="78" t="s">
        <v>417</v>
      </c>
      <c r="J76" s="78">
        <v>4</v>
      </c>
      <c r="K76" s="78" t="s">
        <v>426</v>
      </c>
      <c r="L76" s="78">
        <v>3</v>
      </c>
      <c r="M76" s="78" t="s">
        <v>446</v>
      </c>
      <c r="N76" s="78">
        <v>3</v>
      </c>
      <c r="O76" s="78" t="s">
        <v>438</v>
      </c>
      <c r="P76" s="78">
        <v>2</v>
      </c>
      <c r="Q76" s="78"/>
      <c r="R76" s="78"/>
      <c r="S76" s="78" t="s">
        <v>416</v>
      </c>
      <c r="T76" s="78">
        <v>1</v>
      </c>
      <c r="U76" s="78" t="s">
        <v>214</v>
      </c>
      <c r="V76" s="78">
        <v>1</v>
      </c>
    </row>
    <row r="77" spans="1:22" ht="15">
      <c r="A77" s="78" t="s">
        <v>428</v>
      </c>
      <c r="B77" s="78">
        <v>6</v>
      </c>
      <c r="C77" s="78"/>
      <c r="D77" s="78"/>
      <c r="E77" s="78" t="s">
        <v>227</v>
      </c>
      <c r="F77" s="78">
        <v>1</v>
      </c>
      <c r="G77" s="78" t="s">
        <v>299</v>
      </c>
      <c r="H77" s="78">
        <v>2</v>
      </c>
      <c r="I77" s="78" t="s">
        <v>370</v>
      </c>
      <c r="J77" s="78">
        <v>2</v>
      </c>
      <c r="K77" s="78" t="s">
        <v>443</v>
      </c>
      <c r="L77" s="78">
        <v>1</v>
      </c>
      <c r="M77" s="78" t="s">
        <v>445</v>
      </c>
      <c r="N77" s="78">
        <v>3</v>
      </c>
      <c r="O77" s="78" t="s">
        <v>440</v>
      </c>
      <c r="P77" s="78">
        <v>1</v>
      </c>
      <c r="Q77" s="78"/>
      <c r="R77" s="78"/>
      <c r="S77" s="78" t="s">
        <v>415</v>
      </c>
      <c r="T77" s="78">
        <v>1</v>
      </c>
      <c r="U77" s="78" t="s">
        <v>447</v>
      </c>
      <c r="V77" s="78">
        <v>1</v>
      </c>
    </row>
    <row r="78" spans="1:22" ht="15">
      <c r="A78" s="78" t="s">
        <v>422</v>
      </c>
      <c r="B78" s="78">
        <v>6</v>
      </c>
      <c r="C78" s="78"/>
      <c r="D78" s="78"/>
      <c r="E78" s="78"/>
      <c r="F78" s="78"/>
      <c r="G78" s="78" t="s">
        <v>422</v>
      </c>
      <c r="H78" s="78">
        <v>2</v>
      </c>
      <c r="I78" s="78" t="s">
        <v>421</v>
      </c>
      <c r="J78" s="78">
        <v>1</v>
      </c>
      <c r="K78" s="78" t="s">
        <v>425</v>
      </c>
      <c r="L78" s="78">
        <v>1</v>
      </c>
      <c r="M78" s="78" t="s">
        <v>444</v>
      </c>
      <c r="N78" s="78">
        <v>3</v>
      </c>
      <c r="O78" s="78"/>
      <c r="P78" s="78"/>
      <c r="Q78" s="78"/>
      <c r="R78" s="78"/>
      <c r="S78" s="78" t="s">
        <v>414</v>
      </c>
      <c r="T78" s="78">
        <v>1</v>
      </c>
      <c r="U78" s="78" t="s">
        <v>412</v>
      </c>
      <c r="V78" s="78">
        <v>1</v>
      </c>
    </row>
    <row r="79" spans="1:22" ht="15">
      <c r="A79" s="78" t="s">
        <v>388</v>
      </c>
      <c r="B79" s="78">
        <v>5</v>
      </c>
      <c r="C79" s="78"/>
      <c r="D79" s="78"/>
      <c r="E79" s="78"/>
      <c r="F79" s="78"/>
      <c r="G79" s="78" t="s">
        <v>352</v>
      </c>
      <c r="H79" s="78">
        <v>1</v>
      </c>
      <c r="I79" s="78"/>
      <c r="J79" s="78"/>
      <c r="K79" s="78" t="s">
        <v>235</v>
      </c>
      <c r="L79" s="78">
        <v>1</v>
      </c>
      <c r="M79" s="78" t="s">
        <v>382</v>
      </c>
      <c r="N79" s="78">
        <v>2</v>
      </c>
      <c r="O79" s="78"/>
      <c r="P79" s="78"/>
      <c r="Q79" s="78"/>
      <c r="R79" s="78"/>
      <c r="S79" s="78" t="s">
        <v>413</v>
      </c>
      <c r="T79" s="78">
        <v>1</v>
      </c>
      <c r="U79" s="78" t="s">
        <v>411</v>
      </c>
      <c r="V79" s="78">
        <v>1</v>
      </c>
    </row>
    <row r="80" spans="1:22" ht="15">
      <c r="A80" s="78" t="s">
        <v>429</v>
      </c>
      <c r="B80" s="78">
        <v>5</v>
      </c>
      <c r="C80" s="78"/>
      <c r="D80" s="78"/>
      <c r="E80" s="78"/>
      <c r="F80" s="78"/>
      <c r="G80" s="78"/>
      <c r="H80" s="78"/>
      <c r="I80" s="78"/>
      <c r="J80" s="78"/>
      <c r="K80" s="78"/>
      <c r="L80" s="78"/>
      <c r="M80" s="78" t="s">
        <v>277</v>
      </c>
      <c r="N80" s="78">
        <v>2</v>
      </c>
      <c r="O80" s="78"/>
      <c r="P80" s="78"/>
      <c r="Q80" s="78"/>
      <c r="R80" s="78"/>
      <c r="S80" s="78"/>
      <c r="T80" s="78"/>
      <c r="U80" s="78"/>
      <c r="V80" s="78"/>
    </row>
    <row r="81" spans="1:22" ht="15">
      <c r="A81" s="78" t="s">
        <v>338</v>
      </c>
      <c r="B81" s="78">
        <v>5</v>
      </c>
      <c r="C81" s="78"/>
      <c r="D81" s="78"/>
      <c r="E81" s="78"/>
      <c r="F81" s="78"/>
      <c r="G81" s="78"/>
      <c r="H81" s="78"/>
      <c r="I81" s="78"/>
      <c r="J81" s="78"/>
      <c r="K81" s="78"/>
      <c r="L81" s="78"/>
      <c r="M81" s="78"/>
      <c r="N81" s="78"/>
      <c r="O81" s="78"/>
      <c r="P81" s="78"/>
      <c r="Q81" s="78"/>
      <c r="R81" s="78"/>
      <c r="S81" s="78"/>
      <c r="T81" s="78"/>
      <c r="U81" s="78"/>
      <c r="V81" s="78"/>
    </row>
    <row r="82" spans="1:22" ht="15">
      <c r="A82" s="78" t="s">
        <v>308</v>
      </c>
      <c r="B82" s="78">
        <v>5</v>
      </c>
      <c r="C82" s="78"/>
      <c r="D82" s="78"/>
      <c r="E82" s="78"/>
      <c r="F82" s="78"/>
      <c r="G82" s="78"/>
      <c r="H82" s="78"/>
      <c r="I82" s="78"/>
      <c r="J82" s="78"/>
      <c r="K82" s="78"/>
      <c r="L82" s="78"/>
      <c r="M82" s="78"/>
      <c r="N82" s="78"/>
      <c r="O82" s="78"/>
      <c r="P82" s="78"/>
      <c r="Q82" s="78"/>
      <c r="R82" s="78"/>
      <c r="S82" s="78"/>
      <c r="T82" s="78"/>
      <c r="U82" s="78"/>
      <c r="V82" s="78"/>
    </row>
    <row r="83" spans="1:22" ht="15">
      <c r="A83" s="78" t="s">
        <v>393</v>
      </c>
      <c r="B83" s="78">
        <v>4</v>
      </c>
      <c r="C83" s="78"/>
      <c r="D83" s="78"/>
      <c r="E83" s="78"/>
      <c r="F83" s="78"/>
      <c r="G83" s="78"/>
      <c r="H83" s="78"/>
      <c r="I83" s="78"/>
      <c r="J83" s="78"/>
      <c r="K83" s="78"/>
      <c r="L83" s="78"/>
      <c r="M83" s="78"/>
      <c r="N83" s="78"/>
      <c r="O83" s="78"/>
      <c r="P83" s="78"/>
      <c r="Q83" s="78"/>
      <c r="R83" s="78"/>
      <c r="S83" s="78"/>
      <c r="T83" s="78"/>
      <c r="U83" s="78"/>
      <c r="V83" s="78"/>
    </row>
    <row r="84" spans="1:22" ht="15">
      <c r="A84" s="78" t="s">
        <v>420</v>
      </c>
      <c r="B84" s="78">
        <v>4</v>
      </c>
      <c r="C84" s="78"/>
      <c r="D84" s="78"/>
      <c r="E84" s="78"/>
      <c r="F84" s="78"/>
      <c r="G84" s="78"/>
      <c r="H84" s="78"/>
      <c r="I84" s="78"/>
      <c r="J84" s="78"/>
      <c r="K84" s="78"/>
      <c r="L84" s="78"/>
      <c r="M84" s="78"/>
      <c r="N84" s="78"/>
      <c r="O84" s="78"/>
      <c r="P84" s="78"/>
      <c r="Q84" s="78"/>
      <c r="R84" s="78"/>
      <c r="S84" s="78"/>
      <c r="T84" s="78"/>
      <c r="U84" s="78"/>
      <c r="V84" s="78"/>
    </row>
    <row r="87" spans="1:22" ht="15" customHeight="1">
      <c r="A87" s="13" t="s">
        <v>3611</v>
      </c>
      <c r="B87" s="13" t="s">
        <v>3213</v>
      </c>
      <c r="C87" s="13" t="s">
        <v>3612</v>
      </c>
      <c r="D87" s="13" t="s">
        <v>3218</v>
      </c>
      <c r="E87" s="13" t="s">
        <v>3613</v>
      </c>
      <c r="F87" s="13" t="s">
        <v>3220</v>
      </c>
      <c r="G87" s="13" t="s">
        <v>3614</v>
      </c>
      <c r="H87" s="13" t="s">
        <v>3222</v>
      </c>
      <c r="I87" s="13" t="s">
        <v>3615</v>
      </c>
      <c r="J87" s="13" t="s">
        <v>3224</v>
      </c>
      <c r="K87" s="13" t="s">
        <v>3616</v>
      </c>
      <c r="L87" s="13" t="s">
        <v>3226</v>
      </c>
      <c r="M87" s="13" t="s">
        <v>3617</v>
      </c>
      <c r="N87" s="13" t="s">
        <v>3228</v>
      </c>
      <c r="O87" s="13" t="s">
        <v>3618</v>
      </c>
      <c r="P87" s="13" t="s">
        <v>3230</v>
      </c>
      <c r="Q87" s="13" t="s">
        <v>3619</v>
      </c>
      <c r="R87" s="13" t="s">
        <v>3232</v>
      </c>
      <c r="S87" s="13" t="s">
        <v>3620</v>
      </c>
      <c r="T87" s="13" t="s">
        <v>3234</v>
      </c>
      <c r="U87" s="13" t="s">
        <v>3621</v>
      </c>
      <c r="V87" s="13" t="s">
        <v>3235</v>
      </c>
    </row>
    <row r="88" spans="1:22" ht="15">
      <c r="A88" s="115" t="s">
        <v>307</v>
      </c>
      <c r="B88" s="78">
        <v>563338</v>
      </c>
      <c r="C88" s="115" t="s">
        <v>324</v>
      </c>
      <c r="D88" s="78">
        <v>374724</v>
      </c>
      <c r="E88" s="115" t="s">
        <v>396</v>
      </c>
      <c r="F88" s="78">
        <v>59632</v>
      </c>
      <c r="G88" s="115" t="s">
        <v>300</v>
      </c>
      <c r="H88" s="78">
        <v>543072</v>
      </c>
      <c r="I88" s="115" t="s">
        <v>371</v>
      </c>
      <c r="J88" s="78">
        <v>202712</v>
      </c>
      <c r="K88" s="115" t="s">
        <v>236</v>
      </c>
      <c r="L88" s="78">
        <v>110607</v>
      </c>
      <c r="M88" s="115" t="s">
        <v>445</v>
      </c>
      <c r="N88" s="78">
        <v>246343</v>
      </c>
      <c r="O88" s="115" t="s">
        <v>262</v>
      </c>
      <c r="P88" s="78">
        <v>85667</v>
      </c>
      <c r="Q88" s="115" t="s">
        <v>389</v>
      </c>
      <c r="R88" s="78">
        <v>243710</v>
      </c>
      <c r="S88" s="115" t="s">
        <v>415</v>
      </c>
      <c r="T88" s="78">
        <v>37444</v>
      </c>
      <c r="U88" s="115" t="s">
        <v>412</v>
      </c>
      <c r="V88" s="78">
        <v>126870</v>
      </c>
    </row>
    <row r="89" spans="1:22" ht="15">
      <c r="A89" s="115" t="s">
        <v>300</v>
      </c>
      <c r="B89" s="78">
        <v>543072</v>
      </c>
      <c r="C89" s="115" t="s">
        <v>365</v>
      </c>
      <c r="D89" s="78">
        <v>248963</v>
      </c>
      <c r="E89" s="115" t="s">
        <v>319</v>
      </c>
      <c r="F89" s="78">
        <v>56746</v>
      </c>
      <c r="G89" s="115" t="s">
        <v>352</v>
      </c>
      <c r="H89" s="78">
        <v>439461</v>
      </c>
      <c r="I89" s="115" t="s">
        <v>370</v>
      </c>
      <c r="J89" s="78">
        <v>9199</v>
      </c>
      <c r="K89" s="115" t="s">
        <v>443</v>
      </c>
      <c r="L89" s="78">
        <v>91659</v>
      </c>
      <c r="M89" s="115" t="s">
        <v>383</v>
      </c>
      <c r="N89" s="78">
        <v>190511</v>
      </c>
      <c r="O89" s="115" t="s">
        <v>258</v>
      </c>
      <c r="P89" s="78">
        <v>33670</v>
      </c>
      <c r="Q89" s="115" t="s">
        <v>285</v>
      </c>
      <c r="R89" s="78">
        <v>29450</v>
      </c>
      <c r="S89" s="115" t="s">
        <v>215</v>
      </c>
      <c r="T89" s="78">
        <v>35174</v>
      </c>
      <c r="U89" s="115" t="s">
        <v>448</v>
      </c>
      <c r="V89" s="78">
        <v>69990</v>
      </c>
    </row>
    <row r="90" spans="1:22" ht="15">
      <c r="A90" s="115" t="s">
        <v>288</v>
      </c>
      <c r="B90" s="78">
        <v>525211</v>
      </c>
      <c r="C90" s="115" t="s">
        <v>317</v>
      </c>
      <c r="D90" s="78">
        <v>231754</v>
      </c>
      <c r="E90" s="115" t="s">
        <v>386</v>
      </c>
      <c r="F90" s="78">
        <v>46936</v>
      </c>
      <c r="G90" s="115" t="s">
        <v>353</v>
      </c>
      <c r="H90" s="78">
        <v>114756</v>
      </c>
      <c r="I90" s="115" t="s">
        <v>253</v>
      </c>
      <c r="J90" s="78">
        <v>8502</v>
      </c>
      <c r="K90" s="115" t="s">
        <v>420</v>
      </c>
      <c r="L90" s="78">
        <v>55757</v>
      </c>
      <c r="M90" s="115" t="s">
        <v>446</v>
      </c>
      <c r="N90" s="78">
        <v>63531</v>
      </c>
      <c r="O90" s="115" t="s">
        <v>441</v>
      </c>
      <c r="P90" s="78">
        <v>21989</v>
      </c>
      <c r="Q90" s="115" t="s">
        <v>323</v>
      </c>
      <c r="R90" s="78">
        <v>9457</v>
      </c>
      <c r="S90" s="115" t="s">
        <v>374</v>
      </c>
      <c r="T90" s="78">
        <v>23108</v>
      </c>
      <c r="U90" s="115" t="s">
        <v>214</v>
      </c>
      <c r="V90" s="78">
        <v>61097</v>
      </c>
    </row>
    <row r="91" spans="1:22" ht="15">
      <c r="A91" s="115" t="s">
        <v>352</v>
      </c>
      <c r="B91" s="78">
        <v>439461</v>
      </c>
      <c r="C91" s="115" t="s">
        <v>377</v>
      </c>
      <c r="D91" s="78">
        <v>172909</v>
      </c>
      <c r="E91" s="115" t="s">
        <v>341</v>
      </c>
      <c r="F91" s="78">
        <v>24697</v>
      </c>
      <c r="G91" s="115" t="s">
        <v>299</v>
      </c>
      <c r="H91" s="78">
        <v>80145</v>
      </c>
      <c r="I91" s="115" t="s">
        <v>238</v>
      </c>
      <c r="J91" s="78">
        <v>8074</v>
      </c>
      <c r="K91" s="115" t="s">
        <v>425</v>
      </c>
      <c r="L91" s="78">
        <v>32200</v>
      </c>
      <c r="M91" s="115" t="s">
        <v>367</v>
      </c>
      <c r="N91" s="78">
        <v>18380</v>
      </c>
      <c r="O91" s="115" t="s">
        <v>339</v>
      </c>
      <c r="P91" s="78">
        <v>19850</v>
      </c>
      <c r="Q91" s="115" t="s">
        <v>388</v>
      </c>
      <c r="R91" s="78">
        <v>3334</v>
      </c>
      <c r="S91" s="115" t="s">
        <v>414</v>
      </c>
      <c r="T91" s="78">
        <v>13672</v>
      </c>
      <c r="U91" s="115" t="s">
        <v>373</v>
      </c>
      <c r="V91" s="78">
        <v>46644</v>
      </c>
    </row>
    <row r="92" spans="1:22" ht="15">
      <c r="A92" s="115" t="s">
        <v>328</v>
      </c>
      <c r="B92" s="78">
        <v>415035</v>
      </c>
      <c r="C92" s="115" t="s">
        <v>366</v>
      </c>
      <c r="D92" s="78">
        <v>119581</v>
      </c>
      <c r="E92" s="115" t="s">
        <v>320</v>
      </c>
      <c r="F92" s="78">
        <v>24361</v>
      </c>
      <c r="G92" s="115" t="s">
        <v>283</v>
      </c>
      <c r="H92" s="78">
        <v>69250</v>
      </c>
      <c r="I92" s="115" t="s">
        <v>217</v>
      </c>
      <c r="J92" s="78">
        <v>3288</v>
      </c>
      <c r="K92" s="115" t="s">
        <v>235</v>
      </c>
      <c r="L92" s="78">
        <v>17707</v>
      </c>
      <c r="M92" s="115" t="s">
        <v>428</v>
      </c>
      <c r="N92" s="78">
        <v>14403</v>
      </c>
      <c r="O92" s="115" t="s">
        <v>440</v>
      </c>
      <c r="P92" s="78">
        <v>13876</v>
      </c>
      <c r="Q92" s="115" t="s">
        <v>287</v>
      </c>
      <c r="R92" s="78">
        <v>340</v>
      </c>
      <c r="S92" s="115" t="s">
        <v>416</v>
      </c>
      <c r="T92" s="78">
        <v>8343</v>
      </c>
      <c r="U92" s="115" t="s">
        <v>411</v>
      </c>
      <c r="V92" s="78">
        <v>476</v>
      </c>
    </row>
    <row r="93" spans="1:22" ht="15">
      <c r="A93" s="115" t="s">
        <v>324</v>
      </c>
      <c r="B93" s="78">
        <v>374724</v>
      </c>
      <c r="C93" s="115" t="s">
        <v>292</v>
      </c>
      <c r="D93" s="78">
        <v>115531</v>
      </c>
      <c r="E93" s="115" t="s">
        <v>310</v>
      </c>
      <c r="F93" s="78">
        <v>14847</v>
      </c>
      <c r="G93" s="115" t="s">
        <v>240</v>
      </c>
      <c r="H93" s="78">
        <v>21967</v>
      </c>
      <c r="I93" s="115" t="s">
        <v>422</v>
      </c>
      <c r="J93" s="78">
        <v>2751</v>
      </c>
      <c r="K93" s="115" t="s">
        <v>363</v>
      </c>
      <c r="L93" s="78">
        <v>15432</v>
      </c>
      <c r="M93" s="115" t="s">
        <v>444</v>
      </c>
      <c r="N93" s="78">
        <v>10169</v>
      </c>
      <c r="O93" s="115" t="s">
        <v>438</v>
      </c>
      <c r="P93" s="78">
        <v>7738</v>
      </c>
      <c r="Q93" s="115" t="s">
        <v>276</v>
      </c>
      <c r="R93" s="78">
        <v>31</v>
      </c>
      <c r="S93" s="115" t="s">
        <v>413</v>
      </c>
      <c r="T93" s="78">
        <v>8324</v>
      </c>
      <c r="U93" s="115" t="s">
        <v>447</v>
      </c>
      <c r="V93" s="78">
        <v>0</v>
      </c>
    </row>
    <row r="94" spans="1:22" ht="15">
      <c r="A94" s="115" t="s">
        <v>418</v>
      </c>
      <c r="B94" s="78">
        <v>365272</v>
      </c>
      <c r="C94" s="115" t="s">
        <v>244</v>
      </c>
      <c r="D94" s="78">
        <v>90881</v>
      </c>
      <c r="E94" s="115" t="s">
        <v>384</v>
      </c>
      <c r="F94" s="78">
        <v>14618</v>
      </c>
      <c r="G94" s="115" t="s">
        <v>429</v>
      </c>
      <c r="H94" s="78">
        <v>4996</v>
      </c>
      <c r="I94" s="115" t="s">
        <v>421</v>
      </c>
      <c r="J94" s="78">
        <v>2483</v>
      </c>
      <c r="K94" s="115" t="s">
        <v>318</v>
      </c>
      <c r="L94" s="78">
        <v>4463</v>
      </c>
      <c r="M94" s="115" t="s">
        <v>382</v>
      </c>
      <c r="N94" s="78">
        <v>9346</v>
      </c>
      <c r="O94" s="115" t="s">
        <v>286</v>
      </c>
      <c r="P94" s="78">
        <v>7190</v>
      </c>
      <c r="Q94" s="115"/>
      <c r="R94" s="78"/>
      <c r="S94" s="115"/>
      <c r="T94" s="78"/>
      <c r="U94" s="115"/>
      <c r="V94" s="78"/>
    </row>
    <row r="95" spans="1:22" ht="15">
      <c r="A95" s="115" t="s">
        <v>433</v>
      </c>
      <c r="B95" s="78">
        <v>288939</v>
      </c>
      <c r="C95" s="115" t="s">
        <v>385</v>
      </c>
      <c r="D95" s="78">
        <v>66529</v>
      </c>
      <c r="E95" s="115" t="s">
        <v>242</v>
      </c>
      <c r="F95" s="78">
        <v>13472</v>
      </c>
      <c r="G95" s="115" t="s">
        <v>423</v>
      </c>
      <c r="H95" s="78">
        <v>3623</v>
      </c>
      <c r="I95" s="115" t="s">
        <v>281</v>
      </c>
      <c r="J95" s="78">
        <v>964</v>
      </c>
      <c r="K95" s="115" t="s">
        <v>346</v>
      </c>
      <c r="L95" s="78">
        <v>2151</v>
      </c>
      <c r="M95" s="115" t="s">
        <v>275</v>
      </c>
      <c r="N95" s="78">
        <v>2368</v>
      </c>
      <c r="O95" s="115" t="s">
        <v>345</v>
      </c>
      <c r="P95" s="78">
        <v>5795</v>
      </c>
      <c r="Q95" s="115"/>
      <c r="R95" s="78"/>
      <c r="S95" s="115"/>
      <c r="T95" s="78"/>
      <c r="U95" s="115"/>
      <c r="V95" s="78"/>
    </row>
    <row r="96" spans="1:22" ht="15">
      <c r="A96" s="115" t="s">
        <v>365</v>
      </c>
      <c r="B96" s="78">
        <v>248963</v>
      </c>
      <c r="C96" s="115" t="s">
        <v>357</v>
      </c>
      <c r="D96" s="78">
        <v>64864</v>
      </c>
      <c r="E96" s="115" t="s">
        <v>305</v>
      </c>
      <c r="F96" s="78">
        <v>11515</v>
      </c>
      <c r="G96" s="115" t="s">
        <v>264</v>
      </c>
      <c r="H96" s="78">
        <v>2884</v>
      </c>
      <c r="I96" s="115" t="s">
        <v>239</v>
      </c>
      <c r="J96" s="78">
        <v>824</v>
      </c>
      <c r="K96" s="115" t="s">
        <v>426</v>
      </c>
      <c r="L96" s="78">
        <v>1687</v>
      </c>
      <c r="M96" s="115" t="s">
        <v>277</v>
      </c>
      <c r="N96" s="78">
        <v>173</v>
      </c>
      <c r="O96" s="115" t="s">
        <v>233</v>
      </c>
      <c r="P96" s="78">
        <v>1975</v>
      </c>
      <c r="Q96" s="115"/>
      <c r="R96" s="78"/>
      <c r="S96" s="115"/>
      <c r="T96" s="78"/>
      <c r="U96" s="115"/>
      <c r="V96" s="78"/>
    </row>
    <row r="97" spans="1:22" ht="15">
      <c r="A97" s="115" t="s">
        <v>445</v>
      </c>
      <c r="B97" s="78">
        <v>246343</v>
      </c>
      <c r="C97" s="115" t="s">
        <v>364</v>
      </c>
      <c r="D97" s="78">
        <v>62330</v>
      </c>
      <c r="E97" s="115" t="s">
        <v>220</v>
      </c>
      <c r="F97" s="78">
        <v>10607</v>
      </c>
      <c r="G97" s="115" t="s">
        <v>272</v>
      </c>
      <c r="H97" s="78">
        <v>2834</v>
      </c>
      <c r="I97" s="115" t="s">
        <v>304</v>
      </c>
      <c r="J97" s="78">
        <v>690</v>
      </c>
      <c r="K97" s="115" t="s">
        <v>255</v>
      </c>
      <c r="L97" s="78">
        <v>333</v>
      </c>
      <c r="M97" s="115" t="s">
        <v>278</v>
      </c>
      <c r="N97" s="78">
        <v>42</v>
      </c>
      <c r="O97" s="115" t="s">
        <v>338</v>
      </c>
      <c r="P97" s="78">
        <v>353</v>
      </c>
      <c r="Q97" s="115"/>
      <c r="R97" s="78"/>
      <c r="S97" s="115"/>
      <c r="T97" s="78"/>
      <c r="U97" s="115"/>
      <c r="V97" s="78"/>
    </row>
  </sheetData>
  <hyperlinks>
    <hyperlink ref="A2" r:id="rId1" display="https://sports.ndtv.com/tennis/australian-open-2019-clinical-rafael-nadal-overwhelms-matthew-ebden-1978704"/>
    <hyperlink ref="A3" r:id="rId2" display="https://sports.ndtv.com/tennis/australian-open-2019-dominant-maria-sharapova-win-sets-up-caroline-wozniacki-clash-1978746"/>
    <hyperlink ref="A4" r:id="rId3" display="https://kevshatsportsbets.com/2019-australian-open-tennis-day-4-betting-preview/"/>
    <hyperlink ref="A5" r:id="rId4" display="http://www.eluniversal.com/deportes/30666/nadal-y-federer-siguen-avanzando-en-abierto-de-australia"/>
    <hyperlink ref="A6" r:id="rId5" display="http://toi.in/micron/redirect.html?str=GVBiMa/a24gk"/>
    <hyperlink ref="A7" r:id="rId6" display="https://sportsflashes.com/mh/news/australian-open-2019--2-time-champion-azarenka-out-in-1st-round/249298.html"/>
    <hyperlink ref="A8" r:id="rId7" display="https://sportsflashes.com/pun/news/-federer-and-wozniaki-lose-the-next-round-anderson-loses/249437.html"/>
    <hyperlink ref="A9" r:id="rId8" display="https://sportsflashes.com/pun/news/djokovic-and-serena-in-the-2nd-round-of-australian-open/249344.html"/>
    <hyperlink ref="A10" r:id="rId9" display="https://sportsflashes.com/pun/news/jokokic-won-in-his-300th-grand-slam-match-/249299.html"/>
    <hyperlink ref="A11" r:id="rId10" display="https://www.indiatvnews.com/sports/tennis-australian-open-rafael-nadal-enters-round-three-with-easy-win-over-matthew-ebden-499400"/>
    <hyperlink ref="C2" r:id="rId11" display="https://sportsflashes.com/gu/news/australian-open-2019-roger-federer-reaches-3rd-round/249385.html"/>
    <hyperlink ref="C3" r:id="rId12" display="https://sportsflashes.com/gu/news/indian-challenge-ends-in-australian-open-mens-doubles/249379.html"/>
    <hyperlink ref="C4" r:id="rId13" display="https://sportsflashes.com/pun/news/-federer-and-wozniaki-lose-the-next-round-anderson-loses/249437.html"/>
    <hyperlink ref="C5" r:id="rId14" display="https://sportsflashes.com/pun/news/jokokic-won-in-his-300th-grand-slam-match-/249299.html"/>
    <hyperlink ref="C6" r:id="rId15" display="https://sportsflashes.com/pun/news/djokovic-and-serena-in-the-2nd-round-of-australian-open/249344.html"/>
    <hyperlink ref="C7" r:id="rId16" display="https://sportsflashes.com/mh/news/australian-open-2019--2-time-champion-azarenka-out-in-1st-round/249298.html"/>
    <hyperlink ref="C8" r:id="rId17" display="http://www.eluniversal.com/deportes/30666/nadal-y-federer-siguen-avanzando-en-abierto-de-australia"/>
    <hyperlink ref="C9" r:id="rId18" display="https://kevshatsportsbets.com/2019-australian-open-tennis-day-4-betting-preview/"/>
    <hyperlink ref="C10" r:id="rId19" display="https://www.instagram.com/p/BssjwCJhbg9/?utm_source=ig_twitter_share&amp;igshid=vkbsuyfc3foe"/>
    <hyperlink ref="C11" r:id="rId20" display="http://canaltenis.com/open-de-australia-2019-resultados-15-enero/#.XD6r4GUMaoQ.twitter"/>
    <hyperlink ref="G2" r:id="rId21" display="http://toi.in/micron/redirect.html?str=GVBiMa/a24gk"/>
    <hyperlink ref="G3" r:id="rId22" display="https://www.hindustantimes.com/tennis/australian-open-dominant-maria-sharapova-win-sets-up-caroline-wozniacki-clash/story-LX9FgZMz6BgrWEetXmZ3RL.html"/>
    <hyperlink ref="G4" r:id="rId23" display="https://www.hindustantimes.com/tennis/australian-open-clinical-rafael-nadal-overwhelms-aussie-ebden/story-NY1btLqgx95NUZ1e5ySXCM.html"/>
    <hyperlink ref="G5" r:id="rId24" display="https://www.instagram.com/p/BsspJx-ARwp/?utm_source=ig_twitter_share&amp;igshid=1ca6mjfx269m2"/>
    <hyperlink ref="I2" r:id="rId25" display="https://www.instagram.com/sakkattack7/"/>
    <hyperlink ref="I3" r:id="rId26" display="https://www.tennislegend.fr/videos-insolites/fun/rafa-nadal-parle-de-ses-bouteilles-avec-humour-et-chambre-un-spectateur-open-daustralie-2019/"/>
    <hyperlink ref="I4" r:id="rId27" display="https://twitter.com/doublefault28/status/1085509400561885184"/>
    <hyperlink ref="I5" r:id="rId28" display="https://twitter.com/wwos/status/1085509513094955008"/>
    <hyperlink ref="K2" r:id="rId29" display="https://www.youtube.com/watch?v=IYH-g3nExrc"/>
    <hyperlink ref="K3" r:id="rId30" display="https://twitter.com/ATP_Tour/status/1085420014579142656"/>
    <hyperlink ref="M2" r:id="rId31" display="https://sportswaka.com/2019/01/16/fedexpress-fails-to-deliver-under-serenas-spell/"/>
    <hyperlink ref="U2" r:id="rId32" display="https://aca.st/d3b312"/>
  </hyperlinks>
  <printOptions/>
  <pageMargins left="0.7" right="0.7" top="0.75" bottom="0.75" header="0.3" footer="0.3"/>
  <pageSetup orientation="portrait" paperSize="9"/>
  <tableParts>
    <tablePart r:id="rId40"/>
    <tablePart r:id="rId37"/>
    <tablePart r:id="rId34"/>
    <tablePart r:id="rId36"/>
    <tablePart r:id="rId39"/>
    <tablePart r:id="rId35"/>
    <tablePart r:id="rId38"/>
    <tablePart r:id="rId3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2019-01-16T17:57:47Z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