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<sst xmlns="http://schemas.openxmlformats.org/spreadsheetml/2006/main" count="8622" uniqueCount="1733">
  <si>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</si>
  <si>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</si>
  <si>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</si>
  <si>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</si>
  <si>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</si>
  <si>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</si>
  <si>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</si>
  <si>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</si>
  <si>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</si>
  <si>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</si>
  <si>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</si>
  <si>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</si>
  <si>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</si>
  <si>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</si>
  <si>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</si>
  <si>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</si>
  <si>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</si>
  <si>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</si>
  <si>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</si>
  <si>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</si>
  <si>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</si>
  <si>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</si>
  <si>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</si>
  <si>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</si>
  <si>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</si>
  <si>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</si>
  <si>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</si>
  <si>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</si>
  <si>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</si>
  <si>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</si>
  <si>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</si>
  <si>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</si>
  <si>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</si>
  <si>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</si>
  <si>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</si>
  <si>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</si>
  <si>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</si>
  <si>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</si>
  <si>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</si>
  <si>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</si>
  <si>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</si>
  <si>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</si>
  <si>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</si>
  <si>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</si>
  <si>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</si>
  <si>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</si>
  <si>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</si>
  <si>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</si>
  <si>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</si>
  <si>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</si>
  <si>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</si>
  <si>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</si>
  <si>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</si>
  <si>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</si>
  <si>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</si>
  <si>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</si>
  <si>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</si>
  <si>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</si>
  <si>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</si>
  <si>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</si>
  <si>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</si>
  <si>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</si>
  <si>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</si>
  <si>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</si>
  <si>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</si>
  <si>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</si>
  <si>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</si>
  <si>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</si>
  <si>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</si>
  <si>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</si>
  <si>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</si>
  <si>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</si>
  <si>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</si>
  <si>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</si>
  <si>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</si>
  <si>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</si>
  <si>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</si>
  <si>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</si>
  <si>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</si>
  <si>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</si>
  <si>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</si>
  <si>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</si>
  <si>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</si>
  <si>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</si>
  <si>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</si>
  <si>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</si>
  <si>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</si>
  <si>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</si>
  <si>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</si>
  <si>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</si>
  <si>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</si>
  <si>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</si>
  <si>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</si>
  <si>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</si>
  <si>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</si>
  <si>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</si>
  <si>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</si>
  <si>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</si>
  <si>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</si>
  <si>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</si>
  <si>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</si>
  <si>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</si>
  <si>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</si>
  <si>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</si>
  <si>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</si>
  <si>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</si>
  <si>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</si>
  <si>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</si>
  <si>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</si>
  <si>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</si>
  <si>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</si>
  <si>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</si>
  <si>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</si>
  <si>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</si>
  <si>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</si>
  <si>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</si>
  <si>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</si>
  <si>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</si>
  <si>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</si>
  <si>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</si>
  <si>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</si>
  <si>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</si>
  <si>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</si>
  <si>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</si>
  <si>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</si>
  <si>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</si>
  <si>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</si>
  <si>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</si>
  <si>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</si>
  <si>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</si>
  <si>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</si>
  <si>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</si>
  <si>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</si>
  <si>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</si>
  <si>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</si>
  <si>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</si>
  <si>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</si>
  <si>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</si>
  <si>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</si>
  <si>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</si>
  <si>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</si>
  <si>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</si>
  <si>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</si>
  <si>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</si>
  <si>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</si>
  <si>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</si>
  <si>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</si>
  <si>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</si>
  <si>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</si>
  <si>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</si>
  <si>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</si>
  <si>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</si>
  <si>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</si>
  <si>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</si>
  <si>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</si>
  <si>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</si>
  <si>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</si>
  <si>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</si>
  <si>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</si>
  <si>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</si>
  <si>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</si>
  <si>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</si>
  <si>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</si>
  <si>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</si>
  <si>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</si>
  <si>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</si>
  <si>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</si>
  <si>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</si>
  <si>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</si>
  <si>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</si>
  <si>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</si>
  <si>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</si>
  <si>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</si>
  <si>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</si>
  <si>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</si>
  <si>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</si>
  <si>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</si>
  <si>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</si>
  <si>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</si>
  <si>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</si>
  <si>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</si>
  <si>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</si>
  <si>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</si>
  <si>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</si>
  <si>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</si>
  <si>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</si>
  <si>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</si>
  <si>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</si>
  <si>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</si>
  <si>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</si>
  <si>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</si>
  <si>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</si>
  <si>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</si>
  <si>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</si>
  <si>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</si>
  <si>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</si>
  <si>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</si>
  <si>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</si>
  <si>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</si>
  <si>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</si>
  <si>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</si>
  <si>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</si>
  <si>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</si>
  <si>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</si>
  <si>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</si>
  <si>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</si>
  <si>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</si>
  <si>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</si>
  <si>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</si>
  <si>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</si>
  <si>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</si>
  <si>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</si>
  <si>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garymarcus</t>
  </si>
  <si>
    <t>pdasigi</t>
  </si>
  <si>
    <t>tajymany</t>
  </si>
  <si>
    <t>mohanumarvaish</t>
  </si>
  <si>
    <t>sunligh65803010</t>
  </si>
  <si>
    <t>ulrichjunker</t>
  </si>
  <si>
    <t>rpnstartups</t>
  </si>
  <si>
    <t>marcusfrei_</t>
  </si>
  <si>
    <t>aluwcl</t>
  </si>
  <si>
    <t>steplitsky</t>
  </si>
  <si>
    <t>zuzudotai</t>
  </si>
  <si>
    <t>ghideas</t>
  </si>
  <si>
    <t>machine_ml</t>
  </si>
  <si>
    <t>future_of_ai</t>
  </si>
  <si>
    <t>tauheedul</t>
  </si>
  <si>
    <t>jpfuentesbrea</t>
  </si>
  <si>
    <t>drahflow</t>
  </si>
  <si>
    <t>jimprall</t>
  </si>
  <si>
    <t>seanrintel</t>
  </si>
  <si>
    <t>hn_frontpage</t>
  </si>
  <si>
    <t>hntweets</t>
  </si>
  <si>
    <t>hacker_news_hir</t>
  </si>
  <si>
    <t>angsuman</t>
  </si>
  <si>
    <t>newsycbot</t>
  </si>
  <si>
    <t>neuropuff</t>
  </si>
  <si>
    <t>420cyber</t>
  </si>
  <si>
    <t>blackopscyber1</t>
  </si>
  <si>
    <t>darksideofcode</t>
  </si>
  <si>
    <t>bprogramming2</t>
  </si>
  <si>
    <t>jreuben1</t>
  </si>
  <si>
    <t>joshtronic</t>
  </si>
  <si>
    <t>tek_news</t>
  </si>
  <si>
    <t>jvtastic</t>
  </si>
  <si>
    <t>penzant</t>
  </si>
  <si>
    <t>ikuyamada</t>
  </si>
  <si>
    <t>holidayengineer</t>
  </si>
  <si>
    <t>dashgopro</t>
  </si>
  <si>
    <t>etzioni</t>
  </si>
  <si>
    <t>shaliniananda1</t>
  </si>
  <si>
    <t>alanmackworth</t>
  </si>
  <si>
    <t>eric_wallace_</t>
  </si>
  <si>
    <t>ayirpelle</t>
  </si>
  <si>
    <t>billhilf</t>
  </si>
  <si>
    <t>yoavgo</t>
  </si>
  <si>
    <t>sara_thiru</t>
  </si>
  <si>
    <t>geologistico</t>
  </si>
  <si>
    <t>recitalai</t>
  </si>
  <si>
    <t>desertnaut</t>
  </si>
  <si>
    <t>i_beltagy</t>
  </si>
  <si>
    <t>sameer_</t>
  </si>
  <si>
    <t>fnplusofficial</t>
  </si>
  <si>
    <t>adlucem9</t>
  </si>
  <si>
    <t>mikenelson</t>
  </si>
  <si>
    <t>vrbenjamins</t>
  </si>
  <si>
    <t>cnrpst</t>
  </si>
  <si>
    <t>himansh77588980</t>
  </si>
  <si>
    <t>bluespec149799</t>
  </si>
  <si>
    <t>dsweld</t>
  </si>
  <si>
    <t>nlpmattg</t>
  </si>
  <si>
    <t>yejinchoinka</t>
  </si>
  <si>
    <t>hazyresearch</t>
  </si>
  <si>
    <t>allen_ai</t>
  </si>
  <si>
    <t>montreal_ai</t>
  </si>
  <si>
    <t>thechrischua</t>
  </si>
  <si>
    <t>joeliu2016</t>
  </si>
  <si>
    <t>ainow6</t>
  </si>
  <si>
    <t>ashot_</t>
  </si>
  <si>
    <t>temiz33</t>
  </si>
  <si>
    <t>robotic_hands</t>
  </si>
  <si>
    <t>twinkle08451511</t>
  </si>
  <si>
    <t>davewolf141</t>
  </si>
  <si>
    <t>thom_wolf</t>
  </si>
  <si>
    <t>camchenry</t>
  </si>
  <si>
    <t>ft</t>
  </si>
  <si>
    <t>kbcsony</t>
  </si>
  <si>
    <t>allenai_org</t>
  </si>
  <si>
    <t>jeopardy</t>
  </si>
  <si>
    <t>ibmwatson</t>
  </si>
  <si>
    <t>theamshownz</t>
  </si>
  <si>
    <t>elonmusk</t>
  </si>
  <si>
    <t>ai2_allennlp</t>
  </si>
  <si>
    <t>nlpnoah</t>
  </si>
  <si>
    <t>googleai</t>
  </si>
  <si>
    <t>waleed_ammar</t>
  </si>
  <si>
    <t>Mentions</t>
  </si>
  <si>
    <t>Replies to</t>
  </si>
  <si>
    <t>“If we have @ElonMusk and Nick Bostrom talking about ‘superintelligence’, we need [sceptics like] @GaryMarcus to provide a reality check.” - @etzioni, CEO @allenai_org, in excellent new @FT piece on danger of overestimating AI and #deeplearning https://t.co/mgAUR6jgAW</t>
  </si>
  <si>
    <t>RT @allen_ai: AI2 was launched in 2014 with a small team on a mission to build AI for the Common Good. Five years later, there are over 100…</t>
  </si>
  <si>
    <t>Loved being @TheAMShowNZ https://t.co/fGUEN33rzn
@IBMWatson's GrandChallenge - @Jeopardy
#AskTanmay's(Watson+BiDAF @allenai_org) - @KBCsony? https://t.co/gzbaYqxlVh</t>
  </si>
  <si>
    <t>@TajyMany @TheAMShowNZ @IBMWatson @Jeopardy @allenai_org @KBCsony Nice shot bro https://t.co/E7JUDj1J2t</t>
  </si>
  <si>
    <t>RT @mohanumarvaish: @TajyMany @TheAMShowNZ @IBMWatson @Jeopardy @allenai_org @KBCsony Nice shot bro https://t.co/E7JUDj1J2t</t>
  </si>
  <si>
    <t>RT @TajyMany: Loved being @TheAMShowNZ https://t.co/fGUEN33rzn
@IBMWatson's GrandChallenge - @Jeopardy
#AskTanmay's(Watson+BiDAF @allenai_o…</t>
  </si>
  <si>
    <t>RT @future_of_AI: AI for the Common Good. https://t.co/UdpXmSVL6j #AI #Research #AllenImpact via @etzioni</t>
  </si>
  <si>
    <t>RT @future_of_AI: AI for the Common Good. https://t.co/AhP4rl5l3X #AI #Research #AllenImpact via @etzioni</t>
  </si>
  <si>
    <t>RT @future_of_AI: AI for the Common Good. https://t.co/F0IvPri3hD #ai #machinelearning #artificialintelligence #AllenImpact via @etzioni</t>
  </si>
  <si>
    <t>AI for the Common Good. https://t.co/AhP4rl5l3X #AI #Research #AllenImpact via @etzioni</t>
  </si>
  <si>
    <t>AI for the Common Good. https://t.co/RHpQ8mKfeG #ai #machinelearning #artificialintelligence #AllenImpact via @etzioni</t>
  </si>
  <si>
    <t>RT @future_of_AI: AI for the Common Good. https://t.co/RHpQ8mKfeG #ai #machinelearning #artificialintelligence #AllenImpact via @etzioni</t>
  </si>
  <si>
    <t>Testing Aristo by @allenai_org. At least it is not sure. https://t.co/3OXMDyL5Qt</t>
  </si>
  <si>
    <t>RT @Drahflow: Testing Aristo by @allenai_org. At least it is not sure. https://t.co/3OXMDyL5Qt</t>
  </si>
  <si>
    <t>This reflection on a PhD using text analytics is fascinating. Future text analytics (eg https://t.co/ftn3vu3frm) could actively guide understanding, prevent duplication, head off dead ends, and improve knowledge aggregation. Not replacing reading, but making it more targeted. https://t.co/K9gccM0u5m</t>
  </si>
  <si>
    <t>New Top Score on AI2 Reasoning Challenge (ARC) Is 53.84%
L: https://t.co/lxBiKj5u7N
C: https://t.co/Hjd5oYaMT5</t>
  </si>
  <si>
    <t>New Top Score on AI2 Reasoning Challenge (ARC) Is 53.84%: https://t.co/p44qry6Gmp Comments: https://t.co/wATRprDIW7</t>
  </si>
  <si>
    <t>New Top Score on AI2 Reasoning Challenge (ARC) Is 53.84% : https://t.co/Zy0tEe4z89 Comments: https://t.co/O0MYSxMuyl</t>
  </si>
  <si>
    <t>New Top Score on AI2 Reasoning Challenge (ARC) Is 53.84% https://t.co/RJAsRIsKMY</t>
  </si>
  <si>
    <t>New Top Score on AI2 Reasoning Challenge (ARC) Is 53.84% https://t.co/3VXBpfgoZf (cmts https://t.co/dNyTB2CTxy)</t>
  </si>
  <si>
    <t>New Top Score on AI2 Reasoning Challenge (ARC) Is 53.84% https://t.co/otCkffDdsd</t>
  </si>
  <si>
    <t>New Top Score on AI2 Reasoning Challenge (ARC) Is 53.84% https://t.co/4S80nDnDx7</t>
  </si>
  <si>
    <t>RT @420Cyber: New Top Score on AI2 Reasoning Challenge (ARC) Is 53.84% https://t.co/4S80nDnDx7</t>
  </si>
  <si>
    <t>New Top Score on AI2 Reasoning Challenge (ARC) Is 53.84% https://t.co/f6bbkB1RN8</t>
  </si>
  <si>
    <t>New Top Score on AI2 Reasoning Challenge (ARC) Is 53.84% https://t.co/nO1R9gH1iR https://t.co/6HJQ7aLGfn</t>
  </si>
  <si>
    <t>New Top Score on AI2 Reasoning Challenge (ARC) Is 53.84% https://t.co/UUDNHHife0</t>
  </si>
  <si>
    <t>New Top Score on AI2 Reasoning Challenge (ARC) Is 53.84% - https://t.co/2pGiHoH4Yi</t>
  </si>
  <si>
    <t>HNews: New Top Score on AI2 Reasoning Challenge (ARC) Is 53.84% https://t.co/SD0c6gdM2N</t>
  </si>
  <si>
    <t>RT @GaryMarcus: â€œIf we have @ElonMusk and Nick Bostrom talking about â€˜superintelligenceâ€™, we need [sceptics like] @GaryMarcus to provide aâ€¦</t>
  </si>
  <si>
    <t>&amp;gt;BigBird
&amp;gt;Multi-source fine-tuning over BERT base model
https://t.co/F6BBmL5nOO ok (*Â´Ï‰ï½€*)</t>
  </si>
  <si>
    <t>RT @penzant: &amp;gt;BigBird
&amp;gt;Multi-source fine-tuning over BERT base model
https://t.co/F6BBmL5nOO ok (*Â´Ï‰ï½€*)</t>
  </si>
  <si>
    <t>I have to repeat that Matthew Peters of https://t.co/w4cKPfp4TG is a genius. The idea of deep contextualized language model word embedding is too awesome.</t>
  </si>
  <si>
    <t>New Top Score on AI2 Reasoning Challenge (ARC) Is 53.84% by  via Hacker News https://t.co/gtJ8HkPvWq Brexit; Sign my petition to remain. https://t.co/FlsN6Wo1Ex https://t.co/WIM8E3z14R</t>
  </si>
  <si>
    <t>Proud that @allen_ai is 5 years old;100+ team members. our research project leaders include   @YejinChoinka Peter Clark  Ali Farhadi @nlpmattg @yoavgo, Ani Kembhavi @nlpnoah Roozbeh Mottaghi @dsweld. Projects include @ai2_allennlp #semanticscholar. See https://t.co/xjxG3f5pGB https://t.co/TUkOoZFQV6</t>
  </si>
  <si>
    <t>RT @etzioni: Proud that @allen_ai is 5 years old;100+ team members. our research project leaders include   @YejinChoinka Peter Clark  Ali Fâ€¦</t>
  </si>
  <si>
    <t>RT @allen_ai: AI2 was launched in 2014 with a small team on a mission to build AI for the Common Good. Five years later, there are over 100â€¦</t>
  </si>
  <si>
    <t>RT @etzioni: Proud that @allen_ai is 5 years old;100+ team members. our research project leaders include   @YejinChoinka Peter Clark  Ali F…</t>
  </si>
  <si>
    <t>AI2 was launched in 2014 with a small team on a mission to build AI for the Common Good. Five years later, there are over 100 of us across several teams, inventing the #AI systems and tools of the future. Here's to a new year of breakthroughs! https://t.co/vmW0uzdef5 #AllenImpact https://t.co/ASkHucCUGD</t>
  </si>
  <si>
    <t>RT @GaryMarcus: “If we have @ElonMusk and Nick Bostrom talking about ‘superintelligence’, we need [sceptics like] @GaryMarcus to provide a…</t>
  </si>
  <si>
    <t>For a more challenging QA task, check out: https://t.co/vyN1pgB0tK 
Hey @GoogleAI, can your BERT do that?  _xD83D__xDE03_ https://t.co/4rkotTZK3I</t>
  </si>
  <si>
    <t>RT @etzioni: For a more challenging QA task, check out: https://t.co/vyN1pgB0tK 
Hey @GoogleAI, can your BERT do that?  _xD83D__xDE03_ https://t.co/4rk…</t>
  </si>
  <si>
    <t>And then there's THOR
https://t.co/gNXcDnHlYc</t>
  </si>
  <si>
    <t>Allen Institute for Artificial Intelligence Your Brain Wants to Follow us! https://t.co/lrFnMFWhg0 https://t.co/8pjKSjjeV3</t>
  </si>
  <si>
    <t>Allen Institute for Artificial Intelligence Your Brain Wants to Follow us! https://t.co/lrFnMFWhg0 https://t.co/NdjWTsZEKX</t>
  </si>
  <si>
    <t>I discover only now the #nlphighlights podcast by @nlpmattg and @waleed_ammar of @allenai_org! An ongoing series of short interviews with authors of interesting NLP papers, it's really nice, good job guys! https://t.co/cNSM7TeI1f</t>
  </si>
  <si>
    <t>RT @Thom_Wolf: I discover only now the #nlphighlights podcast by @nlpmattg and @waleed_ammar of @allenai_org! An ongoing series of short in…</t>
  </si>
  <si>
    <t>https://www.ft.com/content/4367e34e-db72-11e7-9504-59efdb70e12f</t>
  </si>
  <si>
    <t>https://www.facebook.com/TheAMShowNZ/videos/1116088135190835/</t>
  </si>
  <si>
    <t>http://out.faveeo.com/?url=https://allenai.org/&amp;vertical=research&amp;family=ai</t>
  </si>
  <si>
    <t>http://out.faveeo.com/?url=https://allenai.org/&amp;vertical=general&amp;family=ai</t>
  </si>
  <si>
    <t>https://allenai.org/semantic-scholar/ https://twitter.com/angusveitch/status/1081329357975506944</t>
  </si>
  <si>
    <t>https://leaderboard.allenai.org/arc/submissions/public https://news.ycombinator.com/item?id=18832402</t>
  </si>
  <si>
    <t>https://leaderboard.allenai.org/arc/submissions/public</t>
  </si>
  <si>
    <t>https://leaderboard.allenai.org/arc/submissions/public?utm_source=dlvr.it&amp;utm_medium=twitter</t>
  </si>
  <si>
    <t>https://www.reddit.com/r/bprogramming/comments/acwic9/new_top_score_on_ai2_reasoning_challenge_arc_is/ https://leaderboard.allenai.org/arc/submissions/public</t>
  </si>
  <si>
    <t>https://leaderboard.allenai.org/scitail/submission/bg03lp123n20bdi7i2n0</t>
  </si>
  <si>
    <t>http://allenai.org/</t>
  </si>
  <si>
    <t>https://leaderboard.allenai.org/arc/submissions/public https://www.change.org/p/uk-government-have-a-second-referendum-on-leaving-the-eu-question-stay-or-leave?recruiter=903205999&amp;utm_source=share_petition&amp;utm_medium=email&amp;utm_campaign=undefined</t>
  </si>
  <si>
    <t>https://allenai.org/ https://twitter.com/allen_ai/status/1080181612204183552</t>
  </si>
  <si>
    <t>http://allenai.org</t>
  </si>
  <si>
    <t>https://leaderboard.allenai.org/arc/submissions/about https://twitter.com/seb_ruder/status/1050727451138150400</t>
  </si>
  <si>
    <t>https://leaderboard.allenai.org/arc/submissions/about</t>
  </si>
  <si>
    <t>http://ai2thor.allenai.org</t>
  </si>
  <si>
    <t>https://twitter.com/allenai_org</t>
  </si>
  <si>
    <t>https://twitter.com/nlpmattg/status/976600022576914432</t>
  </si>
  <si>
    <t>ft.com</t>
  </si>
  <si>
    <t>facebook.com</t>
  </si>
  <si>
    <t>faveeo.com</t>
  </si>
  <si>
    <t>allenai.org twitter.com</t>
  </si>
  <si>
    <t>allenai.org ycombinator.com</t>
  </si>
  <si>
    <t>allenai.org</t>
  </si>
  <si>
    <t>reddit.com allenai.org</t>
  </si>
  <si>
    <t>allenai.org change.org</t>
  </si>
  <si>
    <t>twitter.com</t>
  </si>
  <si>
    <t>deeplearning</t>
  </si>
  <si>
    <t>asktanmay</t>
  </si>
  <si>
    <t>ai research allenimpact</t>
  </si>
  <si>
    <t>ai machinelearning artificialintelligence allenimpact</t>
  </si>
  <si>
    <t>semanticscholar</t>
  </si>
  <si>
    <t>ai allenimpact</t>
  </si>
  <si>
    <t>nlphighlights</t>
  </si>
  <si>
    <t>https://pbs.twimg.com/media/DH7-D1XUIAAp6HH.jpg</t>
  </si>
  <si>
    <t>https://pbs.twimg.com/tweet_video_thumb/Dv4lDTyX4AALAjn.jpg</t>
  </si>
  <si>
    <t>https://pbs.twimg.com/media/DfkfuHgWAAAojke.jpg</t>
  </si>
  <si>
    <t>https://pbs.twimg.com/media/DwNqLt7XgAEGBJU.jpg</t>
  </si>
  <si>
    <t>https://pbs.twimg.com/media/Dv2Tc6OWoAEadxh.png</t>
  </si>
  <si>
    <t>https://pbs.twimg.com/media/Dv_ALAIXQAAhA-u.jpg</t>
  </si>
  <si>
    <t>https://pbs.twimg.com/media/Dw7k9BSX0AAMpoe.jpg</t>
  </si>
  <si>
    <t>http://pbs.twimg.com/profile_images/850347800789372929/Vg_HrEun_normal.jpg</t>
  </si>
  <si>
    <t>http://pbs.twimg.com/profile_images/899304070393061376/U1VzqtNT_normal.jpg</t>
  </si>
  <si>
    <t>http://pbs.twimg.com/profile_images/1065955627233697792/4Rs3d0EW_normal.jpg</t>
  </si>
  <si>
    <t>http://pbs.twimg.com/profile_images/519944367373422592/T36tZ9WJ_normal.jpeg</t>
  </si>
  <si>
    <t>http://pbs.twimg.com/profile_images/1080326733797224449/-j5hSc84_normal.jpg</t>
  </si>
  <si>
    <t>http://pbs.twimg.com/profile_images/899183853096644608/bLmP7Uxv_normal.jpg</t>
  </si>
  <si>
    <t>http://pbs.twimg.com/profile_images/995310972918255616/6Fb1emyk_normal.jpg</t>
  </si>
  <si>
    <t>http://pbs.twimg.com/profile_images/1052206888253890560/ZLYPQSB8_normal.jpg</t>
  </si>
  <si>
    <t>http://pbs.twimg.com/profile_images/1037096535547244544/-0ByzjIf_normal.jpg</t>
  </si>
  <si>
    <t>http://pbs.twimg.com/profile_images/728768377183977474/7btd6Qv6_normal.jpg</t>
  </si>
  <si>
    <t>http://pbs.twimg.com/profile_images/1004235176082321408/sr8WYJoB_normal.jpg</t>
  </si>
  <si>
    <t>http://pbs.twimg.com/profile_images/1047866034970140673/ZBhSks16_normal.jpg</t>
  </si>
  <si>
    <t>http://pbs.twimg.com/profile_images/834119777824169985/wnssB7ZY_normal.jpg</t>
  </si>
  <si>
    <t>http://pbs.twimg.com/profile_images/1076953634313814016/sVPHrYFZ_normal.jpg</t>
  </si>
  <si>
    <t>http://pbs.twimg.com/profile_images/461024936727818240/kpAzz7d4_normal.jpeg</t>
  </si>
  <si>
    <t>http://pbs.twimg.com/profile_images/682260813906747392/NrEeD1Q9_normal.png</t>
  </si>
  <si>
    <t>http://pbs.twimg.com/profile_images/3025237318/1d08a308d4c8581ab30cd9a3755e13b2_normal.png</t>
  </si>
  <si>
    <t>http://pbs.twimg.com/profile_images/702366612574310401/2aGa7WKL_normal.jpg</t>
  </si>
  <si>
    <t>http://pbs.twimg.com/profile_images/1034304248962408449/X4-_O1FN_normal.jpg</t>
  </si>
  <si>
    <t>http://pbs.twimg.com/profile_images/526110783822774272/_WLdrxCb_normal.png</t>
  </si>
  <si>
    <t>http://pbs.twimg.com/profile_images/757522996550443009/c8FMZrcu_normal.jpg</t>
  </si>
  <si>
    <t>http://pbs.twimg.com/profile_images/1029819585137000448/YFceMYRh_normal.jpg</t>
  </si>
  <si>
    <t>http://pbs.twimg.com/profile_images/966368508731936769/Zz9xAU8o_normal.jpg</t>
  </si>
  <si>
    <t>http://pbs.twimg.com/profile_images/844905187168980994/mDo_UwuM_normal.jpg</t>
  </si>
  <si>
    <t>http://pbs.twimg.com/profile_images/941571437843775488/FSc-3tlI_normal.jpg</t>
  </si>
  <si>
    <t>http://pbs.twimg.com/profile_images/734292279767269376/yV4eCazj_normal.jpg</t>
  </si>
  <si>
    <t>http://pbs.twimg.com/profile_images/999774159105228806/9T2Ui87q_normal.jpg</t>
  </si>
  <si>
    <t>http://pbs.twimg.com/profile_images/512625755/icon_normal.gif</t>
  </si>
  <si>
    <t>http://pbs.twimg.com/profile_images/1201301256/50098_100001588643507_2753668_n_normal.jpg</t>
  </si>
  <si>
    <t>http://pbs.twimg.com/profile_images/852085394279612416/oNIJjF5t_normal.jpg</t>
  </si>
  <si>
    <t>http://pbs.twimg.com/profile_images/1782593828/test_normal.png</t>
  </si>
  <si>
    <t>http://pbs.twimg.com/profile_images/1078333836851798016/E4Uy-xem_normal.jpg</t>
  </si>
  <si>
    <t>http://pbs.twimg.com/profile_images/452128134632988672/X684NU3L_normal.jpeg</t>
  </si>
  <si>
    <t>http://pbs.twimg.com/profile_images/801463748401606656/VI6zKp1D_normal.jpg</t>
  </si>
  <si>
    <t>http://pbs.twimg.com/profile_images/2812214912/7361a6269c639bcc63f6c0fa80b0d3ce_normal.jpeg</t>
  </si>
  <si>
    <t>http://pbs.twimg.com/profile_images/1007007098859687936/xwNTsrAC_normal.jpg</t>
  </si>
  <si>
    <t>http://pbs.twimg.com/profile_images/412126192150401024/BGjaQNXk_normal.jpeg</t>
  </si>
  <si>
    <t>http://pbs.twimg.com/profile_images/581104476297134080/KS3p8O7-_normal.jpg</t>
  </si>
  <si>
    <t>http://pbs.twimg.com/profile_images/1431395997/profile_normal.jpg</t>
  </si>
  <si>
    <t>http://abs.twimg.com/sticky/default_profile_images/default_profile_normal.png</t>
  </si>
  <si>
    <t>http://pbs.twimg.com/profile_images/998584823731007489/3-Twa8A0_normal.jpg</t>
  </si>
  <si>
    <t>http://pbs.twimg.com/profile_images/951147182874390528/464_YrmO_normal.jpg</t>
  </si>
  <si>
    <t>http://pbs.twimg.com/profile_images/3515263408/4dcca0278120c97c765cd0a80806d091_normal.jpeg</t>
  </si>
  <si>
    <t>http://pbs.twimg.com/profile_images/1040710690690854912/XpmjTcnd_normal.jpg</t>
  </si>
  <si>
    <t>http://pbs.twimg.com/profile_images/743195778399666177/9jXRv3VA_normal.jpg</t>
  </si>
  <si>
    <t>http://pbs.twimg.com/profile_images/1081406252859613185/m9A1wjyJ_normal.jpg</t>
  </si>
  <si>
    <t>http://pbs.twimg.com/profile_images/1070385958699393029/DIzzLShB_normal.jpg</t>
  </si>
  <si>
    <t>http://pbs.twimg.com/profile_images/981279930259525632/RflAFYhY_normal.jpg</t>
  </si>
  <si>
    <t>http://pbs.twimg.com/profile_images/845219660454940672/HkaEMHjt_normal.jpg</t>
  </si>
  <si>
    <t>http://pbs.twimg.com/profile_images/2387956221/2rkzj27afchh9w0pldzl_normal.jpeg</t>
  </si>
  <si>
    <t>http://pbs.twimg.com/profile_images/1077769709330751489/G-qHhMh__normal.jpg</t>
  </si>
  <si>
    <t>http://pbs.twimg.com/profile_images/1077918465065775104/aZNihO1R_normal.jpg</t>
  </si>
  <si>
    <t>http://pbs.twimg.com/profile_images/1795652249/Dan-mvg_normal.jpg</t>
  </si>
  <si>
    <t>http://pbs.twimg.com/profile_images/1080510675129126913/Y8qPujZF_normal.jpg</t>
  </si>
  <si>
    <t>http://pbs.twimg.com/profile_images/895472606094151680/IOMh1kQk_normal.jpg</t>
  </si>
  <si>
    <t>http://pbs.twimg.com/profile_images/2621595727/xyyv7lwnya470lvi2p71_normal.png</t>
  </si>
  <si>
    <t>http://pbs.twimg.com/profile_images/1083114294970142735/cBrrKO6P_normal.jpg</t>
  </si>
  <si>
    <t>http://pbs.twimg.com/profile_images/1050295525742792704/1mFbJ8EN_normal.jpg</t>
  </si>
  <si>
    <t>http://pbs.twimg.com/profile_images/760049317822554112/QjnF9jrx_normal.jpg</t>
  </si>
  <si>
    <t>http://pbs.twimg.com/profile_images/1084317719934029824/cfEYccFT_normal.jpg</t>
  </si>
  <si>
    <t>http://pbs.twimg.com/profile_images/969331682179502081/vYy7er_C_normal.jpg</t>
  </si>
  <si>
    <t>http://pbs.twimg.com/profile_images/1071318651939237888/j1Jd5xCs_normal.jpg</t>
  </si>
  <si>
    <t>http://pbs.twimg.com/profile_images/1082100688606265344/G07Ib18o_normal.jpg</t>
  </si>
  <si>
    <t>http://pbs.twimg.com/profile_images/1054744594221547520/_hIPlTD3_normal.jpg</t>
  </si>
  <si>
    <t>http://pbs.twimg.com/profile_images/884495954258382849/OSgBTz5T_normal.jpg</t>
  </si>
  <si>
    <t>http://pbs.twimg.com/profile_images/721389944447438849/vtlIcLbq_normal.jpg</t>
  </si>
  <si>
    <t>https://twitter.com/#!/garymarcus/status/960568511650258944</t>
  </si>
  <si>
    <t>https://twitter.com/#!/pdasigi/status/1080285119754133504</t>
  </si>
  <si>
    <t>https://twitter.com/#!/tajymany/status/900437467739893761</t>
  </si>
  <si>
    <t>https://twitter.com/#!/mohanumarvaish/status/1080341719756009472</t>
  </si>
  <si>
    <t>https://twitter.com/#!/sunligh65803010/status/1080343818657034242</t>
  </si>
  <si>
    <t>https://twitter.com/#!/mohanumarvaish/status/1080341733848875008</t>
  </si>
  <si>
    <t>https://twitter.com/#!/ulrichjunker/status/1080356612961980416</t>
  </si>
  <si>
    <t>https://twitter.com/#!/rpnstartups/status/1080358062660018176</t>
  </si>
  <si>
    <t>https://twitter.com/#!/marcusfrei_/status/1080361258531069952</t>
  </si>
  <si>
    <t>https://twitter.com/#!/aluwcl/status/1080387121377099776</t>
  </si>
  <si>
    <t>https://twitter.com/#!/steplitsky/status/1080394205422411777</t>
  </si>
  <si>
    <t>https://twitter.com/#!/zuzudotai/status/1080407687664467969</t>
  </si>
  <si>
    <t>https://twitter.com/#!/ghideas/status/1080417160613298176</t>
  </si>
  <si>
    <t>https://twitter.com/#!/machine_ml/status/1080425352781012995</t>
  </si>
  <si>
    <t>https://twitter.com/#!/future_of_ai/status/1080407103662186497</t>
  </si>
  <si>
    <t>https://twitter.com/#!/future_of_ai/status/1080424719038464001</t>
  </si>
  <si>
    <t>https://twitter.com/#!/tauheedul/status/1080426466603683841</t>
  </si>
  <si>
    <t>https://twitter.com/#!/jpfuentesbrea/status/1080529642191314944</t>
  </si>
  <si>
    <t>https://twitter.com/#!/drahflow/status/1006870986896171008</t>
  </si>
  <si>
    <t>https://twitter.com/#!/jimprall/status/1081287195317563394</t>
  </si>
  <si>
    <t>https://twitter.com/#!/seanrintel/status/1081480906718789632</t>
  </si>
  <si>
    <t>https://twitter.com/#!/hn_frontpage/status/1081600014529507329</t>
  </si>
  <si>
    <t>https://twitter.com/#!/hntweets/status/1081600832662048768</t>
  </si>
  <si>
    <t>https://twitter.com/#!/hacker_news_hir/status/1081601224657588225</t>
  </si>
  <si>
    <t>https://twitter.com/#!/angsuman/status/1081602323149840384</t>
  </si>
  <si>
    <t>https://twitter.com/#!/newsycbot/status/1081602511495139328</t>
  </si>
  <si>
    <t>https://twitter.com/#!/neuropuff/status/1081602547759136769</t>
  </si>
  <si>
    <t>https://twitter.com/#!/420cyber/status/1081602491022622722</t>
  </si>
  <si>
    <t>https://twitter.com/#!/blackopscyber1/status/1081602651786113024</t>
  </si>
  <si>
    <t>https://twitter.com/#!/darksideofcode/status/1081603901583970305</t>
  </si>
  <si>
    <t>https://twitter.com/#!/bprogramming2/status/1081613487602843651</t>
  </si>
  <si>
    <t>https://twitter.com/#!/jreuben1/status/1081623436647108610</t>
  </si>
  <si>
    <t>https://twitter.com/#!/joshtronic/status/1081624622171332608</t>
  </si>
  <si>
    <t>https://twitter.com/#!/tek_news/status/1081626409259450370</t>
  </si>
  <si>
    <t>https://twitter.com/#!/jvtastic/status/1081682078251462656</t>
  </si>
  <si>
    <t>https://twitter.com/#!/penzant/status/1075929775045271554</t>
  </si>
  <si>
    <t>https://twitter.com/#!/ikuyamada/status/1081756142676598785</t>
  </si>
  <si>
    <t>https://twitter.com/#!/holidayengineer/status/1081760891194925062</t>
  </si>
  <si>
    <t>https://twitter.com/#!/dashgopro/status/1081825086326345728</t>
  </si>
  <si>
    <t>https://twitter.com/#!/etzioni/status/1081966242162864128</t>
  </si>
  <si>
    <t>https://twitter.com/#!/shaliniananda1/status/1081973071685267458</t>
  </si>
  <si>
    <t>https://twitter.com/#!/alanmackworth/status/1081980943185862658</t>
  </si>
  <si>
    <t>https://twitter.com/#!/eric_wallace_/status/1081981705613910016</t>
  </si>
  <si>
    <t>https://twitter.com/#!/ayirpelle/status/1081985367241240576</t>
  </si>
  <si>
    <t>https://twitter.com/#!/billhilf/status/1081997744770670593</t>
  </si>
  <si>
    <t>https://twitter.com/#!/yoavgo/status/1081998583900057602</t>
  </si>
  <si>
    <t>https://twitter.com/#!/sara_thiru/status/1082001480096366592</t>
  </si>
  <si>
    <t>https://twitter.com/#!/geologistico/status/1082007769807446016</t>
  </si>
  <si>
    <t>https://twitter.com/#!/recitalai/status/1082009201482846212</t>
  </si>
  <si>
    <t>https://twitter.com/#!/desertnaut/status/1080408775780114432</t>
  </si>
  <si>
    <t>https://twitter.com/#!/desertnaut/status/1082024734513082368</t>
  </si>
  <si>
    <t>https://twitter.com/#!/i_beltagy/status/1082025518621315072</t>
  </si>
  <si>
    <t>https://twitter.com/#!/sameer_/status/1082085157329199104</t>
  </si>
  <si>
    <t>https://twitter.com/#!/fnplusofficial/status/1082199063666188290</t>
  </si>
  <si>
    <t>https://twitter.com/#!/adlucem9/status/1082209701931216897</t>
  </si>
  <si>
    <t>https://twitter.com/#!/mikenelson/status/1082247445474611200</t>
  </si>
  <si>
    <t>https://twitter.com/#!/vrbenjamins/status/1082250585527799809</t>
  </si>
  <si>
    <t>https://twitter.com/#!/cnrpst/status/1082287946101858305</t>
  </si>
  <si>
    <t>https://twitter.com/#!/himansh77588980/status/1082319811617579008</t>
  </si>
  <si>
    <t>https://twitter.com/#!/bluespec149799/status/1082591487265665024</t>
  </si>
  <si>
    <t>https://twitter.com/#!/dsweld/status/1083174835830878208</t>
  </si>
  <si>
    <t>https://twitter.com/#!/nlpmattg/status/1081979687088209920</t>
  </si>
  <si>
    <t>https://twitter.com/#!/yejinchoinka/status/1080271961853325312</t>
  </si>
  <si>
    <t>https://twitter.com/#!/yejinchoinka/status/1082182420550496258</t>
  </si>
  <si>
    <t>https://twitter.com/#!/hazyresearch/status/1083175828161064966</t>
  </si>
  <si>
    <t>https://twitter.com/#!/allen_ai/status/1080181612204183552</t>
  </si>
  <si>
    <t>https://twitter.com/#!/montreal_ai/status/1083878039325470721</t>
  </si>
  <si>
    <t>https://twitter.com/#!/thechrischua/status/1083878145567133696</t>
  </si>
  <si>
    <t>https://twitter.com/#!/etzioni/status/1050772035297660928</t>
  </si>
  <si>
    <t>https://twitter.com/#!/joeliu2016/status/1083881696192131072</t>
  </si>
  <si>
    <t>https://twitter.com/#!/ainow6/status/1083914656589144064</t>
  </si>
  <si>
    <t>https://twitter.com/#!/ashot_/status/1083973295148580864</t>
  </si>
  <si>
    <t>https://twitter.com/#!/temiz33/status/1083974120595968001</t>
  </si>
  <si>
    <t>https://twitter.com/#!/robotic_hands/status/1084221141118373888</t>
  </si>
  <si>
    <t>https://twitter.com/#!/twinkle08451511/status/1084480292885331968</t>
  </si>
  <si>
    <t>https://twitter.com/#!/davewolf141/status/1080793732532920322</t>
  </si>
  <si>
    <t>https://twitter.com/#!/davewolf141/status/1085056298880811008</t>
  </si>
  <si>
    <t>https://twitter.com/#!/thom_wolf/status/976958998388846592</t>
  </si>
  <si>
    <t>https://twitter.com/#!/camchenry/status/1085187340916551681</t>
  </si>
  <si>
    <t>960568511650258944</t>
  </si>
  <si>
    <t>1080285119754133504</t>
  </si>
  <si>
    <t>900437467739893761</t>
  </si>
  <si>
    <t>1080341719756009472</t>
  </si>
  <si>
    <t>1080343818657034242</t>
  </si>
  <si>
    <t>1080341733848875008</t>
  </si>
  <si>
    <t>1080356612961980416</t>
  </si>
  <si>
    <t>1080358062660018176</t>
  </si>
  <si>
    <t>1080361258531069952</t>
  </si>
  <si>
    <t>1080387121377099776</t>
  </si>
  <si>
    <t>1080394205422411777</t>
  </si>
  <si>
    <t>1080407687664467969</t>
  </si>
  <si>
    <t>1080417160613298176</t>
  </si>
  <si>
    <t>1080425352781012995</t>
  </si>
  <si>
    <t>1080407103662186497</t>
  </si>
  <si>
    <t>1080424719038464001</t>
  </si>
  <si>
    <t>1080426466603683841</t>
  </si>
  <si>
    <t>1080529642191314944</t>
  </si>
  <si>
    <t>1006870986896171008</t>
  </si>
  <si>
    <t>1081287195317563394</t>
  </si>
  <si>
    <t>1081480906718789632</t>
  </si>
  <si>
    <t>1081600014529507329</t>
  </si>
  <si>
    <t>1081600832662048768</t>
  </si>
  <si>
    <t>1081601224657588225</t>
  </si>
  <si>
    <t>1081602323149840384</t>
  </si>
  <si>
    <t>1081602511495139328</t>
  </si>
  <si>
    <t>1081602547759136769</t>
  </si>
  <si>
    <t>1081602491022622722</t>
  </si>
  <si>
    <t>1081602651786113024</t>
  </si>
  <si>
    <t>1081603901583970305</t>
  </si>
  <si>
    <t>1081613487602843651</t>
  </si>
  <si>
    <t>1081623436647108610</t>
  </si>
  <si>
    <t>1081624622171332608</t>
  </si>
  <si>
    <t>1081626409259450370</t>
  </si>
  <si>
    <t>1081682078251462656</t>
  </si>
  <si>
    <t>1075929775045271554</t>
  </si>
  <si>
    <t>1081756142676598785</t>
  </si>
  <si>
    <t>1081760891194925062</t>
  </si>
  <si>
    <t>1081825086326345728</t>
  </si>
  <si>
    <t>1081966242162864128</t>
  </si>
  <si>
    <t>1081973071685267458</t>
  </si>
  <si>
    <t>1081980943185862658</t>
  </si>
  <si>
    <t>1081981705613910016</t>
  </si>
  <si>
    <t>1081985367241240576</t>
  </si>
  <si>
    <t>1081997744770670593</t>
  </si>
  <si>
    <t>1081998583900057602</t>
  </si>
  <si>
    <t>1082001480096366592</t>
  </si>
  <si>
    <t>1082007769807446016</t>
  </si>
  <si>
    <t>1082009201482846212</t>
  </si>
  <si>
    <t>1080408775780114432</t>
  </si>
  <si>
    <t>1082024734513082368</t>
  </si>
  <si>
    <t>1082025518621315072</t>
  </si>
  <si>
    <t>1082085157329199104</t>
  </si>
  <si>
    <t>1082199063666188290</t>
  </si>
  <si>
    <t>1082209701931216897</t>
  </si>
  <si>
    <t>1082247445474611200</t>
  </si>
  <si>
    <t>1082250585527799809</t>
  </si>
  <si>
    <t>1082287946101858305</t>
  </si>
  <si>
    <t>1082319811617579008</t>
  </si>
  <si>
    <t>1082591487265665024</t>
  </si>
  <si>
    <t>1083174835830878208</t>
  </si>
  <si>
    <t>1081979687088209920</t>
  </si>
  <si>
    <t>1080271961853325312</t>
  </si>
  <si>
    <t>1082182420550496258</t>
  </si>
  <si>
    <t>1083175828161064966</t>
  </si>
  <si>
    <t>1080181612204183552</t>
  </si>
  <si>
    <t>1083878039325470721</t>
  </si>
  <si>
    <t>1083878145567133696</t>
  </si>
  <si>
    <t>1050772035297660928</t>
  </si>
  <si>
    <t>1083881696192131072</t>
  </si>
  <si>
    <t>1083914656589144064</t>
  </si>
  <si>
    <t>1083973295148580864</t>
  </si>
  <si>
    <t>1083974120595968001</t>
  </si>
  <si>
    <t>1084221141118373888</t>
  </si>
  <si>
    <t>1084480292885331968</t>
  </si>
  <si>
    <t>1080793732532920322</t>
  </si>
  <si>
    <t>1085056298880811008</t>
  </si>
  <si>
    <t>976958998388846592</t>
  </si>
  <si>
    <t>1085187340916551681</t>
  </si>
  <si>
    <t>1084221139876904960</t>
  </si>
  <si>
    <t/>
  </si>
  <si>
    <t>3397145679</t>
  </si>
  <si>
    <t>2875625019</t>
  </si>
  <si>
    <t>en</t>
  </si>
  <si>
    <t>1081329357975506944</t>
  </si>
  <si>
    <t>1050727451138150400</t>
  </si>
  <si>
    <t>976600022576914432</t>
  </si>
  <si>
    <t>Twitter for iPhone</t>
  </si>
  <si>
    <t>Twitter Lite</t>
  </si>
  <si>
    <t>Twitter Web Client</t>
  </si>
  <si>
    <t>Twitter for Android</t>
  </si>
  <si>
    <t>IFTTT</t>
  </si>
  <si>
    <t>Buffer</t>
  </si>
  <si>
    <t>Twitter for iPad</t>
  </si>
  <si>
    <t>HN Front Page</t>
  </si>
  <si>
    <t>HNTweets Bot</t>
  </si>
  <si>
    <t>Hn_bot</t>
  </si>
  <si>
    <t>Prof. Shanku</t>
  </si>
  <si>
    <t>dlvr.it</t>
  </si>
  <si>
    <t>Better Porgramming</t>
  </si>
  <si>
    <t>joshtronic/t</t>
  </si>
  <si>
    <t>tek_news_bot</t>
  </si>
  <si>
    <t>TweetDeck</t>
  </si>
  <si>
    <t>Hootsuite Inc.</t>
  </si>
  <si>
    <t>DS-retweet</t>
  </si>
  <si>
    <t>Media_Post_V_1</t>
  </si>
  <si>
    <t>The Social Jukebox</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</si>
  <si>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</si>
  <si>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</si>
  <si>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</si>
  <si>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</si>
  <si>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</si>
  <si>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</si>
  <si>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</si>
  <si>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</si>
  <si>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</si>
  <si>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</si>
  <si>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</si>
  <si>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</si>
  <si>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</si>
  <si>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</si>
  <si>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</si>
  <si>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</si>
  <si>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</si>
  <si>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</si>
  <si>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</si>
  <si>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</si>
  <si>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</si>
  <si>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</si>
  <si>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Gary Marcus</t>
  </si>
  <si>
    <t>Financial Times</t>
  </si>
  <si>
    <t>Pradeep Dasigi</t>
  </si>
  <si>
    <t>Allen Institute for Artificial Intelligence (AI2)</t>
  </si>
  <si>
    <t>Tanmay Bakshi</t>
  </si>
  <si>
    <t>KBC</t>
  </si>
  <si>
    <t>Mohanumarvaish</t>
  </si>
  <si>
    <t>BESunlight</t>
  </si>
  <si>
    <t>AI2</t>
  </si>
  <si>
    <t>Jeopardy!</t>
  </si>
  <si>
    <t>IBM Watson</t>
  </si>
  <si>
    <t>The AM Show</t>
  </si>
  <si>
    <t>Ulrich Junker</t>
  </si>
  <si>
    <t>Startups</t>
  </si>
  <si>
    <t>Marcus Frei</t>
  </si>
  <si>
    <t>Alu-WCL</t>
  </si>
  <si>
    <t>Svetlana Teplitsky</t>
  </si>
  <si>
    <t>Zuzu.AI #KnowledgeAssistant</t>
  </si>
  <si>
    <t>Oren Etzioni</t>
  </si>
  <si>
    <t>Future of AI</t>
  </si>
  <si>
    <t>Aman Bhandari</t>
  </si>
  <si>
    <t>Machine Learning</t>
  </si>
  <si>
    <t>T Ali</t>
  </si>
  <si>
    <t>J.Pablo Fuentes, PhD</t>
  </si>
  <si>
    <t>Jens-Wolfhard</t>
  </si>
  <si>
    <t>Jim "not-a-bot" Prall _xD83D__xDC36__xD83D__xDC26__xD83E__xDD89_♻️</t>
  </si>
  <si>
    <t>Sean Rintel</t>
  </si>
  <si>
    <t>Hacker News</t>
  </si>
  <si>
    <t>Angsuman Chakraborty</t>
  </si>
  <si>
    <t>Hacker News YC</t>
  </si>
  <si>
    <t>Neuropuff</t>
  </si>
  <si>
    <t>420 Cyber, Inc.</t>
  </si>
  <si>
    <t>BOC Intel</t>
  </si>
  <si>
    <t>Dark Side of Code</t>
  </si>
  <si>
    <t>Beginner Programming and Tech</t>
  </si>
  <si>
    <t>(((JReuben1)))</t>
  </si>
  <si>
    <t>Josh Sherman</t>
  </si>
  <si>
    <t>Tech news (BOT)</t>
  </si>
  <si>
    <t>Jason Vantomme</t>
  </si>
  <si>
    <t>Elon Musk</t>
  </si>
  <si>
    <t>Saku</t>
  </si>
  <si>
    <t>Ikuya Yamada</t>
  </si>
  <si>
    <t>DashGoPro</t>
  </si>
  <si>
    <t>AllenNLP</t>
  </si>
  <si>
    <t>Noah Smith</t>
  </si>
  <si>
    <t>Shalini Ananda</t>
  </si>
  <si>
    <t>Yejin Choi</t>
  </si>
  <si>
    <t>Alan Mackworth</t>
  </si>
  <si>
    <t>Eric Wallace</t>
  </si>
  <si>
    <t>priya joseph</t>
  </si>
  <si>
    <t>Bill Hilf</t>
  </si>
  <si>
    <t>(((ل()(ل() 'yoav))))</t>
  </si>
  <si>
    <t>Saravanan Thirumuruganathan</t>
  </si>
  <si>
    <t>Felipe  J. Castro H.</t>
  </si>
  <si>
    <t>reciTAL</t>
  </si>
  <si>
    <t>Iz Beltagy</t>
  </si>
  <si>
    <t>Sameer Singh</t>
  </si>
  <si>
    <t>fn+community</t>
  </si>
  <si>
    <t>adlucem</t>
  </si>
  <si>
    <t>Michael Nelson</t>
  </si>
  <si>
    <t>Richard Benjamins</t>
  </si>
  <si>
    <t>PST@ISTC-CNR</t>
  </si>
  <si>
    <t>Himanshu Singh</t>
  </si>
  <si>
    <t>Underwater-One_xD83C__xDF0A__xD83D__xDCA6__xD83D__xDCA7_</t>
  </si>
  <si>
    <t>Daniel Weld</t>
  </si>
  <si>
    <t>Matt Gardner</t>
  </si>
  <si>
    <t>Hazy Research</t>
  </si>
  <si>
    <t>Montreal.AI</t>
  </si>
  <si>
    <t>Chris Chua</t>
  </si>
  <si>
    <t>Google AI</t>
  </si>
  <si>
    <t>joe</t>
  </si>
  <si>
    <t>AI Now</t>
  </si>
  <si>
    <t>Ashot Nalbandyan</t>
  </si>
  <si>
    <t>Mustafa Temiz</t>
  </si>
  <si>
    <t>Open Borders Extremist</t>
  </si>
  <si>
    <t>Twinkle</t>
  </si>
  <si>
    <t>David Wolf</t>
  </si>
  <si>
    <t>Thomas Wolf</t>
  </si>
  <si>
    <t>Chris McHenry</t>
  </si>
  <si>
    <t>waleed ammar</t>
  </si>
  <si>
    <t>Scientist, best-selling author, and entrepreneur. Founder/CEO of Geometric Intelligence (acquired by Uber).</t>
  </si>
  <si>
    <t>Financial Times headlines as they’re published on http://FT.com. For a curated feed of our journalism, follow @financialtimes</t>
  </si>
  <si>
    <t>Our mission is to contribute to humanity through high-impact AI research and engineering.</t>
  </si>
  <si>
    <t>IBM Champion&amp;Honorary Cloud Advisor, Author-Hello Swift, TED &amp; Keynote Speaker, AI &amp; Neural Network Architect, YouTuber @ TanmayTeaches</t>
  </si>
  <si>
    <t>Official Twitter handle of the iconic game show, #KBC! Season 7 airs Fri-Sat at 8.30 pm on Sony Entertainment Television! 
http://t.co/qcMgWs1lq3</t>
  </si>
  <si>
    <t>Life isn't as serious as my mind makes it out to be._xD83D__xDE0F__xD83D__xDE0F_. Love nature and nature will love you and take care of you_xD83C__xDF31_☘_xD83C__xDF40_</t>
  </si>
  <si>
    <t>Be happy, Be honest, ........................................
Be ☘_xD83C__xDF40_</t>
  </si>
  <si>
    <t>What does Jeopardy! mean to you? We'd love to hear your stories! _xD83D__xDCFA_#JEffect</t>
  </si>
  <si>
    <t>Watson is #AI for professionals, designed for your business.</t>
  </si>
  <si>
    <t>Scientist and Technologist in Advanced Problem Solving.</t>
  </si>
  <si>
    <t>#Startups</t>
  </si>
  <si>
    <t>From the shed to the lab to real world, #antidisciplinary research on human-augmented #robotics #AI with a deep dive into neurorobotics. CEO of @NEXT_robotics</t>
  </si>
  <si>
    <t>Property Expert, Entrepreneur,  Writer, Educator,  Motivational Speaker, Life Coach..popularly known as World-class Leader(WCL).</t>
  </si>
  <si>
    <t>At the beautiful intersection of #art, #science and #technology.</t>
  </si>
  <si>
    <t>Hire me for FREE_xD83E__xDDE0_: https://t.co/T0dqXXH2PN .  _xD83D__xDE00__xD83D__xDE00_</t>
  </si>
  <si>
    <t>CEO, AIlen Institute for AI (AI2); Professor, Allen School of CS, UW; Venture Partner, Madrona. https://t.co/TqO84WeA9I</t>
  </si>
  <si>
    <t>#AI Essentials publishes only the most insightful links shared by trusted #artificialintelligence, #machinelearning experts helping you focus on what matters.</t>
  </si>
  <si>
    <t>Former @WhiteHouse Tech Team, @CMSGov Sr. Researcher &amp; Advisor. Building enterprise wide #datascience / #digitalhealth for impact. Followed by @DARPA @WHO</t>
  </si>
  <si>
    <t>Here, we retweet everything related to #MachineLearning!
Best Online Courses-
1. http://bit.ly/2JqIfGo 2. http://bit.ly/2OYLoDq 3. http://bit.ly/2ES9c7q</t>
  </si>
  <si>
    <t>Developer with interest in AI transformative technologies, accessibility, an open source advocate and tech for good projects. Check out my blog</t>
  </si>
  <si>
    <t>Cognitive Robotics &amp; Machine Consciousness #ai #robotics #consciousness</t>
  </si>
  <si>
    <t>int main() { ((int (*)())(''\xbf*\0\0\0\xb8\x3c\0\0\0\x0f\x05''))(); }</t>
  </si>
  <si>
    <t>_xD83C__xDDE8__xD83C__xDDE6__xD83D__xDC36__xD83D__xDC24__xD83E__xDD85__xD83D__xDC26__xD83E__xDD89_♻️_xD83E__xDD16_</t>
  </si>
  <si>
    <t>Social communication technology researcher @ Microsoft Research | Personal opinions at low low prices</t>
  </si>
  <si>
    <t>I'm a bot. I post articles from the Hacker News front page. An article might bounce in-n-out of the front page but I'll only post it once a day.
By @c17r_</t>
  </si>
  <si>
    <t>Tweets the stories on the front page of Hacker News. Maintained by @d4nt and in no way affiliated with Y Combinator.</t>
  </si>
  <si>
    <t>Facebook mirror page:  https://www.facebook.com/hn.hiren.news/</t>
  </si>
  <si>
    <t>Co-Founder, Relaso Enterprise Software Pvt. Ltd. Expertise in Software Product Development. #SolutionArchitecture, #DeepLearning #Java</t>
  </si>
  <si>
    <t>Latest from Hacker News Y Combinator at http://t.co/fNtqi9qeGL. This bot is maintained by @danielchownet. Enjoy! :)</t>
  </si>
  <si>
    <t>Tweets about technology, gaming, music, and more. News is currently from Reddit, Google, and Y Combinator.</t>
  </si>
  <si>
    <t>_xD83C__xDF3F_Cannabis Cybersecurity _xD83C__xDF3F_Cannabis Business Risk Evaluation - Free - Instant Results _xD83C__xDF3F_HIPAA &amp; PCI Compliance_xD83C__xDF3F_24/7/365_xD83C__xDF3F_Starting Under $500_xD83C__xDF3F_ Woman Owned_xD83C__xDF3F_</t>
  </si>
  <si>
    <t>@BLACKOPS_Cyber; #Cyber_Warfare; #TerroristHunter; People First for the Greater Good!Support our Troops! #MAGA</t>
  </si>
  <si>
    <t>await life.EndAsync();</t>
  </si>
  <si>
    <t>I am a bot. I post about all things programming and tech. CHECK ME OUT ON REDDIT</t>
  </si>
  <si>
    <t>TensorFlow Reinforcement Learning, C++20, Quant Fi, Rust, FP, LLVM, NVidia --- MSc. Bioinformatics, Grad Dip Biotech, BSc Comp Sci</t>
  </si>
  <si>
    <t>Husband. Father. Pug dad. Born again Linux user. @Mailshake, https://HolidayAPI.com, @Alligatorio, https://Ginpop.com. Always something cookin' _xD83C__xDF73__xD83C__xDF73__xD83C__xDF73_</t>
  </si>
  <si>
    <t>Fresh Tech news, gathered from programming @ http://t.co/aTqHBHX8Ei and Hacker News</t>
  </si>
  <si>
    <t>Data Science | Program Management</t>
  </si>
  <si>
    <t>PhD student at UTokyo, NLP/CL</t>
  </si>
  <si>
    <t>Co-founder, CTO @ Studio Ousia
Ph.D.</t>
  </si>
  <si>
    <t>Holiday Engineer in Bangkok. Tweets about everyday life in Bangkok/programming/machine learning/artificial intelligence(AI)/natural language processing(NLP).</t>
  </si>
  <si>
    <t>An open-source NLP research library, built on PyTorch</t>
  </si>
  <si>
    <t>Researcher in natural language processing, machine learning, and computational social science.  Professor at @uwcse @uwnlp &amp; helper at @allen_ai @ai2_allennlp</t>
  </si>
  <si>
    <t>Founder of Alchemy*| CTO @QuantifiedSkin | Mathematician | ML in Healthcare | Democratizing tools for drug discovery</t>
  </si>
  <si>
    <t>professor at UW, research manager at AI2, adventurer at heart</t>
  </si>
  <si>
    <t>Scientist, professor, AI researcher, roboticist</t>
  </si>
  <si>
    <t>Working on Deep Learning and NLP at @allen_ai</t>
  </si>
  <si>
    <t>geek, entrepreneur, 'I strictly color outside the lines!', opinions r my own indeed.</t>
  </si>
  <si>
    <t>CEO, Vulcan Inc.</t>
  </si>
  <si>
    <t>Scientist at QCRI, HBKU working on data cleaning, data analytics and ML.</t>
  </si>
  <si>
    <t>Experto en logística, sistemas de información geográfica y optimización espacial</t>
  </si>
  <si>
    <t>Natural Language Processing startup. Our solutions : automatic email processing and documents querying. Our research : automatic text summarization.</t>
  </si>
  <si>
    <t>Walking around, trying to make good things happen... Former UN Peacekeeper, now Data Scientist @ Nodalpoint Systems &amp; Kaggle Master</t>
  </si>
  <si>
    <t>Research scientist at @allenai_org</t>
  </si>
  <si>
    <t>Assistant Prof at UC Irvine, working on machine learning and natural language processing (#NLProc)</t>
  </si>
  <si>
    <t>We believe in improving &amp; enhancing the quality of life using technology. We connect geeks and new perspectives to promote collaboration, empathy and innovation</t>
  </si>
  <si>
    <t>Linguist masquerading as a software engineer</t>
  </si>
  <si>
    <t>Tech Strategy @Cloudflare + Adj. Prof. of Internet Studies. Was at Senate/White House/FCC/IBM/@BGOV/MSFT. Accelerating the future of the Net &amp; the Cloud</t>
  </si>
  <si>
    <t>Data &amp; Artificial Intelligence: Social, Business and Ethical aspects, and other tech-based Innovations</t>
  </si>
  <si>
    <t>Right arm fast pace engineer</t>
  </si>
  <si>
    <t>政治システム上の危機管理を含む環境イメージ、メディア・システムイノベーションの事業展開思考、提案プラットフォーム、環境アート宣伝、項目別マークシート提案投票、議会と選挙設計、投票システムなどUI&amp;UX視点含むネット・デザイン視点から、地域提案参加の事業化、街づくり空間情報造形を俯瞰し、不可視な現象を推察..._xD83C__xDF32_._xD83D__xDCA4__xD83C__xDF4F_</t>
  </si>
  <si>
    <t>Computer science prof &amp; entrepreneur. Excited by crowdsourcing, computational/social systems, MOOCs, relation extraction and Web-scale NLP.</t>
  </si>
  <si>
    <t>Research scientist at AI2. Original author of AllenNLP. Co-host of #nlphighlights.</t>
  </si>
  <si>
    <t>We are a CS research group for large-scale statistical data analysis led by Prof. Chris Ré. https://t.co/9dWWHpguRH or https://t.co/OObGC9GvYQ</t>
  </si>
  <si>
    <t>❖ Montréal Artificial Intelligence ❖  #MontrealArtificialIntelligence #MontrealAI ✉️ info@montreal.ai (Français: @Montreal_IA )</t>
  </si>
  <si>
    <t>On a #MicrosoftExcel and #Python for Data Science learning journey. Sharing news on #DataScience #ML #NLP #DL #NeuralNetworks</t>
  </si>
  <si>
    <t>Google AI is focused on bringing the benefits of AI to everyone. In conducting and applying our research, we advance the state-of-the-art in many domains.</t>
  </si>
  <si>
    <t>I'm a Ph.D, and a coder. My research interests are NLP, ML, DL.</t>
  </si>
  <si>
    <t>News on #ai #programming #machinelearning #digitalmarketing #dataviz #nlp and more</t>
  </si>
  <si>
    <t>Code Monkey For Life. White Hat By Night.</t>
  </si>
  <si>
    <t>To see the possibility,
you need to try impossible</t>
  </si>
  <si>
    <t>Loving partner of @PanpsySchism, Fireball's dad, co-founder @SynponLabs</t>
  </si>
  <si>
    <t>Learn coding. 
Bharati vidyapeeth</t>
  </si>
  <si>
    <t>Author of 5 star brain-scan &amp; upload sci-fi novel Mindclone, plus short stories &amp; a possible sequel. Stay tuned. http://t.co/Xt8fDDyFSd</t>
  </si>
  <si>
    <t>Natural Language Processing, Deep Learning and Computational Linguistics - I lead the science team @HuggingFace _xD83E__xDD17_</t>
  </si>
  <si>
    <t>I'm a Software Developer, Father, MTBer, and Skier living in the foothills of Colorado. Interested in #NLP #AI #ML #Bots</t>
  </si>
  <si>
    <t>London</t>
  </si>
  <si>
    <t>Seattle, WA</t>
  </si>
  <si>
    <t>Ontario, Canada</t>
  </si>
  <si>
    <t>India</t>
  </si>
  <si>
    <t>INDIA</t>
  </si>
  <si>
    <t>Los Angeles, CA</t>
  </si>
  <si>
    <t>New York, NY</t>
  </si>
  <si>
    <t>New Zealand</t>
  </si>
  <si>
    <t>California, USA</t>
  </si>
  <si>
    <t>South Germany, or sunny Cal :)</t>
  </si>
  <si>
    <t>Everywhere for U</t>
  </si>
  <si>
    <t>Global</t>
  </si>
  <si>
    <t>Seattle</t>
  </si>
  <si>
    <t>Boston, MA</t>
  </si>
  <si>
    <t>UK</t>
  </si>
  <si>
    <t>Madrid - Spain</t>
  </si>
  <si>
    <t>Braunschweig, Germany</t>
  </si>
  <si>
    <t>Toronto, Canada</t>
  </si>
  <si>
    <t>Cambridge, UK</t>
  </si>
  <si>
    <t>NoVA, USA</t>
  </si>
  <si>
    <t>Internet</t>
  </si>
  <si>
    <t>USA</t>
  </si>
  <si>
    <t>Las Vegas San Francisco London</t>
  </si>
  <si>
    <t>London, England</t>
  </si>
  <si>
    <t>São Paulo, Brasil</t>
  </si>
  <si>
    <t>Israel</t>
  </si>
  <si>
    <t>Austin, TX</t>
  </si>
  <si>
    <t>cyberspace</t>
  </si>
  <si>
    <t>Vancouver, BC</t>
  </si>
  <si>
    <t>Coruscant</t>
  </si>
  <si>
    <t>Allen Institute for Artificial Intelligence</t>
  </si>
  <si>
    <t>San Francisco | Venice, CA</t>
  </si>
  <si>
    <t>San Francisco Bay Area</t>
  </si>
  <si>
    <t>Seattle, WA  - @vulcaninc</t>
  </si>
  <si>
    <t>Doha</t>
  </si>
  <si>
    <t>México</t>
  </si>
  <si>
    <t>Paris</t>
  </si>
  <si>
    <t>Athens, Greece</t>
  </si>
  <si>
    <t>Irvine, CA</t>
  </si>
  <si>
    <t>Chennai, India</t>
  </si>
  <si>
    <t>Washington, DC</t>
  </si>
  <si>
    <t>Spain</t>
  </si>
  <si>
    <t>Bengaluru South, India</t>
  </si>
  <si>
    <t>Japan_ _xD83C__xDF4F__Fukuoka-City</t>
  </si>
  <si>
    <t>Stanford, CA</t>
  </si>
  <si>
    <t>Montréal, Québec</t>
  </si>
  <si>
    <t>Singapore</t>
  </si>
  <si>
    <t>Mountain View, CA</t>
  </si>
  <si>
    <t>中华人民共和国</t>
  </si>
  <si>
    <t>Jax,FL</t>
  </si>
  <si>
    <t>ANKARA</t>
  </si>
  <si>
    <t>Hellville, Hell</t>
  </si>
  <si>
    <t>Pune</t>
  </si>
  <si>
    <t>San Carlos, CA</t>
  </si>
  <si>
    <t>Amsterdam, New-York &amp; Paris</t>
  </si>
  <si>
    <t>Denver, CO</t>
  </si>
  <si>
    <t>Mother Earth</t>
  </si>
  <si>
    <t>http://garymarcus.com</t>
  </si>
  <si>
    <t>http://www.ft.com/</t>
  </si>
  <si>
    <t>https://t.co/eOpqYLe3u7</t>
  </si>
  <si>
    <t>http://www.facebook.com/KaunBanegaCrorepatiOfficial</t>
  </si>
  <si>
    <t>http://Instagram.com/mohanumarvaish</t>
  </si>
  <si>
    <t>https://www.jeopardy.com/jeffect</t>
  </si>
  <si>
    <t>https://www.ibm.com/blogs/watson/</t>
  </si>
  <si>
    <t>https://t.co/YWG0zcrDNU</t>
  </si>
  <si>
    <t>http://uli.junker.free.fr</t>
  </si>
  <si>
    <t>https://t.co/HxS0uuygDI</t>
  </si>
  <si>
    <t>https://t.co/HDCHa5MfwS</t>
  </si>
  <si>
    <t>https://t.co/tfzDNcoVZG</t>
  </si>
  <si>
    <t>http://essentials.news/future-of-ai</t>
  </si>
  <si>
    <t>https://t.co/pvKwFz36f3</t>
  </si>
  <si>
    <t>https://bitsdroid.com</t>
  </si>
  <si>
    <t>https://hybridai.uk/</t>
  </si>
  <si>
    <t>https://t.co/LzfvshDj0W</t>
  </si>
  <si>
    <t>http://t.co/xgaygTqrmc</t>
  </si>
  <si>
    <t>https://t.co/sisXbOJJ62</t>
  </si>
  <si>
    <t>http://t.co/fpIObvmd6z</t>
  </si>
  <si>
    <t>http://t.co/6bUL0JHSrz</t>
  </si>
  <si>
    <t>https://www.facebook.com/angsuman.chakraborty</t>
  </si>
  <si>
    <t>http://t.co/AkenmZGE7g</t>
  </si>
  <si>
    <t>https://t.co/LRjZu1tPSV</t>
  </si>
  <si>
    <t>https://420cyber.com</t>
  </si>
  <si>
    <t>https://t.co/S9OKsMy8G5</t>
  </si>
  <si>
    <t>https://t.co/tuXxGlsQ6m</t>
  </si>
  <si>
    <t>http://reddit.com/r/bprogramming/</t>
  </si>
  <si>
    <t>http://t.co/ciEpM3Iw8h</t>
  </si>
  <si>
    <t>http://joshtronic.com</t>
  </si>
  <si>
    <t>http://t.co/Hhd4XifQjt</t>
  </si>
  <si>
    <t>https://t.co/d7xybMluLJ</t>
  </si>
  <si>
    <t>https://t.co/k5MRgMUXgl</t>
  </si>
  <si>
    <t>https://t.co/WevK9Xv1Qe</t>
  </si>
  <si>
    <t>https://t.co/6XbweSdOAU</t>
  </si>
  <si>
    <t>https://t.co/e5Top98sHb</t>
  </si>
  <si>
    <t>https://t.co/z9VbWhud5t</t>
  </si>
  <si>
    <t>https://t.co/yMSzkTn9c2</t>
  </si>
  <si>
    <t>https://t.co/jRqRp3PPWd</t>
  </si>
  <si>
    <t>http://vulcan.com</t>
  </si>
  <si>
    <t>https://t.co/LQlV76qEPK</t>
  </si>
  <si>
    <t>https://t.co/RBj8bp5fgp</t>
  </si>
  <si>
    <t>https://t.co/d8vynPvl6X</t>
  </si>
  <si>
    <t>https://t.co/7iPUAlRKE1</t>
  </si>
  <si>
    <t>https://t.co/ElAERpjBd3</t>
  </si>
  <si>
    <t>https://t.co/V78xgahowJ</t>
  </si>
  <si>
    <t>http://explore.georgetown.edu/people/mrn24/?PageTemplateID=310</t>
  </si>
  <si>
    <t>https://t.co/f9NZ8yfZM8</t>
  </si>
  <si>
    <t>http://www.istc.cnr.it/group/pst</t>
  </si>
  <si>
    <t>http://t.co/BHjmVCyrle</t>
  </si>
  <si>
    <t>http://t.co/OomRpFKnUW</t>
  </si>
  <si>
    <t>http://www.montreal.ai</t>
  </si>
  <si>
    <t>https://t.co/3TcEk7ku73</t>
  </si>
  <si>
    <t>http://ai.google</t>
  </si>
  <si>
    <t>http://ashot.org/links.php</t>
  </si>
  <si>
    <t>http://synpon.com</t>
  </si>
  <si>
    <t>http://paper.li/DaveWolf141/1435187105#!headlines</t>
  </si>
  <si>
    <t>http://thomwolf.io</t>
  </si>
  <si>
    <t>https://t.co/RG46ivlTL5</t>
  </si>
  <si>
    <t>Mumbai</t>
  </si>
  <si>
    <t>https://pbs.twimg.com/profile_banners/18949452/1523880591</t>
  </si>
  <si>
    <t>https://pbs.twimg.com/profile_banners/3442793834/1530561432</t>
  </si>
  <si>
    <t>https://pbs.twimg.com/profile_banners/3397145679/1478493533</t>
  </si>
  <si>
    <t>https://pbs.twimg.com/profile_banners/910362854225784832/1542206740</t>
  </si>
  <si>
    <t>https://pbs.twimg.com/profile_banners/1066250073791586305/1543199316</t>
  </si>
  <si>
    <t>https://pbs.twimg.com/profile_banners/1012372502834626560/1530203591</t>
  </si>
  <si>
    <t>https://pbs.twimg.com/profile_banners/52554306/1542819173</t>
  </si>
  <si>
    <t>https://pbs.twimg.com/profile_banners/29735775/1544458411</t>
  </si>
  <si>
    <t>https://pbs.twimg.com/profile_banners/2163648486/1537814490</t>
  </si>
  <si>
    <t>https://pbs.twimg.com/profile_banners/1079622467214143488/1546405167</t>
  </si>
  <si>
    <t>https://pbs.twimg.com/profile_banners/1424091109/1493545658</t>
  </si>
  <si>
    <t>https://pbs.twimg.com/profile_banners/885944646681100288/1543194879</t>
  </si>
  <si>
    <t>https://pbs.twimg.com/profile_banners/405036883/1539481494</t>
  </si>
  <si>
    <t>https://pbs.twimg.com/profile_banners/873919885096693761/1536097951</t>
  </si>
  <si>
    <t>https://pbs.twimg.com/profile_banners/36515907/1411261007</t>
  </si>
  <si>
    <t>https://pbs.twimg.com/profile_banners/844615687528235012/1538665773</t>
  </si>
  <si>
    <t>https://pbs.twimg.com/profile_banners/48219214/1425518823</t>
  </si>
  <si>
    <t>https://pbs.twimg.com/profile_banners/450934777/1538320641</t>
  </si>
  <si>
    <t>https://pbs.twimg.com/profile_banners/283256476/1477219732</t>
  </si>
  <si>
    <t>https://pbs.twimg.com/profile_banners/66392766/1353942544</t>
  </si>
  <si>
    <t>https://pbs.twimg.com/profile_banners/24001448/1512584886</t>
  </si>
  <si>
    <t>https://pbs.twimg.com/profile_banners/702365900310253569/1461211751</t>
  </si>
  <si>
    <t>https://pbs.twimg.com/profile_banners/6987882/1492671374</t>
  </si>
  <si>
    <t>https://pbs.twimg.com/profile_banners/3065181529/1439011072</t>
  </si>
  <si>
    <t>https://pbs.twimg.com/profile_banners/1029603103123759105/1534363085</t>
  </si>
  <si>
    <t>https://pbs.twimg.com/profile_banners/826914703804805120/1519235168</t>
  </si>
  <si>
    <t>https://pbs.twimg.com/profile_banners/938822016068608000/1512668104</t>
  </si>
  <si>
    <t>https://pbs.twimg.com/profile_banners/18364654/1415383104</t>
  </si>
  <si>
    <t>https://pbs.twimg.com/profile_banners/23616271/1483323697</t>
  </si>
  <si>
    <t>https://pbs.twimg.com/profile_banners/44196397/1354486475</t>
  </si>
  <si>
    <t>https://pbs.twimg.com/profile_banners/2353547750/1496282237</t>
  </si>
  <si>
    <t>https://pbs.twimg.com/profile_banners/6642132/1411377295</t>
  </si>
  <si>
    <t>https://pbs.twimg.com/profile_banners/2989902802/1442172010</t>
  </si>
  <si>
    <t>https://pbs.twimg.com/profile_banners/1026903001431138304/1533997948</t>
  </si>
  <si>
    <t>https://pbs.twimg.com/profile_banners/1938794582/1537120192</t>
  </si>
  <si>
    <t>https://pbs.twimg.com/profile_banners/928523238/1515996077</t>
  </si>
  <si>
    <t>https://pbs.twimg.com/profile_banners/498631199/1398217111</t>
  </si>
  <si>
    <t>https://pbs.twimg.com/profile_banners/301105775/1519323313</t>
  </si>
  <si>
    <t>https://pbs.twimg.com/profile_banners/178179388/1489179844</t>
  </si>
  <si>
    <t>https://pbs.twimg.com/profile_banners/849554405816979459/1515606153</t>
  </si>
  <si>
    <t>https://pbs.twimg.com/profile_banners/23851532/1451246497</t>
  </si>
  <si>
    <t>https://pbs.twimg.com/profile_banners/927152014953291776/1539287894</t>
  </si>
  <si>
    <t>https://pbs.twimg.com/profile_banners/1070381762088460288/1544034872</t>
  </si>
  <si>
    <t>https://pbs.twimg.com/profile_banners/7001342/1522672920</t>
  </si>
  <si>
    <t>https://pbs.twimg.com/profile_banners/113055050/1532591992</t>
  </si>
  <si>
    <t>https://pbs.twimg.com/profile_banners/4039521973/1545829962</t>
  </si>
  <si>
    <t>https://pbs.twimg.com/profile_banners/919860212/1544656376</t>
  </si>
  <si>
    <t>https://pbs.twimg.com/profile_banners/983629872365944833/1539245009</t>
  </si>
  <si>
    <t>https://pbs.twimg.com/profile_banners/33838201/1525739769</t>
  </si>
  <si>
    <t>https://pbs.twimg.com/profile_banners/1065610001958416386/1547356498</t>
  </si>
  <si>
    <t>https://pbs.twimg.com/profile_banners/218379543/1508776388</t>
  </si>
  <si>
    <t>https://pbs.twimg.com/profile_banners/2875625019/1547168316</t>
  </si>
  <si>
    <t>https://pbs.twimg.com/profile_banners/1042030291156705280/1540305885</t>
  </si>
  <si>
    <t>https://pbs.twimg.com/profile_banners/603179915/1394301975</t>
  </si>
  <si>
    <t>https://pbs.twimg.com/profile_banners/246939962/1534243599</t>
  </si>
  <si>
    <t>de</t>
  </si>
  <si>
    <t>es</t>
  </si>
  <si>
    <t>ja</t>
  </si>
  <si>
    <t>zh-cn</t>
  </si>
  <si>
    <t>tr</t>
  </si>
  <si>
    <t>fr</t>
  </si>
  <si>
    <t>http://abs.twimg.com/images/themes/theme1/bg.png</t>
  </si>
  <si>
    <t>http://abs.twimg.com/images/themes/theme9/bg.gif</t>
  </si>
  <si>
    <t>http://abs.twimg.com/images/themes/theme4/bg.gif</t>
  </si>
  <si>
    <t>http://pbs.twimg.com/profile_background_images/473343444438355968/hTkceqgs.jpeg</t>
  </si>
  <si>
    <t>http://abs.twimg.com/images/themes/theme2/bg.gif</t>
  </si>
  <si>
    <t>http://abs.twimg.com/images/themes/theme14/bg.gif</t>
  </si>
  <si>
    <t>http://abs.twimg.com/images/themes/theme18/bg.gif</t>
  </si>
  <si>
    <t>http://abs.twimg.com/images/themes/theme13/bg.gif</t>
  </si>
  <si>
    <t>http://abs.twimg.com/images/themes/theme7/bg.gif</t>
  </si>
  <si>
    <t>http://abs.twimg.com/images/themes/theme6/bg.gif</t>
  </si>
  <si>
    <t>http://abs.twimg.com/images/themes/theme10/bg.gif</t>
  </si>
  <si>
    <t>http://pbs.twimg.com/profile_images/931156393108885504/EqEMtLhM_normal.jpg</t>
  </si>
  <si>
    <t>http://pbs.twimg.com/profile_images/640225468617093120/KrRy6PFq_normal.png</t>
  </si>
  <si>
    <t>http://pbs.twimg.com/profile_images/1048730714223628288/X8A2RlL9_normal.jpg</t>
  </si>
  <si>
    <t>http://pbs.twimg.com/profile_images/2547959819/4tmcpzy33739aty77fq3_normal.jpeg</t>
  </si>
  <si>
    <t>http://pbs.twimg.com/profile_images/1066251835726426112/fVjxeUpH_normal.jpg</t>
  </si>
  <si>
    <t>http://pbs.twimg.com/profile_images/1012375244575633408/TGW7aybC_normal.jpg</t>
  </si>
  <si>
    <t>http://pbs.twimg.com/profile_images/1065286992022261760/fpGx_vSm_normal.jpg</t>
  </si>
  <si>
    <t>http://pbs.twimg.com/profile_images/986987176700280833/wzJJCwre_normal.jpg</t>
  </si>
  <si>
    <t>http://pbs.twimg.com/profile_images/1044295772693385217/SDKzesac_normal.jpg</t>
  </si>
  <si>
    <t>http://pbs.twimg.com/profile_images/550302591/Benutzer_Drahflow_1_normal.JPG</t>
  </si>
  <si>
    <t>http://pbs.twimg.com/profile_images/1064919676067737602/DwZ7op8K_normal.jpg</t>
  </si>
  <si>
    <t>http://pbs.twimg.com/profile_images/1082975776113340416/-hQlqBJA_normal.jpg</t>
  </si>
  <si>
    <t>http://pbs.twimg.com/profile_images/747896442312753152/h2CAH4pq_normal.jpg</t>
  </si>
  <si>
    <t>http://pbs.twimg.com/profile_images/1026950820388995073/Wn32QY2D_normal.jpg</t>
  </si>
  <si>
    <t>http://pbs.twimg.com/profile_images/431826563596693504/miwa7LpW_normal.jpeg</t>
  </si>
  <si>
    <t>http://pbs.twimg.com/profile_images/993649592422907904/yD7LkqU2_normal.jpg</t>
  </si>
  <si>
    <t>http://pbs.twimg.com/profile_images/3435212589/e07da27f0affa0b7c2427ae3766a0669_normal.jpeg</t>
  </si>
  <si>
    <t>http://pbs.twimg.com/profile_images/1674726804/Ammar_Waleed_normal.jpg</t>
  </si>
  <si>
    <t>Open Twitter Page for This Person</t>
  </si>
  <si>
    <t>https://twitter.com/garymarcus</t>
  </si>
  <si>
    <t>https://twitter.com/ft</t>
  </si>
  <si>
    <t>https://twitter.com/pdasigi</t>
  </si>
  <si>
    <t>https://twitter.com/allen_ai</t>
  </si>
  <si>
    <t>https://twitter.com/tajymany</t>
  </si>
  <si>
    <t>https://twitter.com/kbcsony</t>
  </si>
  <si>
    <t>https://twitter.com/mohanumarvaish</t>
  </si>
  <si>
    <t>https://twitter.com/sunligh65803010</t>
  </si>
  <si>
    <t>https://twitter.com/jeopardy</t>
  </si>
  <si>
    <t>https://twitter.com/ibmwatson</t>
  </si>
  <si>
    <t>https://twitter.com/theamshownz</t>
  </si>
  <si>
    <t>https://twitter.com/ulrichjunker</t>
  </si>
  <si>
    <t>https://twitter.com/rpnstartups</t>
  </si>
  <si>
    <t>https://twitter.com/marcusfrei_</t>
  </si>
  <si>
    <t>https://twitter.com/aluwcl</t>
  </si>
  <si>
    <t>https://twitter.com/steplitsky</t>
  </si>
  <si>
    <t>https://twitter.com/zuzudotai</t>
  </si>
  <si>
    <t>https://twitter.com/etzioni</t>
  </si>
  <si>
    <t>https://twitter.com/future_of_ai</t>
  </si>
  <si>
    <t>https://twitter.com/ghideas</t>
  </si>
  <si>
    <t>https://twitter.com/machine_ml</t>
  </si>
  <si>
    <t>https://twitter.com/tauheedul</t>
  </si>
  <si>
    <t>https://twitter.com/jpfuentesbrea</t>
  </si>
  <si>
    <t>https://twitter.com/drahflow</t>
  </si>
  <si>
    <t>https://twitter.com/jimprall</t>
  </si>
  <si>
    <t>https://twitter.com/seanrintel</t>
  </si>
  <si>
    <t>https://twitter.com/hn_frontpage</t>
  </si>
  <si>
    <t>https://twitter.com/hntweets</t>
  </si>
  <si>
    <t>https://twitter.com/hacker_news_hir</t>
  </si>
  <si>
    <t>https://twitter.com/angsuman</t>
  </si>
  <si>
    <t>https://twitter.com/newsycbot</t>
  </si>
  <si>
    <t>https://twitter.com/neuropuff</t>
  </si>
  <si>
    <t>https://twitter.com/420cyber</t>
  </si>
  <si>
    <t>https://twitter.com/blackopscyber1</t>
  </si>
  <si>
    <t>https://twitter.com/darksideofcode</t>
  </si>
  <si>
    <t>https://twitter.com/bprogramming2</t>
  </si>
  <si>
    <t>https://twitter.com/jreuben1</t>
  </si>
  <si>
    <t>https://twitter.com/joshtronic</t>
  </si>
  <si>
    <t>https://twitter.com/tek_news</t>
  </si>
  <si>
    <t>https://twitter.com/jvtastic</t>
  </si>
  <si>
    <t>https://twitter.com/elonmusk</t>
  </si>
  <si>
    <t>https://twitter.com/penzant</t>
  </si>
  <si>
    <t>https://twitter.com/ikuyamada</t>
  </si>
  <si>
    <t>https://twitter.com/holidayengineer</t>
  </si>
  <si>
    <t>https://twitter.com/dashgopro</t>
  </si>
  <si>
    <t>https://twitter.com/ai2_allennlp</t>
  </si>
  <si>
    <t>https://twitter.com/nlpnoah</t>
  </si>
  <si>
    <t>https://twitter.com/shaliniananda1</t>
  </si>
  <si>
    <t>https://twitter.com/yejinchoinka</t>
  </si>
  <si>
    <t>https://twitter.com/alanmackworth</t>
  </si>
  <si>
    <t>https://twitter.com/eric_wallace_</t>
  </si>
  <si>
    <t>https://twitter.com/ayirpelle</t>
  </si>
  <si>
    <t>https://twitter.com/billhilf</t>
  </si>
  <si>
    <t>https://twitter.com/yoavgo</t>
  </si>
  <si>
    <t>https://twitter.com/sara_thiru</t>
  </si>
  <si>
    <t>https://twitter.com/geologistico</t>
  </si>
  <si>
    <t>https://twitter.com/recitalai</t>
  </si>
  <si>
    <t>https://twitter.com/desertnaut</t>
  </si>
  <si>
    <t>https://twitter.com/i_beltagy</t>
  </si>
  <si>
    <t>https://twitter.com/sameer_</t>
  </si>
  <si>
    <t>https://twitter.com/fnplusofficial</t>
  </si>
  <si>
    <t>https://twitter.com/adlucem9</t>
  </si>
  <si>
    <t>https://twitter.com/mikenelson</t>
  </si>
  <si>
    <t>https://twitter.com/vrbenjamins</t>
  </si>
  <si>
    <t>https://twitter.com/cnrpst</t>
  </si>
  <si>
    <t>https://twitter.com/himansh77588980</t>
  </si>
  <si>
    <t>https://twitter.com/bluespec149799</t>
  </si>
  <si>
    <t>https://twitter.com/dsweld</t>
  </si>
  <si>
    <t>https://twitter.com/nlpmattg</t>
  </si>
  <si>
    <t>https://twitter.com/hazyresearch</t>
  </si>
  <si>
    <t>https://twitter.com/montreal_ai</t>
  </si>
  <si>
    <t>https://twitter.com/thechrischua</t>
  </si>
  <si>
    <t>https://twitter.com/googleai</t>
  </si>
  <si>
    <t>https://twitter.com/joeliu2016</t>
  </si>
  <si>
    <t>https://twitter.com/ainow6</t>
  </si>
  <si>
    <t>https://twitter.com/ashot_</t>
  </si>
  <si>
    <t>https://twitter.com/temiz33</t>
  </si>
  <si>
    <t>https://twitter.com/robotic_hands</t>
  </si>
  <si>
    <t>https://twitter.com/twinkle08451511</t>
  </si>
  <si>
    <t>https://twitter.com/davewolf141</t>
  </si>
  <si>
    <t>https://twitter.com/thom_wolf</t>
  </si>
  <si>
    <t>https://twitter.com/camchenry</t>
  </si>
  <si>
    <t>https://twitter.com/waleed_ammar</t>
  </si>
  <si>
    <t>garymarcus
“If we have @ElonMusk and Nick
Bostrom talking about ‘superintelligence’,
we need [sceptics like] @GaryMarcus
to provide a reality check.” -
@etzioni, CEO @allenai_org, in
excellent new @FT piece on danger
of overestimating AI and #deeplearning
https://t.co/mgAUR6jgAW</t>
  </si>
  <si>
    <t xml:space="preserve">ft
</t>
  </si>
  <si>
    <t>pdasigi
RT @allen_ai: AI2 was launched
in 2014 with a small team on a
mission to build AI for the Common
Good. Five years later, there are
over 100…</t>
  </si>
  <si>
    <t>allen_ai
AI2 was launched in 2014 with a
small team on a mission to build
AI for the Common Good. Five years
later, there are over 100 of us
across several teams, inventing
the #AI systems and tools of the
future. Here's to a new year of
breakthroughs! https://t.co/vmW0uzdef5
#AllenImpact https://t.co/ASkHucCUGD</t>
  </si>
  <si>
    <t>tajymany
Loved being @TheAMShowNZ https://t.co/fGUEN33rzn
@IBMWatson's GrandChallenge - @Jeopardy
#AskTanmay's(Watson+BiDAF @allenai_org)
- @KBCsony? https://t.co/gzbaYqxlVh</t>
  </si>
  <si>
    <t xml:space="preserve">kbcsony
</t>
  </si>
  <si>
    <t>mohanumarvaish
RT @TajyMany: Loved being @TheAMShowNZ
https://t.co/fGUEN33rzn @IBMWatson's
GrandChallenge - @Jeopardy #AskTanmay's(Watson+BiDAF
@allenai_o…</t>
  </si>
  <si>
    <t>sunligh65803010
RT @mohanumarvaish: @TajyMany @TheAMShowNZ
@IBMWatson @Jeopardy @allenai_org
@KBCsony Nice shot bro https://t.co/E7JUDj1J2t</t>
  </si>
  <si>
    <t xml:space="preserve">allenai_org
</t>
  </si>
  <si>
    <t xml:space="preserve">jeopardy
</t>
  </si>
  <si>
    <t xml:space="preserve">ibmwatson
</t>
  </si>
  <si>
    <t xml:space="preserve">theamshownz
</t>
  </si>
  <si>
    <t>ulrichjunker
RT @allen_ai: AI2 was launched
in 2014 with a small team on a
mission to build AI for the Common
Good. Five years later, there are
over 100…</t>
  </si>
  <si>
    <t>rpnstartups
RT @allen_ai: AI2 was launched
in 2014 with a small team on a
mission to build AI for the Common
Good. Five years later, there are
over 100…</t>
  </si>
  <si>
    <t>marcusfrei_
RT @allen_ai: AI2 was launched
in 2014 with a small team on a
mission to build AI for the Common
Good. Five years later, there are
over 100…</t>
  </si>
  <si>
    <t>aluwcl
RT @TajyMany: Loved being @TheAMShowNZ
https://t.co/fGUEN33rzn @IBMWatson's
GrandChallenge - @Jeopardy #AskTanmay's(Watson+BiDAF
@allenai_o…</t>
  </si>
  <si>
    <t>steplitsky
RT @allen_ai: AI2 was launched
in 2014 with a small team on a
mission to build AI for the Common
Good. Five years later, there are
over 100…</t>
  </si>
  <si>
    <t>zuzudotai
RT @future_of_AI: AI for the Common
Good. https://t.co/UdpXmSVL6j #AI
#Research #AllenImpact via @etzioni</t>
  </si>
  <si>
    <t>etzioni
Proud that @allen_ai is 5 years
old;100+ team members. our research
project leaders include @YejinChoinka
Peter Clark Ali Farhadi @nlpmattg
@yoavgo, Ani Kembhavi @nlpnoah
Roozbeh Mottaghi @dsweld. Projects
include @ai2_allennlp #semanticscholar.
See https://t.co/xjxG3f5pGB https://t.co/TUkOoZFQV6</t>
  </si>
  <si>
    <t>future_of_ai
AI for the Common Good. https://t.co/RHpQ8mKfeG
#ai #machinelearning #artificialintelligence
#AllenImpact via @etzioni</t>
  </si>
  <si>
    <t>ghideas
RT @future_of_AI: AI for the Common
Good. https://t.co/AhP4rl5l3X #AI
#Research #AllenImpact via @etzioni</t>
  </si>
  <si>
    <t>machine_ml
RT @future_of_AI: AI for the Common
Good. https://t.co/F0IvPri3hD #ai
#machinelearning #artificialintelligence
#AllenImpact via @etzioni</t>
  </si>
  <si>
    <t>tauheedul
RT @future_of_AI: AI for the Common
Good. https://t.co/RHpQ8mKfeG #ai
#machinelearning #artificialintelligence
#AllenImpact via @etzioni</t>
  </si>
  <si>
    <t>jpfuentesbrea
RT @allen_ai: AI2 was launched
in 2014 with a small team on a
mission to build AI for the Common
Good. Five years later, there are
over 100…</t>
  </si>
  <si>
    <t>drahflow
Testing Aristo by @allenai_org.
At least it is not sure. https://t.co/3OXMDyL5Qt</t>
  </si>
  <si>
    <t>jimprall
RT @Drahflow: Testing Aristo by
@allenai_org. At least it is not
sure. https://t.co/3OXMDyL5Qt</t>
  </si>
  <si>
    <t>seanrintel
This reflection on a PhD using
text analytics is fascinating.
Future text analytics (eg https://t.co/ftn3vu3frm)
could actively guide understanding,
prevent duplication, head off dead
ends, and improve knowledge aggregation.
Not replacing reading, but making
it more targeted. https://t.co/K9gccM0u5m</t>
  </si>
  <si>
    <t>hn_frontpage
New Top Score on AI2 Reasoning
Challenge (ARC) Is 53.84% L: https://t.co/lxBiKj5u7N
C: https://t.co/Hjd5oYaMT5</t>
  </si>
  <si>
    <t>hntweets
New Top Score on AI2 Reasoning
Challenge (ARC) Is 53.84%: https://t.co/p44qry6Gmp
Comments: https://t.co/wATRprDIW7</t>
  </si>
  <si>
    <t>hacker_news_hir
New Top Score on AI2 Reasoning
Challenge (ARC) Is 53.84% : https://t.co/Zy0tEe4z89
Comments: https://t.co/O0MYSxMuyl</t>
  </si>
  <si>
    <t>angsuman
New Top Score on AI2 Reasoning
Challenge (ARC) Is 53.84% https://t.co/RJAsRIsKMY</t>
  </si>
  <si>
    <t>newsycbot
New Top Score on AI2 Reasoning
Challenge (ARC) Is 53.84% https://t.co/3VXBpfgoZf
(cmts https://t.co/dNyTB2CTxy)</t>
  </si>
  <si>
    <t>neuropuff
New Top Score on AI2 Reasoning
Challenge (ARC) Is 53.84% https://t.co/otCkffDdsd</t>
  </si>
  <si>
    <t>420cyber
New Top Score on AI2 Reasoning
Challenge (ARC) Is 53.84% https://t.co/4S80nDnDx7</t>
  </si>
  <si>
    <t>blackopscyber1
RT @420Cyber: New Top Score on
AI2 Reasoning Challenge (ARC) Is
53.84% https://t.co/4S80nDnDx7</t>
  </si>
  <si>
    <t>darksideofcode
New Top Score on AI2 Reasoning
Challenge (ARC) Is 53.84% https://t.co/f6bbkB1RN8</t>
  </si>
  <si>
    <t>bprogramming2
New Top Score on AI2 Reasoning
Challenge (ARC) Is 53.84% https://t.co/nO1R9gH1iR
https://t.co/6HJQ7aLGfn</t>
  </si>
  <si>
    <t>jreuben1
New Top Score on AI2 Reasoning
Challenge (ARC) Is 53.84% https://t.co/UUDNHHife0</t>
  </si>
  <si>
    <t>joshtronic
New Top Score on AI2 Reasoning
Challenge (ARC) Is 53.84% - https://t.co/2pGiHoH4Yi</t>
  </si>
  <si>
    <t>tek_news
HNews: New Top Score on AI2 Reasoning
Challenge (ARC) Is 53.84% https://t.co/SD0c6gdM2N</t>
  </si>
  <si>
    <t>jvtastic
RT @GaryMarcus: â€œIf we have @ElonMusk
and Nick Bostrom talking about
â€˜superintelligenceâ€™, we need
[sceptics like] @GaryMarcus to
provide aâ€¦</t>
  </si>
  <si>
    <t xml:space="preserve">elonmusk
</t>
  </si>
  <si>
    <t>penzant
&amp;gt;BigBird &amp;gt;Multi-source fine-tuning
over BERT base model https://t.co/F6BBmL5nOO
ok (*Â´Ï‰ï½€*)</t>
  </si>
  <si>
    <t>ikuyamada
RT @penzant: &amp;gt;BigBird &amp;gt;Multi-source
fine-tuning over BERT base model
https://t.co/F6BBmL5nOO ok (*Â´Ï‰ï½€*)</t>
  </si>
  <si>
    <t>holidayengineer
I have to repeat that Matthew Peters
of https://t.co/w4cKPfp4TG is a
genius. The idea of deep contextualized
language model word embedding is
too awesome.</t>
  </si>
  <si>
    <t>dashgopro
New Top Score on AI2 Reasoning
Challenge (ARC) Is 53.84% by via
Hacker News https://t.co/gtJ8HkPvWq
Brexit; Sign my petition to remain.
https://t.co/FlsN6Wo1Ex https://t.co/WIM8E3z14R</t>
  </si>
  <si>
    <t xml:space="preserve">ai2_allennlp
</t>
  </si>
  <si>
    <t xml:space="preserve">nlpnoah
</t>
  </si>
  <si>
    <t>shaliniananda1
RT @etzioni: Proud that @allen_ai
is 5 years old;100+ team members.
our research project leaders include
@YejinChoinka Peter Clark Ali Fâ€¦</t>
  </si>
  <si>
    <t>yejinchoinka
RT @etzioni: Proud that @allen_ai
is 5 years old;100+ team members.
our research project leaders include
@YejinChoinka Peter Clark Ali Fâ€¦</t>
  </si>
  <si>
    <t>alanmackworth
RT @etzioni: Proud that @allen_ai
is 5 years old;100+ team members.
our research project leaders include
@YejinChoinka Peter Clark Ali Fâ€¦</t>
  </si>
  <si>
    <t>eric_wallace_
RT @etzioni: Proud that @allen_ai
is 5 years old;100+ team members.
our research project leaders include
@YejinChoinka Peter Clark Ali Fâ€¦</t>
  </si>
  <si>
    <t>ayirpelle
RT @etzioni: Proud that @allen_ai
is 5 years old;100+ team members.
our research project leaders include
@YejinChoinka Peter Clark Ali Fâ€¦</t>
  </si>
  <si>
    <t>billhilf
RT @etzioni: Proud that @allen_ai
is 5 years old;100+ team members.
our research project leaders include
@YejinChoinka Peter Clark Ali Fâ€¦</t>
  </si>
  <si>
    <t>yoavgo
RT @etzioni: Proud that @allen_ai
is 5 years old;100+ team members.
our research project leaders include
@YejinChoinka Peter Clark Ali Fâ€¦</t>
  </si>
  <si>
    <t>sara_thiru
RT @etzioni: Proud that @allen_ai
is 5 years old;100+ team members.
our research project leaders include
@YejinChoinka Peter Clark Ali Fâ€¦</t>
  </si>
  <si>
    <t>geologistico
RT @etzioni: Proud that @allen_ai
is 5 years old;100+ team members.
our research project leaders include
@YejinChoinka Peter Clark Ali Fâ€¦</t>
  </si>
  <si>
    <t>recitalai
RT @etzioni: Proud that @allen_ai
is 5 years old;100+ team members.
our research project leaders include
@YejinChoinka Peter Clark Ali Fâ€¦</t>
  </si>
  <si>
    <t>desertnaut
RT @etzioni: Proud that @allen_ai
is 5 years old;100+ team members.
our research project leaders include
@YejinChoinka Peter Clark Ali Fâ€¦</t>
  </si>
  <si>
    <t>i_beltagy
RT @etzioni: Proud that @allen_ai
is 5 years old;100+ team members.
our research project leaders include
@YejinChoinka Peter Clark Ali Fâ€¦</t>
  </si>
  <si>
    <t>sameer_
RT @etzioni: Proud that @allen_ai
is 5 years old;100+ team members.
our research project leaders include
@YejinChoinka Peter Clark Ali Fâ€¦</t>
  </si>
  <si>
    <t>fnplusofficial
RT @etzioni: Proud that @allen_ai
is 5 years old;100+ team members.
our research project leaders include
@YejinChoinka Peter Clark Ali Fâ€¦</t>
  </si>
  <si>
    <t>adlucem9
RT @etzioni: Proud that @allen_ai
is 5 years old;100+ team members.
our research project leaders include
@YejinChoinka Peter Clark Ali Fâ€¦</t>
  </si>
  <si>
    <t>mikenelson
RT @allen_ai: AI2 was launched
in 2014 with a small team on a
mission to build AI for the Common
Good. Five years later, there are
over 100â€¦</t>
  </si>
  <si>
    <t>vrbenjamins
RT @etzioni: Proud that @allen_ai
is 5 years old;100+ team members.
our research project leaders include
@YejinChoinka Peter Clark Ali Fâ€¦</t>
  </si>
  <si>
    <t>cnrpst
RT @etzioni: Proud that @allen_ai
is 5 years old;100+ team members.
our research project leaders include
@YejinChoinka Peter Clark Ali Fâ€¦</t>
  </si>
  <si>
    <t>himansh77588980
RT @etzioni: Proud that @allen_ai
is 5 years old;100+ team members.
our research project leaders include
@YejinChoinka Peter Clark Ali Fâ€¦</t>
  </si>
  <si>
    <t>bluespec149799
RT @allen_ai: AI2 was launched
in 2014 with a small team on a
mission to build AI for the Common
Good. Five years later, there are
over 100â€¦</t>
  </si>
  <si>
    <t>dsweld
RT @etzioni: Proud that @allen_ai
is 5 years old;100+ team members.
our research project leaders include
@YejinChoinka Peter Clark Ali F…</t>
  </si>
  <si>
    <t>nlpmattg
RT @etzioni: Proud that @allen_ai
is 5 years old;100+ team members.
our research project leaders include
@YejinChoinka Peter Clark Ali Fâ€¦</t>
  </si>
  <si>
    <t>hazyresearch
RT @etzioni: Proud that @allen_ai
is 5 years old;100+ team members.
our research project leaders include
@YejinChoinka Peter Clark Ali F…</t>
  </si>
  <si>
    <t>montreal_ai
RT @GaryMarcus: “If we have @ElonMusk
and Nick Bostrom talking about
‘superintelligence’, we need [sceptics
like] @GaryMarcus to provide a…</t>
  </si>
  <si>
    <t>thechrischua
RT @GaryMarcus: “If we have @ElonMusk
and Nick Bostrom talking about
‘superintelligence’, we need [sceptics
like] @GaryMarcus to provide a…</t>
  </si>
  <si>
    <t xml:space="preserve">googleai
</t>
  </si>
  <si>
    <t>joeliu2016
RT @etzioni: For a more challenging
QA task, check out: https://t.co/vyN1pgB0tK
Hey @GoogleAI, can your BERT do
that? _xD83D__xDE03_ https://t.co/4rk…</t>
  </si>
  <si>
    <t>ainow6
RT @GaryMarcus: “If we have @ElonMusk
and Nick Bostrom talking about
‘superintelligence’, we need [sceptics
like] @GaryMarcus to provide a…</t>
  </si>
  <si>
    <t>ashot_
RT @GaryMarcus: “If we have @ElonMusk
and Nick Bostrom talking about
‘superintelligence’, we need [sceptics
like] @GaryMarcus to provide a…</t>
  </si>
  <si>
    <t>temiz33
RT @GaryMarcus: “If we have @ElonMusk
and Nick Bostrom talking about
‘superintelligence’, we need [sceptics
like] @GaryMarcus to provide a…</t>
  </si>
  <si>
    <t>robotic_hands
And then there's THOR https://t.co/gNXcDnHlYc</t>
  </si>
  <si>
    <t>twinkle08451511
RT @TajyMany: Loved being @TheAMShowNZ
https://t.co/fGUEN33rzn @IBMWatson's
GrandChallenge - @Jeopardy #AskTanmay's(Watson+BiDAF
@allenai_o…</t>
  </si>
  <si>
    <t>davewolf141
Allen Institute for Artificial
Intelligence Your Brain Wants to
Follow us! https://t.co/lrFnMFWhg0
https://t.co/NdjWTsZEKX</t>
  </si>
  <si>
    <t>thom_wolf
I discover only now the #nlphighlights
podcast by @nlpmattg and @waleed_ammar
of @allenai_org! An ongoing series
of short interviews with authors
of interesting NLP papers, it's
really nice, good job guys! https://t.co/cNSM7TeI1f</t>
  </si>
  <si>
    <t>camchenry
RT @Thom_Wolf: I discover only
now the #nlphighlights podcast
by @nlpmattg and @waleed_ammar
of @allenai_org! An ongoing series
of short in…</t>
  </si>
  <si>
    <t xml:space="preserve">waleed_ammar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</si>
  <si>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</si>
  <si>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</si>
  <si>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</si>
  <si>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</si>
  <si>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</si>
  <si>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</si>
  <si>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</si>
  <si>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</si>
  <si>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</si>
  <si>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</si>
  <si>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</si>
  <si>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</si>
  <si>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</si>
  <si>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</si>
  <si>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</si>
  <si>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</si>
  <si>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</si>
  <si>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</si>
  <si>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</si>
  <si>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</si>
  <si>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</si>
  <si>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</si>
  <si>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</si>
  <si>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</si>
  <si>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</si>
  <si>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</si>
  <si>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</si>
  <si>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</si>
  <si>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</si>
  <si>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</si>
  <si>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</si>
  <si>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</si>
  <si>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</si>
  <si>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</si>
  <si>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</si>
  <si>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</si>
  <si>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</si>
  <si>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</si>
  <si>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</si>
  <si>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</si>
  <si>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</si>
  <si>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</si>
  <si>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</si>
  <si>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</si>
  <si>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</si>
  <si>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</si>
  <si>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</si>
  <si>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</si>
  <si>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</si>
  <si>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</si>
  <si>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</si>
  <si>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</si>
  <si>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</si>
  <si>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</si>
  <si>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</si>
  <si>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</si>
  <si>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</si>
  <si>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</si>
  <si>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</si>
  <si>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</si>
  <si>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</si>
  <si>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</si>
  <si>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</si>
  <si>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</si>
  <si>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</si>
  <si>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1.0.1.408</t>
  </si>
  <si>
    <t>Top URLs in Tweet in Entire Graph</t>
  </si>
  <si>
    <t>https://news.ycombinator.com/item?id=18832402</t>
  </si>
  <si>
    <t>Entire Graph Count</t>
  </si>
  <si>
    <t>Top URLs in Tweet in G1</t>
  </si>
  <si>
    <t>Top URLs in Tweet in G2</t>
  </si>
  <si>
    <t>G1 Count</t>
  </si>
  <si>
    <t>https://allenai.org/semantic-scholar/</t>
  </si>
  <si>
    <t>https://twitter.com/angusveitch/status/1081329357975506944</t>
  </si>
  <si>
    <t>https://www.reddit.com/r/bprogramming/comments/acwic9/new_top_score_on_ai2_reasoning_challenge_arc_is/</t>
  </si>
  <si>
    <t>https://www.change.org/p/uk-government-have-a-second-referendum-on-leaving-the-eu-question-stay-or-leave?recruiter=903205999&amp;utm_source=share_petition&amp;utm_medium=email&amp;utm_campaign=undefined</t>
  </si>
  <si>
    <t>Top URLs in Tweet in G3</t>
  </si>
  <si>
    <t>G2 Count</t>
  </si>
  <si>
    <t>https://twitter.com/seb_ruder/status/1050727451138150400</t>
  </si>
  <si>
    <t>https://allenai.org/</t>
  </si>
  <si>
    <t>https://twitter.com/allen_ai/status/1080181612204183552</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</si>
  <si>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</si>
  <si>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</si>
  <si>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</si>
  <si>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</si>
  <si>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</si>
  <si>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</si>
  <si>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</si>
  <si>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</si>
  <si>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</si>
  <si>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</si>
  <si>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</si>
  <si>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</si>
  <si>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https://leaderboard.allenai.org/arc/submissions/public https://news.ycombinator.com/item?id=18832402 https://twitter.com/allenai_org https://allenai.org/semantic-scholar/ https://twitter.com/angusveitch/status/1081329357975506944 https://www.reddit.com/r/bprogramming/comments/acwic9/new_top_score_on_ai2_reasoning_challenge_arc_is/ http://allenai.org/ https://www.change.org/p/uk-government-have-a-second-referendum-on-leaving-the-eu-question-stay-or-leave?recruiter=903205999&amp;utm_source=share_petition&amp;utm_medium=email&amp;utm_campaign=undefined http://ai2thor.allenai.org</t>
  </si>
  <si>
    <t>http://out.faveeo.com/?url=https://allenai.org/&amp;vertical=general&amp;family=ai http://out.faveeo.com/?url=https://allenai.org/&amp;vertical=research&amp;family=ai https://leaderboard.allenai.org/arc/submissions/about https://twitter.com/seb_ruder/status/1050727451138150400 https://allenai.org/ https://twitter.com/allen_ai/status/1080181612204183552</t>
  </si>
  <si>
    <t>Top Domains in Tweet in Entire Graph</t>
  </si>
  <si>
    <t>ycombinator.com</t>
  </si>
  <si>
    <t>change.org</t>
  </si>
  <si>
    <t>reddit.com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</si>
  <si>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</si>
  <si>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</si>
  <si>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</si>
  <si>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</si>
  <si>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</si>
  <si>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</si>
  <si>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</si>
  <si>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</si>
  <si>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</si>
  <si>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allenai.org ycombinator.com twitter.com reddit.com change.org</t>
  </si>
  <si>
    <t>faveeo.com allenai.org twitter.com</t>
  </si>
  <si>
    <t>Top Hashtags in Tweet in Entire Graph</t>
  </si>
  <si>
    <t>ai</t>
  </si>
  <si>
    <t>allenimpact</t>
  </si>
  <si>
    <t>machinelearning</t>
  </si>
  <si>
    <t>artificialintelligence</t>
  </si>
  <si>
    <t>research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</si>
  <si>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</si>
  <si>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</si>
  <si>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</si>
  <si>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</si>
  <si>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</si>
  <si>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</si>
  <si>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</si>
  <si>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</si>
  <si>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</si>
  <si>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ai allenimpact machinelearning artificialintelligence research semanticscholar</t>
  </si>
  <si>
    <t>Top Words in Tweet in Entire Graph</t>
  </si>
  <si>
    <t>Words in Sentiment List#1: Positive</t>
  </si>
  <si>
    <t>Words in Sentiment List#2: Negative</t>
  </si>
  <si>
    <t>Words in Sentiment List#3: Angry/Violent</t>
  </si>
  <si>
    <t>Non-categorized Words</t>
  </si>
  <si>
    <t>Total Words</t>
  </si>
  <si>
    <t>years</t>
  </si>
  <si>
    <t>team</t>
  </si>
  <si>
    <t>100</t>
  </si>
  <si>
    <t>Top Words in Tweet in G1</t>
  </si>
  <si>
    <t>proud</t>
  </si>
  <si>
    <t>5</t>
  </si>
  <si>
    <t>old</t>
  </si>
  <si>
    <t>members</t>
  </si>
  <si>
    <t>Top Words in Tweet in G2</t>
  </si>
  <si>
    <t>new</t>
  </si>
  <si>
    <t>top</t>
  </si>
  <si>
    <t>score</t>
  </si>
  <si>
    <t>ai2</t>
  </si>
  <si>
    <t>reasoning</t>
  </si>
  <si>
    <t>challenge</t>
  </si>
  <si>
    <t>arc</t>
  </si>
  <si>
    <t>53</t>
  </si>
  <si>
    <t>84</t>
  </si>
  <si>
    <t>text</t>
  </si>
  <si>
    <t>Top Words in Tweet in G3</t>
  </si>
  <si>
    <t>common</t>
  </si>
  <si>
    <t>good</t>
  </si>
  <si>
    <t>more</t>
  </si>
  <si>
    <t>Top Words in Tweet in G4</t>
  </si>
  <si>
    <t>loved</t>
  </si>
  <si>
    <t>being</t>
  </si>
  <si>
    <t>ibmwatson's</t>
  </si>
  <si>
    <t>grandchallenge</t>
  </si>
  <si>
    <t>asktanmay's</t>
  </si>
  <si>
    <t>watson</t>
  </si>
  <si>
    <t>bidaf</t>
  </si>
  <si>
    <t>Top Words in Tweet in G5</t>
  </si>
  <si>
    <t>nick</t>
  </si>
  <si>
    <t>bostrom</t>
  </si>
  <si>
    <t>talking</t>
  </si>
  <si>
    <t>need</t>
  </si>
  <si>
    <t>sceptics</t>
  </si>
  <si>
    <t>provide</t>
  </si>
  <si>
    <t>superintelligence</t>
  </si>
  <si>
    <t>â</t>
  </si>
  <si>
    <t>Top Words in Tweet in G6</t>
  </si>
  <si>
    <t>discover</t>
  </si>
  <si>
    <t>now</t>
  </si>
  <si>
    <t>podcast</t>
  </si>
  <si>
    <t>ongoing</t>
  </si>
  <si>
    <t>series</t>
  </si>
  <si>
    <t>short</t>
  </si>
  <si>
    <t>Top Words in Tweet in G7</t>
  </si>
  <si>
    <t>gt</t>
  </si>
  <si>
    <t>ï</t>
  </si>
  <si>
    <t>bigbird</t>
  </si>
  <si>
    <t>multi</t>
  </si>
  <si>
    <t>source</t>
  </si>
  <si>
    <t>fine</t>
  </si>
  <si>
    <t>tuning</t>
  </si>
  <si>
    <t>over</t>
  </si>
  <si>
    <t>bert</t>
  </si>
  <si>
    <t>base</t>
  </si>
  <si>
    <t>Top Words in Tweet in G8</t>
  </si>
  <si>
    <t>Top Words in Tweet</t>
  </si>
  <si>
    <t>years team allen_ai 100 etzioni proud 5 old members research</t>
  </si>
  <si>
    <t>new top score ai2 reasoning challenge arc 53 84 text</t>
  </si>
  <si>
    <t>ai etzioni common good allenimpact research future_of_ai machinelearning artificialintelligence more</t>
  </si>
  <si>
    <t>theamshownz jeopardy tajymany loved being ibmwatson's grandchallenge asktanmay's watson bidaf</t>
  </si>
  <si>
    <t>garymarcus elonmusk nick bostrom talking need sceptics provide superintelligence â</t>
  </si>
  <si>
    <t>allenai_org discover now nlphighlights podcast nlpmattg waleed_ammar ongoing series short</t>
  </si>
  <si>
    <t>gt ï bigbird multi source fine tuning over bert base</t>
  </si>
  <si>
    <t>new top score ai2 reasoning challenge arc 53 84</t>
  </si>
  <si>
    <t>Top Word Pairs in Tweet in Entire Graph</t>
  </si>
  <si>
    <t>proud,allen_ai</t>
  </si>
  <si>
    <t>allen_ai,5</t>
  </si>
  <si>
    <t>5,years</t>
  </si>
  <si>
    <t>years,old</t>
  </si>
  <si>
    <t>old,100</t>
  </si>
  <si>
    <t>100,team</t>
  </si>
  <si>
    <t>team,members</t>
  </si>
  <si>
    <t>members,research</t>
  </si>
  <si>
    <t>research,project</t>
  </si>
  <si>
    <t>project,leaders</t>
  </si>
  <si>
    <t>Top Word Pairs in Tweet in G1</t>
  </si>
  <si>
    <t>etzioni,proud</t>
  </si>
  <si>
    <t>Top Word Pairs in Tweet in G2</t>
  </si>
  <si>
    <t>new,top</t>
  </si>
  <si>
    <t>top,score</t>
  </si>
  <si>
    <t>score,ai2</t>
  </si>
  <si>
    <t>ai2,reasoning</t>
  </si>
  <si>
    <t>reasoning,challenge</t>
  </si>
  <si>
    <t>challenge,arc</t>
  </si>
  <si>
    <t>arc,53</t>
  </si>
  <si>
    <t>53,84</t>
  </si>
  <si>
    <t>text,analytics</t>
  </si>
  <si>
    <t>84,comments</t>
  </si>
  <si>
    <t>Top Word Pairs in Tweet in G3</t>
  </si>
  <si>
    <t>ai,common</t>
  </si>
  <si>
    <t>common,good</t>
  </si>
  <si>
    <t>good,ai</t>
  </si>
  <si>
    <t>allenimpact,etzioni</t>
  </si>
  <si>
    <t>future_of_ai,ai</t>
  </si>
  <si>
    <t>ai,machinelearning</t>
  </si>
  <si>
    <t>machinelearning,artificialintelligence</t>
  </si>
  <si>
    <t>artificialintelligence,allenimpact</t>
  </si>
  <si>
    <t>ai,research</t>
  </si>
  <si>
    <t>research,allenimpact</t>
  </si>
  <si>
    <t>Top Word Pairs in Tweet in G4</t>
  </si>
  <si>
    <t>loved,being</t>
  </si>
  <si>
    <t>being,theamshownz</t>
  </si>
  <si>
    <t>theamshownz,ibmwatson's</t>
  </si>
  <si>
    <t>ibmwatson's,grandchallenge</t>
  </si>
  <si>
    <t>grandchallenge,jeopardy</t>
  </si>
  <si>
    <t>jeopardy,asktanmay's</t>
  </si>
  <si>
    <t>asktanmay's,watson</t>
  </si>
  <si>
    <t>watson,bidaf</t>
  </si>
  <si>
    <t>tajymany,loved</t>
  </si>
  <si>
    <t>bidaf,allenai_o</t>
  </si>
  <si>
    <t>Top Word Pairs in Tweet in G5</t>
  </si>
  <si>
    <t>elonmusk,nick</t>
  </si>
  <si>
    <t>nick,bostrom</t>
  </si>
  <si>
    <t>bostrom,talking</t>
  </si>
  <si>
    <t>need,sceptics</t>
  </si>
  <si>
    <t>sceptics,garymarcus</t>
  </si>
  <si>
    <t>garymarcus,provide</t>
  </si>
  <si>
    <t>talking,superintelligence</t>
  </si>
  <si>
    <t>superintelligence,need</t>
  </si>
  <si>
    <t>garymarcus,elonmusk</t>
  </si>
  <si>
    <t>Top Word Pairs in Tweet in G6</t>
  </si>
  <si>
    <t>discover,now</t>
  </si>
  <si>
    <t>now,nlphighlights</t>
  </si>
  <si>
    <t>nlphighlights,podcast</t>
  </si>
  <si>
    <t>podcast,nlpmattg</t>
  </si>
  <si>
    <t>nlpmattg,waleed_ammar</t>
  </si>
  <si>
    <t>waleed_ammar,allenai_org</t>
  </si>
  <si>
    <t>allenai_org,ongoing</t>
  </si>
  <si>
    <t>ongoing,series</t>
  </si>
  <si>
    <t>series,short</t>
  </si>
  <si>
    <t>testing,aristo</t>
  </si>
  <si>
    <t>Top Word Pairs in Tweet in G7</t>
  </si>
  <si>
    <t>gt,bigbird</t>
  </si>
  <si>
    <t>bigbird,gt</t>
  </si>
  <si>
    <t>gt,multi</t>
  </si>
  <si>
    <t>multi,source</t>
  </si>
  <si>
    <t>source,fine</t>
  </si>
  <si>
    <t>fine,tuning</t>
  </si>
  <si>
    <t>tuning,over</t>
  </si>
  <si>
    <t>over,bert</t>
  </si>
  <si>
    <t>bert,base</t>
  </si>
  <si>
    <t>base,model</t>
  </si>
  <si>
    <t>Top Word Pairs in Tweet in G8</t>
  </si>
  <si>
    <t>Top Word Pairs in Tweet</t>
  </si>
  <si>
    <t>etzioni,proud  proud,allen_ai  allen_ai,5  5,years  years,old  old,100  100,team  team,members  members,research  research,project</t>
  </si>
  <si>
    <t>new,top  top,score  score,ai2  ai2,reasoning  reasoning,challenge  challenge,arc  arc,53  53,84  text,analytics  84,comments</t>
  </si>
  <si>
    <t>ai,common  common,good  good,ai  allenimpact,etzioni  future_of_ai,ai  ai,machinelearning  machinelearning,artificialintelligence  artificialintelligence,allenimpact  ai,research  research,allenimpact</t>
  </si>
  <si>
    <t>loved,being  being,theamshownz  theamshownz,ibmwatson's  ibmwatson's,grandchallenge  grandchallenge,jeopardy  jeopardy,asktanmay's  asktanmay's,watson  watson,bidaf  tajymany,loved  bidaf,allenai_o</t>
  </si>
  <si>
    <t>elonmusk,nick  nick,bostrom  bostrom,talking  need,sceptics  sceptics,garymarcus  garymarcus,provide  talking,superintelligence  superintelligence,need  garymarcus,elonmusk</t>
  </si>
  <si>
    <t>discover,now  now,nlphighlights  nlphighlights,podcast  podcast,nlpmattg  nlpmattg,waleed_ammar  waleed_ammar,allenai_org  allenai_org,ongoing  ongoing,series  series,short  testing,aristo</t>
  </si>
  <si>
    <t>gt,bigbird  bigbird,gt  gt,multi  multi,source  source,fine  fine,tuning  tuning,over  over,bert  bert,base  base,model</t>
  </si>
  <si>
    <t>new,top  top,score  score,ai2  ai2,reasoning  reasoning,challenge  challenge,arc  arc,53  53,84</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</si>
  <si>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</si>
  <si>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</si>
  <si>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</si>
  <si>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</si>
  <si>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</si>
  <si>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</si>
  <si>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</si>
  <si>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</si>
  <si>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</si>
  <si>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</si>
  <si>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</si>
  <si>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allenai_o</t>
  </si>
  <si>
    <t>Top Mentioned in G5</t>
  </si>
  <si>
    <t>Top Replied-To in G6</t>
  </si>
  <si>
    <t>Top Mentioned in G6</t>
  </si>
  <si>
    <t>Top Replied-To in G7</t>
  </si>
  <si>
    <t>Top Mentioned in G7</t>
  </si>
  <si>
    <t>Top Replied-To in G8</t>
  </si>
  <si>
    <t>Top Mentioned in G8</t>
  </si>
  <si>
    <t>Top Replied-To in Tweet</t>
  </si>
  <si>
    <t>Top Mentioned in Tweet</t>
  </si>
  <si>
    <t>allen_ai etzioni yejinchoinka</t>
  </si>
  <si>
    <t>etzioni future_of_ai googleai allen_ai yejinchoinka nlpmattg yoavgo nlpnoah dsweld ai2_allennlp</t>
  </si>
  <si>
    <t>theamshownz ibmwatson jeopardy tajymany allenai_o allenai_org kbcsony mohanumarvaish</t>
  </si>
  <si>
    <t>garymarcus elonmusk etzioni allenai_org ft</t>
  </si>
  <si>
    <t>allenai_org nlpmattg waleed_ammar thom_wolf etzioni allen_ai yejinchoinka drahflow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</si>
  <si>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</si>
  <si>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</si>
  <si>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</si>
  <si>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</si>
  <si>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</si>
  <si>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</si>
  <si>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</si>
  <si>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</si>
  <si>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</si>
  <si>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</si>
  <si>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ayirpelle yoavgo desertnaut mikenelson geologistico bluespec149799 marcusfrei_ vrbenjamins alanmackworth shaliniananda1</t>
  </si>
  <si>
    <t>dashgopro hntweets newsycbot tek_news angsuman neuropuff hn_frontpage hacker_news_hir jreuben1 bprogramming2</t>
  </si>
  <si>
    <t>zuzudotai machine_ml future_of_ai ghideas tauheedul etzioni googleai nlpnoah joeliu2016 ai2_allennlp</t>
  </si>
  <si>
    <t>theamshownz ibmwatson jeopardy aluwcl tajymany mohanumarvaish kbcsony twinkle08451511 sunligh65803010</t>
  </si>
  <si>
    <t>ft ashot_ montreal_ai thechrischua temiz33 garymarcus elonmusk ainow6 jvtastic</t>
  </si>
  <si>
    <t>jimprall drahflow camchenry nlpmattg thom_wolf waleed_ammar allenai_org</t>
  </si>
  <si>
    <t>ikuyamada penzant</t>
  </si>
  <si>
    <t>420cyber blackopscyber1</t>
  </si>
  <si>
    <t>Top URLs in Tweet by Count</t>
  </si>
  <si>
    <t>https://leaderboard.allenai.org/arc/submissions/about https://twitter.com/seb_ruder/status/1050727451138150400 https://allenai.org/ https://twitter.com/allen_ai/status/1080181612204183552</t>
  </si>
  <si>
    <t>http://out.faveeo.com/?url=https://allenai.org/&amp;vertical=general&amp;family=ai http://out.faveeo.com/?url=https://allenai.org/&amp;vertical=research&amp;family=ai</t>
  </si>
  <si>
    <t>Top URLs in Tweet by Salience</t>
  </si>
  <si>
    <t>Top Domains in Tweet by Count</t>
  </si>
  <si>
    <t>Top Domains in Tweet by Salience</t>
  </si>
  <si>
    <t>Top Hashtags in Tweet by Count</t>
  </si>
  <si>
    <t>ai allenimpact machinelearning artificialintelligence research</t>
  </si>
  <si>
    <t>Top Hashtags in Tweet by Salience</t>
  </si>
  <si>
    <t>machinelearning artificialintelligence research ai allenimpact</t>
  </si>
  <si>
    <t>Top Words in Tweet by Count</t>
  </si>
  <si>
    <t>elonmusk nick bostrom talking superintelligence need sceptics garymarcus provide reality</t>
  </si>
  <si>
    <t>allen_ai ai2 launched 2014 small team mission build ai common</t>
  </si>
  <si>
    <t>ai ai2 launched 2014 small team mission build common good</t>
  </si>
  <si>
    <t>loved being theamshownz ibmwatson's grandchallenge jeopardy asktanmay's watson bidaf kbcsony</t>
  </si>
  <si>
    <t>tajymany theamshownz jeopardy loved being ibmwatson's grandchallenge asktanmay's watson bidaf</t>
  </si>
  <si>
    <t>mohanumarvaish tajymany theamshownz ibmwatson jeopardy kbcsony nice shot bro</t>
  </si>
  <si>
    <t>tajymany loved being theamshownz ibmwatson's grandchallenge jeopardy asktanmay's watson bidaf</t>
  </si>
  <si>
    <t>ai future_of_ai common good research allenimpact via etzioni</t>
  </si>
  <si>
    <t>include more challenging qa task check out hey googleai bert</t>
  </si>
  <si>
    <t>ai common good allenimpact via etzioni machinelearning artificialintelligence research</t>
  </si>
  <si>
    <t>ai future_of_ai common good machinelearning artificialintelligence allenimpact via etzioni</t>
  </si>
  <si>
    <t>testing aristo sure</t>
  </si>
  <si>
    <t>drahflow testing aristo sure</t>
  </si>
  <si>
    <t>text analytics reflection phd using fascinating future eg actively guide</t>
  </si>
  <si>
    <t>new top score ai2 reasoning challenge arc 53 84 l</t>
  </si>
  <si>
    <t>new top score ai2 reasoning challenge arc 53 84 comments</t>
  </si>
  <si>
    <t>new top score ai2 reasoning challenge arc 53 84 cmts</t>
  </si>
  <si>
    <t>420cyber new top score ai2 reasoning challenge arc 53 84</t>
  </si>
  <si>
    <t>hnews new top score ai2 reasoning challenge arc 53 84</t>
  </si>
  <si>
    <t>garymarcus â œif elonmusk nick bostrom talking superintelligenceâ need sceptics</t>
  </si>
  <si>
    <t>gt ï penzant bigbird multi source fine tuning over bert</t>
  </si>
  <si>
    <t>repeat matthew peters genius idea deep contextualized language model word</t>
  </si>
  <si>
    <t>new top score ai2 reasoning challenge arc 53 84 via</t>
  </si>
  <si>
    <t>etzioni proud allen_ai 5 years old 100 team members research</t>
  </si>
  <si>
    <t>allen_ai years 100 team etzioni proud 5 old members research</t>
  </si>
  <si>
    <t>garymarcus elonmusk nick bostrom talking superintelligence need sceptics provide</t>
  </si>
  <si>
    <t>etzioni more challenging qa task check out hey googleai bert</t>
  </si>
  <si>
    <t>thor</t>
  </si>
  <si>
    <t>allen institute artificial intelligence brain follow</t>
  </si>
  <si>
    <t>discover now nlphighlights podcast nlpmattg waleed_ammar ongoing series short interviews</t>
  </si>
  <si>
    <t>thom_wolf discover now nlphighlights podcast nlpmattg waleed_ammar ongoing series short</t>
  </si>
  <si>
    <t>Top Words in Tweet by Salience</t>
  </si>
  <si>
    <t>loved being ibmwatson's grandchallenge asktanmay's watson bidaf allenai_o ibmwatson kbcsony</t>
  </si>
  <si>
    <t>machinelearning artificialintelligence research ai common good allenimpact via etzioni</t>
  </si>
  <si>
    <t>etzioni proud 5 old members research project leaders include yejinchoinka</t>
  </si>
  <si>
    <t>Top Word Pairs in Tweet by Count</t>
  </si>
  <si>
    <t>elonmusk,nick  nick,bostrom  bostrom,talking  talking,superintelligence  superintelligence,need  need,sceptics  sceptics,garymarcus  garymarcus,provide  provide,reality  reality,check</t>
  </si>
  <si>
    <t>allen_ai,ai2  ai2,launched  launched,2014  2014,small  small,team  team,mission  mission,build  build,ai  ai,common  common,good</t>
  </si>
  <si>
    <t>ai2,launched  launched,2014  2014,small  small,team  team,mission  mission,build  build,ai  ai,common  common,good  good,five</t>
  </si>
  <si>
    <t>loved,being  being,theamshownz  theamshownz,ibmwatson's  ibmwatson's,grandchallenge  grandchallenge,jeopardy  jeopardy,asktanmay's  asktanmay's,watson  watson,bidaf  bidaf,allenai_org  allenai_org,kbcsony</t>
  </si>
  <si>
    <t>tajymany,loved  loved,being  being,theamshownz  theamshownz,ibmwatson's  ibmwatson's,grandchallenge  grandchallenge,jeopardy  jeopardy,asktanmay's  asktanmay's,watson  watson,bidaf  bidaf,allenai_o</t>
  </si>
  <si>
    <t>mohanumarvaish,tajymany  tajymany,theamshownz  theamshownz,ibmwatson  ibmwatson,jeopardy  jeopardy,allenai_org  allenai_org,kbcsony  kbcsony,nice  nice,shot  shot,bro</t>
  </si>
  <si>
    <t>future_of_ai,ai  ai,common  common,good  good,ai  ai,research  research,allenimpact  allenimpact,via  via,etzioni</t>
  </si>
  <si>
    <t>more,challenging  challenging,qa  qa,task  task,check  check,out  out,hey  hey,googleai  googleai,bert  proud,allen_ai  allen_ai,5</t>
  </si>
  <si>
    <t>ai,common  common,good  good,ai  allenimpact,via  via,etzioni  ai,machinelearning  machinelearning,artificialintelligence  artificialintelligence,allenimpact  ai,research  research,allenimpact</t>
  </si>
  <si>
    <t>future_of_ai,ai  ai,common  common,good  good,ai  ai,machinelearning  machinelearning,artificialintelligence  artificialintelligence,allenimpact  allenimpact,via  via,etzioni</t>
  </si>
  <si>
    <t>testing,aristo  aristo,allenai_org  allenai_org,sure</t>
  </si>
  <si>
    <t>drahflow,testing  testing,aristo  aristo,allenai_org  allenai_org,sure</t>
  </si>
  <si>
    <t>text,analytics  reflection,phd  phd,using  using,text  analytics,fascinating  fascinating,future  future,text  analytics,eg  eg,actively  actively,guide</t>
  </si>
  <si>
    <t>new,top  top,score  score,ai2  ai2,reasoning  reasoning,challenge  challenge,arc  arc,53  53,84  84,l  l,c</t>
  </si>
  <si>
    <t>new,top  top,score  score,ai2  ai2,reasoning  reasoning,challenge  challenge,arc  arc,53  53,84  84,comments</t>
  </si>
  <si>
    <t>new,top  top,score  score,ai2  ai2,reasoning  reasoning,challenge  challenge,arc  arc,53  53,84  84,cmts</t>
  </si>
  <si>
    <t>420cyber,new  new,top  top,score  score,ai2  ai2,reasoning  reasoning,challenge  challenge,arc  arc,53  53,84</t>
  </si>
  <si>
    <t>hnews,new  new,top  top,score  score,ai2  ai2,reasoning  reasoning,challenge  challenge,arc  arc,53  53,84</t>
  </si>
  <si>
    <t>garymarcus,â  â,œif  œif,elonmusk  elonmusk,nick  nick,bostrom  bostrom,talking  talking,â  â,superintelligenceâ  superintelligenceâ,need  need,sceptics</t>
  </si>
  <si>
    <t>penzant,gt  gt,bigbird  bigbird,gt  gt,multi  multi,source  source,fine  fine,tuning  tuning,over  over,bert  bert,base</t>
  </si>
  <si>
    <t>repeat,matthew  matthew,peters  peters,genius  genius,idea  idea,deep  deep,contextualized  contextualized,language  language,model  model,word  word,embedding</t>
  </si>
  <si>
    <t>new,top  top,score  score,ai2  ai2,reasoning  reasoning,challenge  challenge,arc  arc,53  53,84  84,via  via,hacker</t>
  </si>
  <si>
    <t>garymarcus,elonmusk  elonmusk,nick  nick,bostrom  bostrom,talking  talking,superintelligence  superintelligence,need  need,sceptics  sceptics,garymarcus  garymarcus,provide</t>
  </si>
  <si>
    <t>etzioni,more  more,challenging  challenging,qa  qa,task  task,check  check,out  out,hey  hey,googleai  googleai,bert</t>
  </si>
  <si>
    <t>allen,institute  institute,artificial  artificial,intelligence  intelligence,brain  brain,follow</t>
  </si>
  <si>
    <t>discover,now  now,nlphighlights  nlphighlights,podcast  podcast,nlpmattg  nlpmattg,waleed_ammar  waleed_ammar,allenai_org  allenai_org,ongoing  ongoing,series  series,short  short,interviews</t>
  </si>
  <si>
    <t>thom_wolf,discover  discover,now  now,nlphighlights  nlphighlights,podcast  podcast,nlpmattg  nlpmattg,waleed_ammar  waleed_ammar,allenai_org  allenai_org,ongoing  ongoing,series  series,short</t>
  </si>
  <si>
    <t>Top Word Pairs in Tweet by Salience</t>
  </si>
  <si>
    <t>ai,machinelearning  machinelearning,artificialintelligence  artificialintelligence,allenimpact  ai,research  research,allenimpact  ai,common  common,good  good,ai  allenimpact,via  via,etzioni</t>
  </si>
  <si>
    <t>Word</t>
  </si>
  <si>
    <t>include</t>
  </si>
  <si>
    <t>project</t>
  </si>
  <si>
    <t>leaders</t>
  </si>
  <si>
    <t>peter</t>
  </si>
  <si>
    <t>clark</t>
  </si>
  <si>
    <t>ali</t>
  </si>
  <si>
    <t>fâ</t>
  </si>
  <si>
    <t>launched</t>
  </si>
  <si>
    <t>2014</t>
  </si>
  <si>
    <t>small</t>
  </si>
  <si>
    <t>mission</t>
  </si>
  <si>
    <t>build</t>
  </si>
  <si>
    <t>five</t>
  </si>
  <si>
    <t>later</t>
  </si>
  <si>
    <t>nice</t>
  </si>
  <si>
    <t>check</t>
  </si>
  <si>
    <t>model</t>
  </si>
  <si>
    <t>allen</t>
  </si>
  <si>
    <t>institute</t>
  </si>
  <si>
    <t>artificial</t>
  </si>
  <si>
    <t>intelligence</t>
  </si>
  <si>
    <t>brain</t>
  </si>
  <si>
    <t>follow</t>
  </si>
  <si>
    <t>challenging</t>
  </si>
  <si>
    <t>qa</t>
  </si>
  <si>
    <t>task</t>
  </si>
  <si>
    <t>out</t>
  </si>
  <si>
    <t>hey</t>
  </si>
  <si>
    <t>f</t>
  </si>
  <si>
    <t>100â</t>
  </si>
  <si>
    <t>ok</t>
  </si>
  <si>
    <t>comments</t>
  </si>
  <si>
    <t>analytics</t>
  </si>
  <si>
    <t>future</t>
  </si>
  <si>
    <t>testing</t>
  </si>
  <si>
    <t>aristo</t>
  </si>
  <si>
    <t>sure</t>
  </si>
  <si>
    <t>shot</t>
  </si>
  <si>
    <t>bro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</si>
  <si>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</si>
  <si>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</si>
  <si>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</si>
  <si>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</si>
  <si>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</si>
  <si>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</si>
  <si>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</si>
  <si>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</si>
  <si>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</si>
  <si>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</si>
  <si>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</si>
  <si>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</si>
  <si>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</si>
  <si>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</si>
  <si>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</si>
  <si>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</si>
  <si>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</si>
  <si>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</si>
  <si>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</si>
  <si>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</si>
  <si>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</si>
  <si>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</si>
  <si>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</si>
  <si>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</si>
  <si>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</si>
  <si>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</si>
  <si>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</si>
  <si>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</si>
  <si>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</si>
  <si>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</si>
  <si>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</si>
  <si>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</si>
  <si>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Aug</t>
  </si>
  <si>
    <t>23-Aug</t>
  </si>
  <si>
    <t>7 PM</t>
  </si>
  <si>
    <t>2018</t>
  </si>
  <si>
    <t>Feb</t>
  </si>
  <si>
    <t>5-Feb</t>
  </si>
  <si>
    <t>5 PM</t>
  </si>
  <si>
    <t>Mar</t>
  </si>
  <si>
    <t>22-Mar</t>
  </si>
  <si>
    <t>11 PM</t>
  </si>
  <si>
    <t>Jun</t>
  </si>
  <si>
    <t>13-Jun</t>
  </si>
  <si>
    <t>12 PM</t>
  </si>
  <si>
    <t>Oct</t>
  </si>
  <si>
    <t>12-Oct</t>
  </si>
  <si>
    <t>3 PM</t>
  </si>
  <si>
    <t>Dec</t>
  </si>
  <si>
    <t>21-Dec</t>
  </si>
  <si>
    <t>1 AM</t>
  </si>
  <si>
    <t>2019</t>
  </si>
  <si>
    <t>Jan</t>
  </si>
  <si>
    <t>1-Jan</t>
  </si>
  <si>
    <t>2-Jan</t>
  </si>
  <si>
    <t>2 AM</t>
  </si>
  <si>
    <t>5 AM</t>
  </si>
  <si>
    <t>6 AM</t>
  </si>
  <si>
    <t>7 AM</t>
  </si>
  <si>
    <t>8 AM</t>
  </si>
  <si>
    <t>9 AM</t>
  </si>
  <si>
    <t>10 AM</t>
  </si>
  <si>
    <t>11 AM</t>
  </si>
  <si>
    <t>6 PM</t>
  </si>
  <si>
    <t>3-Jan</t>
  </si>
  <si>
    <t>4-Jan</t>
  </si>
  <si>
    <t>8 PM</t>
  </si>
  <si>
    <t>5-Jan</t>
  </si>
  <si>
    <t>10 PM</t>
  </si>
  <si>
    <t>6-Jan</t>
  </si>
  <si>
    <t>3 AM</t>
  </si>
  <si>
    <t>9 PM</t>
  </si>
  <si>
    <t>7-Jan</t>
  </si>
  <si>
    <t>2 PM</t>
  </si>
  <si>
    <t>4 PM</t>
  </si>
  <si>
    <t>8-Jan</t>
  </si>
  <si>
    <t>10-Jan</t>
  </si>
  <si>
    <t>12-Jan</t>
  </si>
  <si>
    <t>12 AM</t>
  </si>
  <si>
    <t>13-Jan</t>
  </si>
  <si>
    <t>15-Jan</t>
  </si>
  <si>
    <t>128, 128, 128</t>
  </si>
  <si>
    <t>Red</t>
  </si>
  <si>
    <t>G1: years team allen_ai 100 etzioni proud 5 old members research</t>
  </si>
  <si>
    <t>G2: new top score ai2 reasoning challenge arc 53 84 text</t>
  </si>
  <si>
    <t>G3: ai etzioni common good allenimpact research future_of_ai machinelearning artificialintelligence more</t>
  </si>
  <si>
    <t>G4: theamshownz jeopardy tajymany loved being ibmwatson's grandchallenge asktanmay's watson bidaf</t>
  </si>
  <si>
    <t>G5: garymarcus elonmusk nick bostrom talking need sceptics provide superintelligence â</t>
  </si>
  <si>
    <t>G6: allenai_org discover now nlphighlights podcast nlpmattg waleed_ammar ongoing series short</t>
  </si>
  <si>
    <t>G7: gt ï bigbird multi source fine tuning over bert base</t>
  </si>
  <si>
    <t>G8: new top score ai2 reasoning challenge arc 53 84</t>
  </si>
  <si>
    <t>Autofill Workbook Results</t>
  </si>
  <si>
    <t>Edge Weight▓1▓1▓0▓True▓Gray▓Red▓▓Edge Weight▓1▓1▓0▓3▓10▓False▓Edge Weight▓1▓1▓0▓35▓12▓False▓▓0▓0▓0▓True▓Black▓Black▓▓Followers▓0▓1299877▓0▓162▓1000▓False▓▓0▓0▓0▓0▓0▓False▓▓0▓0▓0▓0▓0▓False▓▓0▓0▓0▓0▓0▓False</t>
  </si>
  <si>
    <t>GraphSource░GraphServerTwitterSearch▓GraphTerm░allenai_org▓ImportDescription░The graph represents a network of 84 Twitter users whose tweets in the requested range contained "allenai_org", or who were replied to or mentioned in those tweets.  The network was obtained from the NodeXL Graph Server on Wednesday, 16 January 2019 at 21:24 UTC.
The requested start date was Wednesday, 16 January 2019 at 01:01 UTC and the maximum number of days (going backward) was 14.
The maximum number of tweets collected was 5,000.
The tweets in the network were tweeted over the 13-day, 13-hour, 31-minute period from Wednesday, 02 January 2019 at 01:18 UTC to Tuesday, 15 January 2019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</si>
</sst>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566732"/>
        <c:axId val="50882861"/>
      </c:barChart>
      <c:catAx>
        <c:axId val="20566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82861"/>
        <c:crosses val="autoZero"/>
        <c:auto val="1"/>
        <c:lblOffset val="100"/>
        <c:noMultiLvlLbl val="0"/>
      </c:catAx>
      <c:valAx>
        <c:axId val="50882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6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allenai_org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7"/>
                <c:pt idx="0">
                  <c:v>7 PM
23-Aug
Aug
2017</c:v>
                </c:pt>
                <c:pt idx="1">
                  <c:v>5 PM
5-Feb
Feb
2018</c:v>
                </c:pt>
                <c:pt idx="2">
                  <c:v>11 PM
22-Mar
Mar</c:v>
                </c:pt>
                <c:pt idx="3">
                  <c:v>12 PM
13-Jun
Jun</c:v>
                </c:pt>
                <c:pt idx="4">
                  <c:v>3 PM
12-Oct
Oct</c:v>
                </c:pt>
                <c:pt idx="5">
                  <c:v>1 AM
21-Dec
Dec</c:v>
                </c:pt>
                <c:pt idx="6">
                  <c:v>7 PM
1-Jan
Jan
2019</c:v>
                </c:pt>
                <c:pt idx="7">
                  <c:v>1 AM
2-Jan</c:v>
                </c:pt>
                <c:pt idx="8">
                  <c:v>2 AM</c:v>
                </c:pt>
                <c:pt idx="9">
                  <c:v>5 AM</c:v>
                </c:pt>
                <c:pt idx="10">
                  <c:v>6 AM</c:v>
                </c:pt>
                <c:pt idx="11">
                  <c:v>7 AM</c:v>
                </c:pt>
                <c:pt idx="12">
                  <c:v>8 AM</c:v>
                </c:pt>
                <c:pt idx="13">
                  <c:v>9 AM</c:v>
                </c:pt>
                <c:pt idx="14">
                  <c:v>10 AM</c:v>
                </c:pt>
                <c:pt idx="15">
                  <c:v>11 AM</c:v>
                </c:pt>
                <c:pt idx="16">
                  <c:v>6 PM</c:v>
                </c:pt>
                <c:pt idx="17">
                  <c:v>11 AM
3-Jan</c:v>
                </c:pt>
                <c:pt idx="18">
                  <c:v>8 PM
4-Jan</c:v>
                </c:pt>
                <c:pt idx="19">
                  <c:v>9 AM
5-Jan</c:v>
                </c:pt>
                <c:pt idx="20">
                  <c:v>5 PM</c:v>
                </c:pt>
                <c:pt idx="21">
                  <c:v>6 PM</c:v>
                </c:pt>
                <c:pt idx="22">
                  <c:v>7 PM</c:v>
                </c:pt>
                <c:pt idx="23">
                  <c:v>10 PM</c:v>
                </c:pt>
                <c:pt idx="24">
                  <c:v>3 AM
6-Jan</c:v>
                </c:pt>
                <c:pt idx="25">
                  <c:v>8 AM</c:v>
                </c:pt>
                <c:pt idx="26">
                  <c:v>5 PM</c:v>
                </c:pt>
                <c:pt idx="27">
                  <c:v>6 PM</c:v>
                </c:pt>
                <c:pt idx="28">
                  <c:v>7 PM</c:v>
                </c:pt>
                <c:pt idx="29">
                  <c:v>8 PM</c:v>
                </c:pt>
                <c:pt idx="30">
                  <c:v>9 PM</c:v>
                </c:pt>
                <c:pt idx="31">
                  <c:v>1 AM
7-Jan</c:v>
                </c:pt>
                <c:pt idx="32">
                  <c:v>7 AM</c:v>
                </c:pt>
                <c:pt idx="33">
                  <c:v>8 AM</c:v>
                </c:pt>
                <c:pt idx="34">
                  <c:v>9 AM</c:v>
                </c:pt>
                <c:pt idx="35">
                  <c:v>12 PM</c:v>
                </c:pt>
                <c:pt idx="36">
                  <c:v>2 PM</c:v>
                </c:pt>
                <c:pt idx="37">
                  <c:v>4 PM</c:v>
                </c:pt>
                <c:pt idx="38">
                  <c:v>10 AM
8-Jan</c:v>
                </c:pt>
                <c:pt idx="39">
                  <c:v>1 AM
10-Jan</c:v>
                </c:pt>
                <c:pt idx="40">
                  <c:v>12 AM
12-Jan</c:v>
                </c:pt>
                <c:pt idx="41">
                  <c:v>2 AM</c:v>
                </c:pt>
                <c:pt idx="42">
                  <c:v>6 AM</c:v>
                </c:pt>
                <c:pt idx="43">
                  <c:v>10 PM</c:v>
                </c:pt>
                <c:pt idx="44">
                  <c:v>4 PM
13-Jan</c:v>
                </c:pt>
                <c:pt idx="45">
                  <c:v>6 AM
15-Jan</c:v>
                </c:pt>
                <c:pt idx="46">
                  <c:v>2 PM</c:v>
                </c:pt>
              </c:strCache>
            </c:strRef>
          </c:cat>
          <c:val>
            <c:numRef>
              <c:f>'Time Series'!$B$26:$B$101</c:f>
              <c:numCache>
                <c:formatCode>General</c:formatCode>
                <c:ptCount val="47"/>
                <c:pt idx="0">
                  <c:v>1</c:v>
                </c:pt>
                <c:pt idx="1">
                  <c:v>1</c:v>
                </c:pt>
                <c:pt idx="2">
                  <c:v>1</c:v>
                </c:pt>
                <c:pt idx="3">
                  <c:v>1</c:v>
                </c:pt>
                <c:pt idx="4">
                  <c:v>1</c:v>
                </c:pt>
                <c:pt idx="5">
                  <c:v>1</c:v>
                </c:pt>
                <c:pt idx="6">
                  <c:v>1</c:v>
                </c:pt>
                <c:pt idx="7">
                  <c:v>1</c:v>
                </c:pt>
                <c:pt idx="8">
                  <c:v>1</c:v>
                </c:pt>
                <c:pt idx="9">
                  <c:v>2</c:v>
                </c:pt>
                <c:pt idx="10">
                  <c:v>2</c:v>
                </c:pt>
                <c:pt idx="11">
                  <c:v>2</c:v>
                </c:pt>
                <c:pt idx="12">
                  <c:v>1</c:v>
                </c:pt>
                <c:pt idx="13">
                  <c:v>1</c:v>
                </c:pt>
                <c:pt idx="14">
                  <c:v>4</c:v>
                </c:pt>
                <c:pt idx="15">
                  <c:v>3</c:v>
                </c:pt>
                <c:pt idx="16">
                  <c:v>1</c:v>
                </c:pt>
                <c:pt idx="17">
                  <c:v>1</c:v>
                </c:pt>
                <c:pt idx="18">
                  <c:v>1</c:v>
                </c:pt>
                <c:pt idx="19">
                  <c:v>1</c:v>
                </c:pt>
                <c:pt idx="20">
                  <c:v>9</c:v>
                </c:pt>
                <c:pt idx="21">
                  <c:v>3</c:v>
                </c:pt>
                <c:pt idx="22">
                  <c:v>1</c:v>
                </c:pt>
                <c:pt idx="23">
                  <c:v>1</c:v>
                </c:pt>
                <c:pt idx="24">
                  <c:v>2</c:v>
                </c:pt>
                <c:pt idx="25">
                  <c:v>1</c:v>
                </c:pt>
                <c:pt idx="26">
                  <c:v>2</c:v>
                </c:pt>
                <c:pt idx="27">
                  <c:v>4</c:v>
                </c:pt>
                <c:pt idx="28">
                  <c:v>3</c:v>
                </c:pt>
                <c:pt idx="29">
                  <c:v>2</c:v>
                </c:pt>
                <c:pt idx="30">
                  <c:v>2</c:v>
                </c:pt>
                <c:pt idx="31">
                  <c:v>1</c:v>
                </c:pt>
                <c:pt idx="32">
                  <c:v>1</c:v>
                </c:pt>
                <c:pt idx="33">
                  <c:v>1</c:v>
                </c:pt>
                <c:pt idx="34">
                  <c:v>1</c:v>
                </c:pt>
                <c:pt idx="35">
                  <c:v>2</c:v>
                </c:pt>
                <c:pt idx="36">
                  <c:v>1</c:v>
                </c:pt>
                <c:pt idx="37">
                  <c:v>1</c:v>
                </c:pt>
                <c:pt idx="38">
                  <c:v>1</c:v>
                </c:pt>
                <c:pt idx="39">
                  <c:v>2</c:v>
                </c:pt>
                <c:pt idx="40">
                  <c:v>3</c:v>
                </c:pt>
                <c:pt idx="41">
                  <c:v>1</c:v>
                </c:pt>
                <c:pt idx="42">
                  <c:v>2</c:v>
                </c:pt>
                <c:pt idx="43">
                  <c:v>1</c:v>
                </c:pt>
                <c:pt idx="44">
                  <c:v>1</c:v>
                </c:pt>
                <c:pt idx="45">
                  <c:v>1</c:v>
                </c:pt>
                <c:pt idx="46">
                  <c:v>1</c:v>
                </c:pt>
              </c:numCache>
            </c:numRef>
          </c:val>
        </c:ser>
        <c:axId val="4004198"/>
        <c:axId val="36037783"/>
      </c:barChart>
      <c:catAx>
        <c:axId val="4004198"/>
        <c:scaling>
          <c:orientation val="minMax"/>
        </c:scaling>
        <c:axPos val="b"/>
        <c:delete val="0"/>
        <c:numFmt formatCode="General" sourceLinked="1"/>
        <c:majorTickMark val="out"/>
        <c:minorTickMark val="none"/>
        <c:tickLblPos val="nextTo"/>
        <c:crossAx val="36037783"/>
        <c:crosses val="autoZero"/>
        <c:auto val="1"/>
        <c:lblOffset val="100"/>
        <c:noMultiLvlLbl val="0"/>
      </c:catAx>
      <c:valAx>
        <c:axId val="36037783"/>
        <c:scaling>
          <c:orientation val="minMax"/>
        </c:scaling>
        <c:axPos val="l"/>
        <c:majorGridlines/>
        <c:delete val="0"/>
        <c:numFmt formatCode="General" sourceLinked="1"/>
        <c:majorTickMark val="out"/>
        <c:minorTickMark val="none"/>
        <c:tickLblPos val="nextTo"/>
        <c:crossAx val="4004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292566"/>
        <c:axId val="27871047"/>
      </c:barChart>
      <c:catAx>
        <c:axId val="55292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871047"/>
        <c:crosses val="autoZero"/>
        <c:auto val="1"/>
        <c:lblOffset val="100"/>
        <c:noMultiLvlLbl val="0"/>
      </c:catAx>
      <c:valAx>
        <c:axId val="27871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9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512832"/>
        <c:axId val="42962305"/>
      </c:barChart>
      <c:catAx>
        <c:axId val="49512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62305"/>
        <c:crosses val="autoZero"/>
        <c:auto val="1"/>
        <c:lblOffset val="100"/>
        <c:noMultiLvlLbl val="0"/>
      </c:catAx>
      <c:valAx>
        <c:axId val="4296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116426"/>
        <c:axId val="57394651"/>
      </c:barChart>
      <c:catAx>
        <c:axId val="51116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94651"/>
        <c:crosses val="autoZero"/>
        <c:auto val="1"/>
        <c:lblOffset val="100"/>
        <c:noMultiLvlLbl val="0"/>
      </c:catAx>
      <c:valAx>
        <c:axId val="573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789812"/>
        <c:axId val="18455125"/>
      </c:barChart>
      <c:catAx>
        <c:axId val="467898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55125"/>
        <c:crosses val="autoZero"/>
        <c:auto val="1"/>
        <c:lblOffset val="100"/>
        <c:noMultiLvlLbl val="0"/>
      </c:catAx>
      <c:valAx>
        <c:axId val="1845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878398"/>
        <c:axId val="18470127"/>
      </c:barChart>
      <c:catAx>
        <c:axId val="31878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70127"/>
        <c:crosses val="autoZero"/>
        <c:auto val="1"/>
        <c:lblOffset val="100"/>
        <c:noMultiLvlLbl val="0"/>
      </c:catAx>
      <c:valAx>
        <c:axId val="18470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013416"/>
        <c:axId val="19685289"/>
      </c:barChart>
      <c:catAx>
        <c:axId val="320134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85289"/>
        <c:crosses val="autoZero"/>
        <c:auto val="1"/>
        <c:lblOffset val="100"/>
        <c:noMultiLvlLbl val="0"/>
      </c:catAx>
      <c:valAx>
        <c:axId val="19685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949874"/>
        <c:axId val="51004547"/>
      </c:barChart>
      <c:catAx>
        <c:axId val="42949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04547"/>
        <c:crosses val="autoZero"/>
        <c:auto val="1"/>
        <c:lblOffset val="100"/>
        <c:noMultiLvlLbl val="0"/>
      </c:catAx>
      <c:valAx>
        <c:axId val="51004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9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387740"/>
        <c:axId val="37727613"/>
      </c:barChart>
      <c:catAx>
        <c:axId val="56387740"/>
        <c:scaling>
          <c:orientation val="minMax"/>
        </c:scaling>
        <c:axPos val="b"/>
        <c:delete val="1"/>
        <c:majorTickMark val="out"/>
        <c:minorTickMark val="none"/>
        <c:tickLblPos val="none"/>
        <c:crossAx val="37727613"/>
        <c:crosses val="autoZero"/>
        <c:auto val="1"/>
        <c:lblOffset val="100"/>
        <c:noMultiLvlLbl val="0"/>
      </c:catAx>
      <c:valAx>
        <c:axId val="37727613"/>
        <c:scaling>
          <c:orientation val="minMax"/>
        </c:scaling>
        <c:axPos val="l"/>
        <c:delete val="1"/>
        <c:majorTickMark val="out"/>
        <c:minorTickMark val="none"/>
        <c:tickLblPos val="none"/>
        <c:crossAx val="563877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Smith" refreshedVersion="5">
  <cacheSource type="worksheet">
    <worksheetSource ref="A2:BL8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deeplearning"/>
        <m/>
        <s v="asktanmay"/>
        <s v="ai research allenimpact"/>
        <s v="ai machinelearning artificialintelligence allenimpact"/>
        <s v="semanticscholar"/>
        <s v="ai allenimpact"/>
        <s v="nlphighligh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18-02-05T17:39:14.000"/>
        <d v="2019-01-02T02:10:17.000"/>
        <d v="2017-08-23T19:19:56.000"/>
        <d v="2019-01-02T05:55:12.000"/>
        <d v="2019-01-02T06:03:32.000"/>
        <d v="2019-01-02T05:55:15.000"/>
        <d v="2019-01-02T06:54:23.000"/>
        <d v="2019-01-02T07:00:08.000"/>
        <d v="2019-01-02T07:12:50.000"/>
        <d v="2019-01-02T08:55:37.000"/>
        <d v="2019-01-02T09:23:45.000"/>
        <d v="2019-01-02T10:17:20.000"/>
        <d v="2019-01-02T10:54:58.000"/>
        <d v="2019-01-02T11:27:32.000"/>
        <d v="2019-01-02T10:15:01.000"/>
        <d v="2019-01-02T11:25:00.000"/>
        <d v="2019-01-02T11:31:57.000"/>
        <d v="2019-01-02T18:21:56.000"/>
        <d v="2018-06-13T12:08:44.000"/>
        <d v="2019-01-04T20:32:11.000"/>
        <d v="2019-01-05T09:21:55.000"/>
        <d v="2019-01-05T17:15:13.000"/>
        <d v="2019-01-05T17:18:28.000"/>
        <d v="2019-01-05T17:20:01.000"/>
        <d v="2019-01-05T17:24:23.000"/>
        <d v="2019-01-05T17:25:08.000"/>
        <d v="2019-01-05T17:25:17.000"/>
        <d v="2019-01-05T17:25:03.000"/>
        <d v="2019-01-05T17:25:42.000"/>
        <d v="2019-01-05T17:30:40.000"/>
        <d v="2019-01-05T18:08:45.000"/>
        <d v="2019-01-05T18:48:17.000"/>
        <d v="2019-01-05T18:53:00.000"/>
        <d v="2019-01-05T19:00:06.000"/>
        <d v="2019-01-05T22:41:18.000"/>
        <d v="2018-12-21T01:43:42.000"/>
        <d v="2019-01-06T03:35:37.000"/>
        <d v="2019-01-06T03:54:29.000"/>
        <d v="2019-01-06T08:09:34.000"/>
        <d v="2019-01-06T17:30:28.000"/>
        <d v="2019-01-06T17:57:37.000"/>
        <d v="2019-01-06T18:28:53.000"/>
        <d v="2019-01-06T18:31:55.000"/>
        <d v="2019-01-06T18:46:28.000"/>
        <d v="2019-01-06T19:35:39.000"/>
        <d v="2019-01-06T19:38:59.000"/>
        <d v="2019-01-06T19:50:30.000"/>
        <d v="2019-01-06T20:15:29.000"/>
        <d v="2019-01-06T20:21:11.000"/>
        <d v="2019-01-02T10:21:39.000"/>
        <d v="2019-01-06T21:22:54.000"/>
        <d v="2019-01-06T21:26:01.000"/>
        <d v="2019-01-07T01:23:00.000"/>
        <d v="2019-01-07T08:55:37.000"/>
        <d v="2019-01-07T09:37:54.000"/>
        <d v="2019-01-07T12:07:52.000"/>
        <d v="2019-01-07T12:20:21.000"/>
        <d v="2019-01-07T14:48:48.000"/>
        <d v="2019-01-07T16:55:26.000"/>
        <d v="2019-01-08T10:54:58.000"/>
        <d v="2019-01-10T01:32:59.000"/>
        <d v="2019-01-06T18:23:54.000"/>
        <d v="2019-01-02T01:18:00.000"/>
        <d v="2019-01-07T07:49:29.000"/>
        <d v="2019-01-10T01:36:56.000"/>
        <d v="2019-01-01T19:18:59.000"/>
        <d v="2019-01-12T00:07:16.000"/>
        <d v="2019-01-12T00:07:42.000"/>
        <d v="2018-10-12T15:35:50.000"/>
        <d v="2019-01-12T00:21:48.000"/>
        <d v="2019-01-12T02:32:46.000"/>
        <d v="2019-01-12T06:25:47.000"/>
        <d v="2019-01-12T06:29:04.000"/>
        <d v="2019-01-12T22:50:38.000"/>
        <d v="2019-01-13T16:00:25.000"/>
        <d v="2019-01-03T11:51:20.000"/>
        <d v="2019-01-15T06:09:15.000"/>
        <d v="2018-03-22T23:09:10.000"/>
        <d v="2019-01-15T14:49:58.000"/>
      </sharedItems>
      <fieldGroup par="66" base="22">
        <rangePr groupBy="hours" autoEnd="1" autoStart="1" startDate="2017-08-23T19:19:56.000" endDate="2019-01-15T14:49:58.000"/>
        <groupItems count="26">
          <s v="&lt;8/23/2017"/>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23T19:19:56.000" endDate="2019-01-15T14:49:58.000"/>
        <groupItems count="368">
          <s v="&lt;8/2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7-08-23T19:19:56.000" endDate="2019-01-15T14:49:58.000"/>
        <groupItems count="14">
          <s v="&lt;8/23/2017"/>
          <s v="Jan"/>
          <s v="Feb"/>
          <s v="Mar"/>
          <s v="Apr"/>
          <s v="May"/>
          <s v="Jun"/>
          <s v="Jul"/>
          <s v="Aug"/>
          <s v="Sep"/>
          <s v="Oct"/>
          <s v="Nov"/>
          <s v="Dec"/>
          <s v="&gt;1/15/2019"/>
        </groupItems>
      </fieldGroup>
    </cacheField>
    <cacheField name="Years" databaseField="0">
      <sharedItems containsMixedTypes="0" count="0"/>
      <fieldGroup base="22">
        <rangePr groupBy="years" autoEnd="1" autoStart="1" startDate="2017-08-23T19:19:56.000" endDate="2019-01-15T14:49:58.000"/>
        <groupItems count="5">
          <s v="&lt;8/23/2017"/>
          <s v="2017"/>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garymarcus"/>
    <s v="ft"/>
    <m/>
    <m/>
    <m/>
    <m/>
    <m/>
    <m/>
    <m/>
    <m/>
    <s v="No"/>
    <n v="3"/>
    <m/>
    <m/>
    <x v="0"/>
    <d v="2018-02-05T17:39:14.000"/>
    <s v="“If we have @ElonMusk and Nick Bostrom talking about ‘superintelligence’, we need [sceptics like] @GaryMarcus to provide a reality check.” - @etzioni, CEO @allenai_org, in excellent new @FT piece on danger of overestimating AI and #deeplearning https://t.co/mgAUR6jgAW"/>
    <s v="https://www.ft.com/content/4367e34e-db72-11e7-9504-59efdb70e12f"/>
    <s v="ft.com"/>
    <x v="0"/>
    <m/>
    <s v="http://pbs.twimg.com/profile_images/850347800789372929/Vg_HrEun_normal.jpg"/>
    <x v="0"/>
    <s v="https://twitter.com/#!/garymarcus/status/960568511650258944"/>
    <m/>
    <m/>
    <s v="960568511650258944"/>
    <m/>
    <b v="0"/>
    <n v="368"/>
    <s v=""/>
    <b v="0"/>
    <s v="en"/>
    <m/>
    <s v=""/>
    <b v="0"/>
    <n v="194"/>
    <s v=""/>
    <s v="Twitter for iPhone"/>
    <b v="0"/>
    <s v="960568511650258944"/>
    <s v="Retweet"/>
    <n v="0"/>
    <n v="0"/>
    <m/>
    <m/>
    <m/>
    <m/>
    <m/>
    <m/>
    <m/>
    <m/>
    <n v="1"/>
    <s v="5"/>
    <s v="5"/>
    <m/>
    <m/>
    <m/>
    <m/>
    <m/>
    <m/>
    <m/>
    <m/>
    <m/>
  </r>
  <r>
    <s v="pdasigi"/>
    <s v="allen_ai"/>
    <m/>
    <m/>
    <m/>
    <m/>
    <m/>
    <m/>
    <m/>
    <m/>
    <s v="No"/>
    <n v="4"/>
    <m/>
    <m/>
    <x v="0"/>
    <d v="2019-01-02T02:10:17.000"/>
    <s v="RT @allen_ai: AI2 was launched in 2014 with a small team on a mission to build AI for the Common Good. Five years later, there are over 100…"/>
    <m/>
    <m/>
    <x v="1"/>
    <m/>
    <s v="http://pbs.twimg.com/profile_images/899304070393061376/U1VzqtNT_normal.jpg"/>
    <x v="1"/>
    <s v="https://twitter.com/#!/pdasigi/status/1080285119754133504"/>
    <m/>
    <m/>
    <s v="1080285119754133504"/>
    <m/>
    <b v="0"/>
    <n v="0"/>
    <s v=""/>
    <b v="0"/>
    <s v="en"/>
    <m/>
    <s v=""/>
    <b v="0"/>
    <n v="17"/>
    <s v="1080181612204183552"/>
    <s v="Twitter Lite"/>
    <b v="0"/>
    <s v="1080181612204183552"/>
    <s v="Tweet"/>
    <n v="0"/>
    <n v="0"/>
    <m/>
    <m/>
    <m/>
    <m/>
    <m/>
    <m/>
    <m/>
    <m/>
    <n v="1"/>
    <s v="1"/>
    <s v="1"/>
    <n v="1"/>
    <n v="3.5714285714285716"/>
    <n v="0"/>
    <n v="0"/>
    <n v="0"/>
    <n v="0"/>
    <n v="27"/>
    <n v="96.42857142857143"/>
    <n v="28"/>
  </r>
  <r>
    <s v="tajymany"/>
    <s v="kbcsony"/>
    <m/>
    <m/>
    <m/>
    <m/>
    <m/>
    <m/>
    <m/>
    <m/>
    <s v="No"/>
    <n v="5"/>
    <m/>
    <m/>
    <x v="0"/>
    <d v="2017-08-23T19:19:56.000"/>
    <s v="Loved being @TheAMShowNZ https://t.co/fGUEN33rzn_x000a_@IBMWatson's GrandChallenge - @Jeopardy_x000a_#AskTanmay's(Watson+BiDAF @allenai_org) - @KBCsony? https://t.co/gzbaYqxlVh"/>
    <s v="https://www.facebook.com/TheAMShowNZ/videos/1116088135190835/"/>
    <s v="facebook.com"/>
    <x v="2"/>
    <s v="https://pbs.twimg.com/media/DH7-D1XUIAAp6HH.jpg"/>
    <s v="https://pbs.twimg.com/media/DH7-D1XUIAAp6HH.jpg"/>
    <x v="2"/>
    <s v="https://twitter.com/#!/tajymany/status/900437467739893761"/>
    <m/>
    <m/>
    <s v="900437467739893761"/>
    <m/>
    <b v="0"/>
    <n v="812"/>
    <s v=""/>
    <b v="0"/>
    <s v="en"/>
    <m/>
    <s v=""/>
    <b v="0"/>
    <n v="186"/>
    <s v=""/>
    <s v="Twitter Web Client"/>
    <b v="0"/>
    <s v="900437467739893761"/>
    <s v="Retweet"/>
    <n v="0"/>
    <n v="0"/>
    <m/>
    <m/>
    <m/>
    <m/>
    <m/>
    <m/>
    <m/>
    <m/>
    <n v="1"/>
    <s v="4"/>
    <s v="4"/>
    <m/>
    <m/>
    <m/>
    <m/>
    <m/>
    <m/>
    <m/>
    <m/>
    <m/>
  </r>
  <r>
    <s v="mohanumarvaish"/>
    <s v="kbcsony"/>
    <m/>
    <m/>
    <m/>
    <m/>
    <m/>
    <m/>
    <m/>
    <m/>
    <s v="No"/>
    <n v="6"/>
    <m/>
    <m/>
    <x v="0"/>
    <d v="2019-01-02T05:55:12.000"/>
    <s v="@TajyMany @TheAMShowNZ @IBMWatson @Jeopardy @allenai_org @KBCsony Nice shot bro https://t.co/E7JUDj1J2t"/>
    <m/>
    <m/>
    <x v="1"/>
    <s v="https://pbs.twimg.com/tweet_video_thumb/Dv4lDTyX4AALAjn.jpg"/>
    <s v="https://pbs.twimg.com/tweet_video_thumb/Dv4lDTyX4AALAjn.jpg"/>
    <x v="3"/>
    <s v="https://twitter.com/#!/mohanumarvaish/status/1080341719756009472"/>
    <m/>
    <m/>
    <s v="1080341719756009472"/>
    <s v="900437467739893761"/>
    <b v="0"/>
    <n v="0"/>
    <s v="3397145679"/>
    <b v="0"/>
    <s v="en"/>
    <m/>
    <s v=""/>
    <b v="0"/>
    <n v="0"/>
    <s v=""/>
    <s v="Twitter for Android"/>
    <b v="0"/>
    <s v="900437467739893761"/>
    <s v="Tweet"/>
    <n v="0"/>
    <n v="0"/>
    <m/>
    <m/>
    <m/>
    <m/>
    <m/>
    <m/>
    <m/>
    <m/>
    <n v="1"/>
    <s v="4"/>
    <s v="4"/>
    <m/>
    <m/>
    <m/>
    <m/>
    <m/>
    <m/>
    <m/>
    <m/>
    <m/>
  </r>
  <r>
    <s v="sunligh65803010"/>
    <s v="kbcsony"/>
    <m/>
    <m/>
    <m/>
    <m/>
    <m/>
    <m/>
    <m/>
    <m/>
    <s v="No"/>
    <n v="7"/>
    <m/>
    <m/>
    <x v="0"/>
    <d v="2019-01-02T06:03:32.000"/>
    <s v="RT @mohanumarvaish: @TajyMany @TheAMShowNZ @IBMWatson @Jeopardy @allenai_org @KBCsony Nice shot bro https://t.co/E7JUDj1J2t"/>
    <m/>
    <m/>
    <x v="1"/>
    <s v="https://pbs.twimg.com/tweet_video_thumb/Dv4lDTyX4AALAjn.jpg"/>
    <s v="https://pbs.twimg.com/tweet_video_thumb/Dv4lDTyX4AALAjn.jpg"/>
    <x v="4"/>
    <s v="https://twitter.com/#!/sunligh65803010/status/1080343818657034242"/>
    <m/>
    <m/>
    <s v="1080343818657034242"/>
    <m/>
    <b v="0"/>
    <n v="0"/>
    <s v=""/>
    <b v="0"/>
    <s v="en"/>
    <m/>
    <s v=""/>
    <b v="0"/>
    <n v="0"/>
    <s v="1080341719756009472"/>
    <s v="Twitter for Android"/>
    <b v="0"/>
    <s v="1080341719756009472"/>
    <s v="Tweet"/>
    <n v="0"/>
    <n v="0"/>
    <m/>
    <m/>
    <m/>
    <m/>
    <m/>
    <m/>
    <m/>
    <m/>
    <n v="1"/>
    <s v="4"/>
    <s v="4"/>
    <m/>
    <m/>
    <m/>
    <m/>
    <m/>
    <m/>
    <m/>
    <m/>
    <m/>
  </r>
  <r>
    <s v="mohanumarvaish"/>
    <s v="jeopardy"/>
    <m/>
    <m/>
    <m/>
    <m/>
    <m/>
    <m/>
    <m/>
    <m/>
    <s v="No"/>
    <n v="13"/>
    <m/>
    <m/>
    <x v="0"/>
    <d v="2019-01-02T05:55:15.000"/>
    <s v="RT @TajyMany: Loved being @TheAMShowNZ https://t.co/fGUEN33rzn_x000a_@IBMWatson's GrandChallenge - @Jeopardy_x000a_#AskTanmay's(Watson+BiDAF @allenai_o…"/>
    <s v="https://www.facebook.com/TheAMShowNZ/videos/1116088135190835/"/>
    <s v="facebook.com"/>
    <x v="2"/>
    <m/>
    <s v="http://pbs.twimg.com/profile_images/1065955627233697792/4Rs3d0EW_normal.jpg"/>
    <x v="5"/>
    <s v="https://twitter.com/#!/mohanumarvaish/status/1080341733848875008"/>
    <m/>
    <m/>
    <s v="1080341733848875008"/>
    <m/>
    <b v="0"/>
    <n v="0"/>
    <s v=""/>
    <b v="0"/>
    <s v="en"/>
    <m/>
    <s v=""/>
    <b v="0"/>
    <n v="186"/>
    <s v="900437467739893761"/>
    <s v="Twitter for Android"/>
    <b v="0"/>
    <s v="900437467739893761"/>
    <s v="Tweet"/>
    <n v="0"/>
    <n v="0"/>
    <m/>
    <m/>
    <m/>
    <m/>
    <m/>
    <m/>
    <m/>
    <m/>
    <n v="2"/>
    <s v="4"/>
    <s v="4"/>
    <m/>
    <m/>
    <m/>
    <m/>
    <m/>
    <m/>
    <m/>
    <m/>
    <m/>
  </r>
  <r>
    <s v="ulrichjunker"/>
    <s v="allen_ai"/>
    <m/>
    <m/>
    <m/>
    <m/>
    <m/>
    <m/>
    <m/>
    <m/>
    <s v="No"/>
    <n v="23"/>
    <m/>
    <m/>
    <x v="0"/>
    <d v="2019-01-02T06:54:23.000"/>
    <s v="RT @allen_ai: AI2 was launched in 2014 with a small team on a mission to build AI for the Common Good. Five years later, there are over 100…"/>
    <m/>
    <m/>
    <x v="1"/>
    <m/>
    <s v="http://pbs.twimg.com/profile_images/519944367373422592/T36tZ9WJ_normal.jpeg"/>
    <x v="6"/>
    <s v="https://twitter.com/#!/ulrichjunker/status/1080356612961980416"/>
    <m/>
    <m/>
    <s v="1080356612961980416"/>
    <m/>
    <b v="0"/>
    <n v="0"/>
    <s v=""/>
    <b v="0"/>
    <s v="en"/>
    <m/>
    <s v=""/>
    <b v="0"/>
    <n v="17"/>
    <s v="1080181612204183552"/>
    <s v="Twitter for iPhone"/>
    <b v="0"/>
    <s v="1080181612204183552"/>
    <s v="Tweet"/>
    <n v="0"/>
    <n v="0"/>
    <m/>
    <m/>
    <m/>
    <m/>
    <m/>
    <m/>
    <m/>
    <m/>
    <n v="1"/>
    <s v="1"/>
    <s v="1"/>
    <n v="1"/>
    <n v="3.5714285714285716"/>
    <n v="0"/>
    <n v="0"/>
    <n v="0"/>
    <n v="0"/>
    <n v="27"/>
    <n v="96.42857142857143"/>
    <n v="28"/>
  </r>
  <r>
    <s v="rpnstartups"/>
    <s v="allen_ai"/>
    <m/>
    <m/>
    <m/>
    <m/>
    <m/>
    <m/>
    <m/>
    <m/>
    <s v="No"/>
    <n v="24"/>
    <m/>
    <m/>
    <x v="0"/>
    <d v="2019-01-02T07:00:08.000"/>
    <s v="RT @allen_ai: AI2 was launched in 2014 with a small team on a mission to build AI for the Common Good. Five years later, there are over 100…"/>
    <m/>
    <m/>
    <x v="1"/>
    <m/>
    <s v="http://pbs.twimg.com/profile_images/1080326733797224449/-j5hSc84_normal.jpg"/>
    <x v="7"/>
    <s v="https://twitter.com/#!/rpnstartups/status/1080358062660018176"/>
    <m/>
    <m/>
    <s v="1080358062660018176"/>
    <m/>
    <b v="0"/>
    <n v="0"/>
    <s v=""/>
    <b v="0"/>
    <s v="en"/>
    <m/>
    <s v=""/>
    <b v="0"/>
    <n v="17"/>
    <s v="1080181612204183552"/>
    <s v="Twitter for Android"/>
    <b v="0"/>
    <s v="1080181612204183552"/>
    <s v="Tweet"/>
    <n v="0"/>
    <n v="0"/>
    <m/>
    <m/>
    <m/>
    <m/>
    <m/>
    <m/>
    <m/>
    <m/>
    <n v="1"/>
    <s v="1"/>
    <s v="1"/>
    <n v="1"/>
    <n v="3.5714285714285716"/>
    <n v="0"/>
    <n v="0"/>
    <n v="0"/>
    <n v="0"/>
    <n v="27"/>
    <n v="96.42857142857143"/>
    <n v="28"/>
  </r>
  <r>
    <s v="marcusfrei_"/>
    <s v="allen_ai"/>
    <m/>
    <m/>
    <m/>
    <m/>
    <m/>
    <m/>
    <m/>
    <m/>
    <s v="No"/>
    <n v="25"/>
    <m/>
    <m/>
    <x v="0"/>
    <d v="2019-01-02T07:12:50.000"/>
    <s v="RT @allen_ai: AI2 was launched in 2014 with a small team on a mission to build AI for the Common Good. Five years later, there are over 100…"/>
    <m/>
    <m/>
    <x v="1"/>
    <m/>
    <s v="http://pbs.twimg.com/profile_images/899183853096644608/bLmP7Uxv_normal.jpg"/>
    <x v="8"/>
    <s v="https://twitter.com/#!/marcusfrei_/status/1080361258531069952"/>
    <m/>
    <m/>
    <s v="1080361258531069952"/>
    <m/>
    <b v="0"/>
    <n v="0"/>
    <s v=""/>
    <b v="0"/>
    <s v="en"/>
    <m/>
    <s v=""/>
    <b v="0"/>
    <n v="17"/>
    <s v="1080181612204183552"/>
    <s v="Twitter Web Client"/>
    <b v="0"/>
    <s v="1080181612204183552"/>
    <s v="Tweet"/>
    <n v="0"/>
    <n v="0"/>
    <m/>
    <m/>
    <m/>
    <m/>
    <m/>
    <m/>
    <m/>
    <m/>
    <n v="1"/>
    <s v="1"/>
    <s v="1"/>
    <n v="1"/>
    <n v="3.5714285714285716"/>
    <n v="0"/>
    <n v="0"/>
    <n v="0"/>
    <n v="0"/>
    <n v="27"/>
    <n v="96.42857142857143"/>
    <n v="28"/>
  </r>
  <r>
    <s v="aluwcl"/>
    <s v="jeopardy"/>
    <m/>
    <m/>
    <m/>
    <m/>
    <m/>
    <m/>
    <m/>
    <m/>
    <s v="No"/>
    <n v="26"/>
    <m/>
    <m/>
    <x v="0"/>
    <d v="2019-01-02T08:55:37.000"/>
    <s v="RT @TajyMany: Loved being @TheAMShowNZ https://t.co/fGUEN33rzn_x000a_@IBMWatson's GrandChallenge - @Jeopardy_x000a_#AskTanmay's(Watson+BiDAF @allenai_o…"/>
    <s v="https://www.facebook.com/TheAMShowNZ/videos/1116088135190835/"/>
    <s v="facebook.com"/>
    <x v="2"/>
    <m/>
    <s v="http://pbs.twimg.com/profile_images/995310972918255616/6Fb1emyk_normal.jpg"/>
    <x v="9"/>
    <s v="https://twitter.com/#!/aluwcl/status/1080387121377099776"/>
    <m/>
    <m/>
    <s v="1080387121377099776"/>
    <m/>
    <b v="0"/>
    <n v="0"/>
    <s v=""/>
    <b v="0"/>
    <s v="en"/>
    <m/>
    <s v=""/>
    <b v="0"/>
    <n v="186"/>
    <s v="900437467739893761"/>
    <s v="Twitter for Android"/>
    <b v="0"/>
    <s v="900437467739893761"/>
    <s v="Tweet"/>
    <n v="0"/>
    <n v="0"/>
    <m/>
    <m/>
    <m/>
    <m/>
    <m/>
    <m/>
    <m/>
    <m/>
    <n v="1"/>
    <s v="4"/>
    <s v="4"/>
    <m/>
    <m/>
    <m/>
    <m/>
    <m/>
    <m/>
    <m/>
    <m/>
    <m/>
  </r>
  <r>
    <s v="steplitsky"/>
    <s v="allen_ai"/>
    <m/>
    <m/>
    <m/>
    <m/>
    <m/>
    <m/>
    <m/>
    <m/>
    <s v="No"/>
    <n v="30"/>
    <m/>
    <m/>
    <x v="0"/>
    <d v="2019-01-02T09:23:45.000"/>
    <s v="RT @allen_ai: AI2 was launched in 2014 with a small team on a mission to build AI for the Common Good. Five years later, there are over 100…"/>
    <m/>
    <m/>
    <x v="1"/>
    <m/>
    <s v="http://pbs.twimg.com/profile_images/1052206888253890560/ZLYPQSB8_normal.jpg"/>
    <x v="10"/>
    <s v="https://twitter.com/#!/steplitsky/status/1080394205422411777"/>
    <m/>
    <m/>
    <s v="1080394205422411777"/>
    <m/>
    <b v="0"/>
    <n v="0"/>
    <s v=""/>
    <b v="0"/>
    <s v="en"/>
    <m/>
    <s v=""/>
    <b v="0"/>
    <n v="17"/>
    <s v="1080181612204183552"/>
    <s v="Twitter for iPhone"/>
    <b v="0"/>
    <s v="1080181612204183552"/>
    <s v="Tweet"/>
    <n v="0"/>
    <n v="0"/>
    <m/>
    <m/>
    <m/>
    <m/>
    <m/>
    <m/>
    <m/>
    <m/>
    <n v="1"/>
    <s v="1"/>
    <s v="1"/>
    <n v="1"/>
    <n v="3.5714285714285716"/>
    <n v="0"/>
    <n v="0"/>
    <n v="0"/>
    <n v="0"/>
    <n v="27"/>
    <n v="96.42857142857143"/>
    <n v="28"/>
  </r>
  <r>
    <s v="zuzudotai"/>
    <s v="etzioni"/>
    <m/>
    <m/>
    <m/>
    <m/>
    <m/>
    <m/>
    <m/>
    <m/>
    <s v="No"/>
    <n v="31"/>
    <m/>
    <m/>
    <x v="0"/>
    <d v="2019-01-02T10:17:20.000"/>
    <s v="RT @future_of_AI: AI for the Common Good. https://t.co/UdpXmSVL6j #AI #Research #AllenImpact via @etzioni"/>
    <s v="http://out.faveeo.com/?url=https://allenai.org/&amp;vertical=research&amp;family=ai"/>
    <s v="faveeo.com"/>
    <x v="3"/>
    <m/>
    <s v="http://pbs.twimg.com/profile_images/1037096535547244544/-0ByzjIf_normal.jpg"/>
    <x v="11"/>
    <s v="https://twitter.com/#!/zuzudotai/status/1080407687664467969"/>
    <m/>
    <m/>
    <s v="1080407687664467969"/>
    <m/>
    <b v="0"/>
    <n v="0"/>
    <s v=""/>
    <b v="0"/>
    <s v="en"/>
    <m/>
    <s v=""/>
    <b v="0"/>
    <n v="0"/>
    <s v=""/>
    <s v="IFTTT"/>
    <b v="0"/>
    <s v="1080407687664467969"/>
    <s v="Tweet"/>
    <n v="0"/>
    <n v="0"/>
    <m/>
    <m/>
    <m/>
    <m/>
    <m/>
    <m/>
    <m/>
    <m/>
    <n v="1"/>
    <s v="3"/>
    <s v="3"/>
    <m/>
    <m/>
    <m/>
    <m/>
    <m/>
    <m/>
    <m/>
    <m/>
    <m/>
  </r>
  <r>
    <s v="ghideas"/>
    <s v="etzioni"/>
    <m/>
    <m/>
    <m/>
    <m/>
    <m/>
    <m/>
    <m/>
    <m/>
    <s v="No"/>
    <n v="33"/>
    <m/>
    <m/>
    <x v="0"/>
    <d v="2019-01-02T10:54:58.000"/>
    <s v="RT @future_of_AI: AI for the Common Good. https://t.co/AhP4rl5l3X #AI #Research #AllenImpact via @etzioni"/>
    <s v="http://out.faveeo.com/?url=https://allenai.org/&amp;vertical=research&amp;family=ai"/>
    <s v="faveeo.com"/>
    <x v="3"/>
    <m/>
    <s v="http://pbs.twimg.com/profile_images/728768377183977474/7btd6Qv6_normal.jpg"/>
    <x v="12"/>
    <s v="https://twitter.com/#!/ghideas/status/1080417160613298176"/>
    <m/>
    <m/>
    <s v="1080417160613298176"/>
    <m/>
    <b v="0"/>
    <n v="0"/>
    <s v=""/>
    <b v="0"/>
    <s v="en"/>
    <m/>
    <s v=""/>
    <b v="0"/>
    <n v="1"/>
    <s v="1080407103662186497"/>
    <s v="Twitter for iPhone"/>
    <b v="0"/>
    <s v="1080407103662186497"/>
    <s v="Tweet"/>
    <n v="0"/>
    <n v="0"/>
    <m/>
    <m/>
    <m/>
    <m/>
    <m/>
    <m/>
    <m/>
    <m/>
    <n v="1"/>
    <s v="3"/>
    <s v="3"/>
    <m/>
    <m/>
    <m/>
    <m/>
    <m/>
    <m/>
    <m/>
    <m/>
    <m/>
  </r>
  <r>
    <s v="machine_ml"/>
    <s v="etzioni"/>
    <m/>
    <m/>
    <m/>
    <m/>
    <m/>
    <m/>
    <m/>
    <m/>
    <s v="No"/>
    <n v="35"/>
    <m/>
    <m/>
    <x v="0"/>
    <d v="2019-01-02T11:27:32.000"/>
    <s v="RT @future_of_AI: AI for the Common Good. https://t.co/F0IvPri3hD #ai #machinelearning #artificialintelligence #AllenImpact via @etzioni"/>
    <s v="http://out.faveeo.com/?url=https://allenai.org/&amp;vertical=general&amp;family=ai"/>
    <s v="faveeo.com"/>
    <x v="4"/>
    <m/>
    <s v="http://pbs.twimg.com/profile_images/1004235176082321408/sr8WYJoB_normal.jpg"/>
    <x v="13"/>
    <s v="https://twitter.com/#!/machine_ml/status/1080425352781012995"/>
    <m/>
    <m/>
    <s v="1080425352781012995"/>
    <m/>
    <b v="0"/>
    <n v="0"/>
    <s v=""/>
    <b v="0"/>
    <s v="en"/>
    <m/>
    <s v=""/>
    <b v="0"/>
    <n v="0"/>
    <s v=""/>
    <s v="IFTTT"/>
    <b v="0"/>
    <s v="1080425352781012995"/>
    <s v="Tweet"/>
    <n v="0"/>
    <n v="0"/>
    <m/>
    <m/>
    <m/>
    <m/>
    <m/>
    <m/>
    <m/>
    <m/>
    <n v="1"/>
    <s v="3"/>
    <s v="3"/>
    <m/>
    <m/>
    <m/>
    <m/>
    <m/>
    <m/>
    <m/>
    <m/>
    <m/>
  </r>
  <r>
    <s v="future_of_ai"/>
    <s v="etzioni"/>
    <m/>
    <m/>
    <m/>
    <m/>
    <m/>
    <m/>
    <m/>
    <m/>
    <s v="No"/>
    <n v="37"/>
    <m/>
    <m/>
    <x v="0"/>
    <d v="2019-01-02T10:15:01.000"/>
    <s v="AI for the Common Good. https://t.co/AhP4rl5l3X #AI #Research #AllenImpact via @etzioni"/>
    <s v="http://out.faveeo.com/?url=https://allenai.org/&amp;vertical=research&amp;family=ai"/>
    <s v="faveeo.com"/>
    <x v="3"/>
    <m/>
    <s v="http://pbs.twimg.com/profile_images/1047866034970140673/ZBhSks16_normal.jpg"/>
    <x v="14"/>
    <s v="https://twitter.com/#!/future_of_ai/status/1080407103662186497"/>
    <m/>
    <m/>
    <s v="1080407103662186497"/>
    <m/>
    <b v="0"/>
    <n v="1"/>
    <s v=""/>
    <b v="0"/>
    <s v="en"/>
    <m/>
    <s v=""/>
    <b v="0"/>
    <n v="1"/>
    <s v=""/>
    <s v="Buffer"/>
    <b v="0"/>
    <s v="1080407103662186497"/>
    <s v="Tweet"/>
    <n v="0"/>
    <n v="0"/>
    <m/>
    <m/>
    <m/>
    <m/>
    <m/>
    <m/>
    <m/>
    <m/>
    <n v="2"/>
    <s v="3"/>
    <s v="3"/>
    <n v="1"/>
    <n v="10"/>
    <n v="0"/>
    <n v="0"/>
    <n v="0"/>
    <n v="0"/>
    <n v="9"/>
    <n v="90"/>
    <n v="10"/>
  </r>
  <r>
    <s v="future_of_ai"/>
    <s v="etzioni"/>
    <m/>
    <m/>
    <m/>
    <m/>
    <m/>
    <m/>
    <m/>
    <m/>
    <s v="No"/>
    <n v="38"/>
    <m/>
    <m/>
    <x v="0"/>
    <d v="2019-01-02T11:25:00.000"/>
    <s v="AI for the Common Good. https://t.co/RHpQ8mKfeG #ai #machinelearning #artificialintelligence #AllenImpact via @etzioni"/>
    <s v="http://out.faveeo.com/?url=https://allenai.org/&amp;vertical=general&amp;family=ai"/>
    <s v="faveeo.com"/>
    <x v="4"/>
    <m/>
    <s v="http://pbs.twimg.com/profile_images/1047866034970140673/ZBhSks16_normal.jpg"/>
    <x v="15"/>
    <s v="https://twitter.com/#!/future_of_ai/status/1080424719038464001"/>
    <m/>
    <m/>
    <s v="1080424719038464001"/>
    <m/>
    <b v="0"/>
    <n v="0"/>
    <s v=""/>
    <b v="0"/>
    <s v="en"/>
    <m/>
    <s v=""/>
    <b v="0"/>
    <n v="1"/>
    <s v=""/>
    <s v="Buffer"/>
    <b v="0"/>
    <s v="1080424719038464001"/>
    <s v="Tweet"/>
    <n v="0"/>
    <n v="0"/>
    <m/>
    <m/>
    <m/>
    <m/>
    <m/>
    <m/>
    <m/>
    <m/>
    <n v="2"/>
    <s v="3"/>
    <s v="3"/>
    <n v="1"/>
    <n v="9.090909090909092"/>
    <n v="0"/>
    <n v="0"/>
    <n v="0"/>
    <n v="0"/>
    <n v="10"/>
    <n v="90.9090909090909"/>
    <n v="11"/>
  </r>
  <r>
    <s v="tauheedul"/>
    <s v="future_of_ai"/>
    <m/>
    <m/>
    <m/>
    <m/>
    <m/>
    <m/>
    <m/>
    <m/>
    <s v="No"/>
    <n v="39"/>
    <m/>
    <m/>
    <x v="0"/>
    <d v="2019-01-02T11:31:57.000"/>
    <s v="RT @future_of_AI: AI for the Common Good. https://t.co/RHpQ8mKfeG #ai #machinelearning #artificialintelligence #AllenImpact via @etzioni"/>
    <s v="http://out.faveeo.com/?url=https://allenai.org/&amp;vertical=general&amp;family=ai"/>
    <s v="faveeo.com"/>
    <x v="4"/>
    <m/>
    <s v="http://pbs.twimg.com/profile_images/834119777824169985/wnssB7ZY_normal.jpg"/>
    <x v="16"/>
    <s v="https://twitter.com/#!/tauheedul/status/1080426466603683841"/>
    <m/>
    <m/>
    <s v="1080426466603683841"/>
    <m/>
    <b v="0"/>
    <n v="0"/>
    <s v=""/>
    <b v="0"/>
    <s v="en"/>
    <m/>
    <s v=""/>
    <b v="0"/>
    <n v="1"/>
    <s v="1080424719038464001"/>
    <s v="Twitter for Android"/>
    <b v="0"/>
    <s v="1080424719038464001"/>
    <s v="Tweet"/>
    <n v="0"/>
    <n v="0"/>
    <m/>
    <m/>
    <m/>
    <m/>
    <m/>
    <m/>
    <m/>
    <m/>
    <n v="1"/>
    <s v="3"/>
    <s v="3"/>
    <m/>
    <m/>
    <m/>
    <m/>
    <m/>
    <m/>
    <m/>
    <m/>
    <m/>
  </r>
  <r>
    <s v="jpfuentesbrea"/>
    <s v="allen_ai"/>
    <m/>
    <m/>
    <m/>
    <m/>
    <m/>
    <m/>
    <m/>
    <m/>
    <s v="No"/>
    <n v="41"/>
    <m/>
    <m/>
    <x v="0"/>
    <d v="2019-01-02T18:21:56.000"/>
    <s v="RT @allen_ai: AI2 was launched in 2014 with a small team on a mission to build AI for the Common Good. Five years later, there are over 100…"/>
    <m/>
    <m/>
    <x v="1"/>
    <m/>
    <s v="http://pbs.twimg.com/profile_images/1076953634313814016/sVPHrYFZ_normal.jpg"/>
    <x v="17"/>
    <s v="https://twitter.com/#!/jpfuentesbrea/status/1080529642191314944"/>
    <m/>
    <m/>
    <s v="1080529642191314944"/>
    <m/>
    <b v="0"/>
    <n v="0"/>
    <s v=""/>
    <b v="0"/>
    <s v="en"/>
    <m/>
    <s v=""/>
    <b v="0"/>
    <n v="17"/>
    <s v="1080181612204183552"/>
    <s v="Twitter for Android"/>
    <b v="0"/>
    <s v="1080181612204183552"/>
    <s v="Tweet"/>
    <n v="0"/>
    <n v="0"/>
    <m/>
    <m/>
    <m/>
    <m/>
    <m/>
    <m/>
    <m/>
    <m/>
    <n v="1"/>
    <s v="1"/>
    <s v="1"/>
    <n v="1"/>
    <n v="3.5714285714285716"/>
    <n v="0"/>
    <n v="0"/>
    <n v="0"/>
    <n v="0"/>
    <n v="27"/>
    <n v="96.42857142857143"/>
    <n v="28"/>
  </r>
  <r>
    <s v="drahflow"/>
    <s v="allenai_org"/>
    <m/>
    <m/>
    <m/>
    <m/>
    <m/>
    <m/>
    <m/>
    <m/>
    <s v="No"/>
    <n v="42"/>
    <m/>
    <m/>
    <x v="0"/>
    <d v="2018-06-13T12:08:44.000"/>
    <s v="Testing Aristo by @allenai_org. At least it is not sure. https://t.co/3OXMDyL5Qt"/>
    <m/>
    <m/>
    <x v="1"/>
    <s v="https://pbs.twimg.com/media/DfkfuHgWAAAojke.jpg"/>
    <s v="https://pbs.twimg.com/media/DfkfuHgWAAAojke.jpg"/>
    <x v="18"/>
    <s v="https://twitter.com/#!/drahflow/status/1006870986896171008"/>
    <m/>
    <m/>
    <s v="1006870986896171008"/>
    <m/>
    <b v="0"/>
    <n v="6"/>
    <s v=""/>
    <b v="0"/>
    <s v="en"/>
    <m/>
    <s v=""/>
    <b v="0"/>
    <n v="3"/>
    <s v=""/>
    <s v="Twitter Web Client"/>
    <b v="0"/>
    <s v="1006870986896171008"/>
    <s v="Retweet"/>
    <n v="0"/>
    <n v="0"/>
    <m/>
    <m/>
    <m/>
    <m/>
    <m/>
    <m/>
    <m/>
    <m/>
    <n v="1"/>
    <s v="6"/>
    <s v="6"/>
    <n v="0"/>
    <n v="0"/>
    <n v="0"/>
    <n v="0"/>
    <n v="0"/>
    <n v="0"/>
    <n v="10"/>
    <n v="100"/>
    <n v="10"/>
  </r>
  <r>
    <s v="jimprall"/>
    <s v="drahflow"/>
    <m/>
    <m/>
    <m/>
    <m/>
    <m/>
    <m/>
    <m/>
    <m/>
    <s v="No"/>
    <n v="43"/>
    <m/>
    <m/>
    <x v="0"/>
    <d v="2019-01-04T20:32:11.000"/>
    <s v="RT @Drahflow: Testing Aristo by @allenai_org. At least it is not sure. https://t.co/3OXMDyL5Qt"/>
    <m/>
    <m/>
    <x v="1"/>
    <s v="https://pbs.twimg.com/media/DfkfuHgWAAAojke.jpg"/>
    <s v="https://pbs.twimg.com/media/DfkfuHgWAAAojke.jpg"/>
    <x v="19"/>
    <s v="https://twitter.com/#!/jimprall/status/1081287195317563394"/>
    <m/>
    <m/>
    <s v="1081287195317563394"/>
    <m/>
    <b v="0"/>
    <n v="0"/>
    <s v=""/>
    <b v="0"/>
    <s v="en"/>
    <m/>
    <s v=""/>
    <b v="0"/>
    <n v="3"/>
    <s v="1006870986896171008"/>
    <s v="Twitter for iPad"/>
    <b v="0"/>
    <s v="1006870986896171008"/>
    <s v="Tweet"/>
    <n v="0"/>
    <n v="0"/>
    <m/>
    <m/>
    <m/>
    <m/>
    <m/>
    <m/>
    <m/>
    <m/>
    <n v="1"/>
    <s v="6"/>
    <s v="6"/>
    <m/>
    <m/>
    <m/>
    <m/>
    <m/>
    <m/>
    <m/>
    <m/>
    <m/>
  </r>
  <r>
    <s v="seanrintel"/>
    <s v="seanrintel"/>
    <m/>
    <m/>
    <m/>
    <m/>
    <m/>
    <m/>
    <m/>
    <m/>
    <s v="No"/>
    <n v="45"/>
    <m/>
    <m/>
    <x v="1"/>
    <d v="2019-01-05T09:21:55.000"/>
    <s v="This reflection on a PhD using text analytics is fascinating. Future text analytics (eg https://t.co/ftn3vu3frm) could actively guide understanding, prevent duplication, head off dead ends, and improve knowledge aggregation. Not replacing reading, but making it more targeted. https://t.co/K9gccM0u5m"/>
    <s v="https://allenai.org/semantic-scholar/ https://twitter.com/angusveitch/status/1081329357975506944"/>
    <s v="allenai.org twitter.com"/>
    <x v="1"/>
    <m/>
    <s v="http://pbs.twimg.com/profile_images/461024936727818240/kpAzz7d4_normal.jpeg"/>
    <x v="20"/>
    <s v="https://twitter.com/#!/seanrintel/status/1081480906718789632"/>
    <m/>
    <m/>
    <s v="1081480906718789632"/>
    <m/>
    <b v="0"/>
    <n v="1"/>
    <s v=""/>
    <b v="1"/>
    <s v="en"/>
    <m/>
    <s v="1081329357975506944"/>
    <b v="0"/>
    <n v="0"/>
    <s v=""/>
    <s v="Twitter for iPhone"/>
    <b v="0"/>
    <s v="1081480906718789632"/>
    <s v="Tweet"/>
    <n v="0"/>
    <n v="0"/>
    <m/>
    <m/>
    <m/>
    <m/>
    <m/>
    <m/>
    <m/>
    <m/>
    <n v="1"/>
    <s v="2"/>
    <s v="2"/>
    <n v="2"/>
    <n v="5.555555555555555"/>
    <n v="1"/>
    <n v="2.7777777777777777"/>
    <n v="0"/>
    <n v="0"/>
    <n v="33"/>
    <n v="91.66666666666667"/>
    <n v="36"/>
  </r>
  <r>
    <s v="hn_frontpage"/>
    <s v="hn_frontpage"/>
    <m/>
    <m/>
    <m/>
    <m/>
    <m/>
    <m/>
    <m/>
    <m/>
    <s v="No"/>
    <n v="46"/>
    <m/>
    <m/>
    <x v="1"/>
    <d v="2019-01-05T17:15:13.000"/>
    <s v="New Top Score on AI2 Reasoning Challenge (ARC) Is 53.84%_x000a_L: https://t.co/lxBiKj5u7N_x000a_C: https://t.co/Hjd5oYaMT5"/>
    <s v="https://leaderboard.allenai.org/arc/submissions/public https://news.ycombinator.com/item?id=18832402"/>
    <s v="allenai.org ycombinator.com"/>
    <x v="1"/>
    <m/>
    <s v="http://pbs.twimg.com/profile_images/682260813906747392/NrEeD1Q9_normal.png"/>
    <x v="21"/>
    <s v="https://twitter.com/#!/hn_frontpage/status/1081600014529507329"/>
    <m/>
    <m/>
    <s v="1081600014529507329"/>
    <m/>
    <b v="0"/>
    <n v="0"/>
    <s v=""/>
    <b v="0"/>
    <s v="en"/>
    <m/>
    <s v=""/>
    <b v="0"/>
    <n v="0"/>
    <s v=""/>
    <s v="HN Front Page"/>
    <b v="0"/>
    <s v="1081600014529507329"/>
    <s v="Tweet"/>
    <n v="0"/>
    <n v="0"/>
    <m/>
    <m/>
    <m/>
    <m/>
    <m/>
    <m/>
    <m/>
    <m/>
    <n v="1"/>
    <s v="2"/>
    <s v="2"/>
    <n v="1"/>
    <n v="7.6923076923076925"/>
    <n v="0"/>
    <n v="0"/>
    <n v="0"/>
    <n v="0"/>
    <n v="12"/>
    <n v="92.3076923076923"/>
    <n v="13"/>
  </r>
  <r>
    <s v="hntweets"/>
    <s v="hntweets"/>
    <m/>
    <m/>
    <m/>
    <m/>
    <m/>
    <m/>
    <m/>
    <m/>
    <s v="No"/>
    <n v="47"/>
    <m/>
    <m/>
    <x v="1"/>
    <d v="2019-01-05T17:18:28.000"/>
    <s v="New Top Score on AI2 Reasoning Challenge (ARC) Is 53.84%: https://t.co/p44qry6Gmp Comments: https://t.co/wATRprDIW7"/>
    <s v="https://leaderboard.allenai.org/arc/submissions/public https://news.ycombinator.com/item?id=18832402"/>
    <s v="allenai.org ycombinator.com"/>
    <x v="1"/>
    <m/>
    <s v="http://pbs.twimg.com/profile_images/3025237318/1d08a308d4c8581ab30cd9a3755e13b2_normal.png"/>
    <x v="22"/>
    <s v="https://twitter.com/#!/hntweets/status/1081600832662048768"/>
    <m/>
    <m/>
    <s v="1081600832662048768"/>
    <m/>
    <b v="0"/>
    <n v="0"/>
    <s v=""/>
    <b v="0"/>
    <s v="en"/>
    <m/>
    <s v=""/>
    <b v="0"/>
    <n v="0"/>
    <s v=""/>
    <s v="HNTweets Bot"/>
    <b v="0"/>
    <s v="1081600832662048768"/>
    <s v="Tweet"/>
    <n v="0"/>
    <n v="0"/>
    <m/>
    <m/>
    <m/>
    <m/>
    <m/>
    <m/>
    <m/>
    <m/>
    <n v="1"/>
    <s v="2"/>
    <s v="2"/>
    <n v="1"/>
    <n v="8.333333333333334"/>
    <n v="0"/>
    <n v="0"/>
    <n v="0"/>
    <n v="0"/>
    <n v="11"/>
    <n v="91.66666666666667"/>
    <n v="12"/>
  </r>
  <r>
    <s v="hacker_news_hir"/>
    <s v="hacker_news_hir"/>
    <m/>
    <m/>
    <m/>
    <m/>
    <m/>
    <m/>
    <m/>
    <m/>
    <s v="No"/>
    <n v="48"/>
    <m/>
    <m/>
    <x v="1"/>
    <d v="2019-01-05T17:20:01.000"/>
    <s v="New Top Score on AI2 Reasoning Challenge (ARC) Is 53.84% : https://t.co/Zy0tEe4z89 Comments: https://t.co/O0MYSxMuyl"/>
    <s v="https://leaderboard.allenai.org/arc/submissions/public https://news.ycombinator.com/item?id=18832402"/>
    <s v="allenai.org ycombinator.com"/>
    <x v="1"/>
    <m/>
    <s v="http://pbs.twimg.com/profile_images/702366612574310401/2aGa7WKL_normal.jpg"/>
    <x v="23"/>
    <s v="https://twitter.com/#!/hacker_news_hir/status/1081601224657588225"/>
    <m/>
    <m/>
    <s v="1081601224657588225"/>
    <m/>
    <b v="0"/>
    <n v="0"/>
    <s v=""/>
    <b v="0"/>
    <s v="en"/>
    <m/>
    <s v=""/>
    <b v="0"/>
    <n v="0"/>
    <s v=""/>
    <s v="Hn_bot"/>
    <b v="0"/>
    <s v="1081601224657588225"/>
    <s v="Tweet"/>
    <n v="0"/>
    <n v="0"/>
    <m/>
    <m/>
    <m/>
    <m/>
    <m/>
    <m/>
    <m/>
    <m/>
    <n v="1"/>
    <s v="2"/>
    <s v="2"/>
    <n v="1"/>
    <n v="8.333333333333334"/>
    <n v="0"/>
    <n v="0"/>
    <n v="0"/>
    <n v="0"/>
    <n v="11"/>
    <n v="91.66666666666667"/>
    <n v="12"/>
  </r>
  <r>
    <s v="angsuman"/>
    <s v="angsuman"/>
    <m/>
    <m/>
    <m/>
    <m/>
    <m/>
    <m/>
    <m/>
    <m/>
    <s v="No"/>
    <n v="49"/>
    <m/>
    <m/>
    <x v="1"/>
    <d v="2019-01-05T17:24:23.000"/>
    <s v="New Top Score on AI2 Reasoning Challenge (ARC) Is 53.84% https://t.co/RJAsRIsKMY"/>
    <s v="https://leaderboard.allenai.org/arc/submissions/public"/>
    <s v="allenai.org"/>
    <x v="1"/>
    <m/>
    <s v="http://pbs.twimg.com/profile_images/1034304248962408449/X4-_O1FN_normal.jpg"/>
    <x v="24"/>
    <s v="https://twitter.com/#!/angsuman/status/1081602323149840384"/>
    <m/>
    <m/>
    <s v="1081602323149840384"/>
    <m/>
    <b v="0"/>
    <n v="0"/>
    <s v=""/>
    <b v="0"/>
    <s v="en"/>
    <m/>
    <s v=""/>
    <b v="0"/>
    <n v="0"/>
    <s v=""/>
    <s v="Prof. Shanku"/>
    <b v="0"/>
    <s v="1081602323149840384"/>
    <s v="Tweet"/>
    <n v="0"/>
    <n v="0"/>
    <m/>
    <m/>
    <m/>
    <m/>
    <m/>
    <m/>
    <m/>
    <m/>
    <n v="1"/>
    <s v="2"/>
    <s v="2"/>
    <n v="1"/>
    <n v="9.090909090909092"/>
    <n v="0"/>
    <n v="0"/>
    <n v="0"/>
    <n v="0"/>
    <n v="10"/>
    <n v="90.9090909090909"/>
    <n v="11"/>
  </r>
  <r>
    <s v="newsycbot"/>
    <s v="newsycbot"/>
    <m/>
    <m/>
    <m/>
    <m/>
    <m/>
    <m/>
    <m/>
    <m/>
    <s v="No"/>
    <n v="50"/>
    <m/>
    <m/>
    <x v="1"/>
    <d v="2019-01-05T17:25:08.000"/>
    <s v="New Top Score on AI2 Reasoning Challenge (ARC) Is 53.84% https://t.co/3VXBpfgoZf (cmts https://t.co/dNyTB2CTxy)"/>
    <s v="https://leaderboard.allenai.org/arc/submissions/public https://news.ycombinator.com/item?id=18832402"/>
    <s v="allenai.org ycombinator.com"/>
    <x v="1"/>
    <m/>
    <s v="http://pbs.twimg.com/profile_images/526110783822774272/_WLdrxCb_normal.png"/>
    <x v="25"/>
    <s v="https://twitter.com/#!/newsycbot/status/1081602511495139328"/>
    <m/>
    <m/>
    <s v="1081602511495139328"/>
    <m/>
    <b v="0"/>
    <n v="0"/>
    <s v=""/>
    <b v="0"/>
    <s v="en"/>
    <m/>
    <s v=""/>
    <b v="0"/>
    <n v="0"/>
    <s v=""/>
    <s v="IFTTT"/>
    <b v="0"/>
    <s v="1081602511495139328"/>
    <s v="Tweet"/>
    <n v="0"/>
    <n v="0"/>
    <m/>
    <m/>
    <m/>
    <m/>
    <m/>
    <m/>
    <m/>
    <m/>
    <n v="1"/>
    <s v="2"/>
    <s v="2"/>
    <n v="1"/>
    <n v="8.333333333333334"/>
    <n v="0"/>
    <n v="0"/>
    <n v="0"/>
    <n v="0"/>
    <n v="11"/>
    <n v="91.66666666666667"/>
    <n v="12"/>
  </r>
  <r>
    <s v="neuropuff"/>
    <s v="neuropuff"/>
    <m/>
    <m/>
    <m/>
    <m/>
    <m/>
    <m/>
    <m/>
    <m/>
    <s v="No"/>
    <n v="51"/>
    <m/>
    <m/>
    <x v="1"/>
    <d v="2019-01-05T17:25:17.000"/>
    <s v="New Top Score on AI2 Reasoning Challenge (ARC) Is 53.84% https://t.co/otCkffDdsd"/>
    <s v="https://leaderboard.allenai.org/arc/submissions/public"/>
    <s v="allenai.org"/>
    <x v="1"/>
    <m/>
    <s v="http://pbs.twimg.com/profile_images/757522996550443009/c8FMZrcu_normal.jpg"/>
    <x v="26"/>
    <s v="https://twitter.com/#!/neuropuff/status/1081602547759136769"/>
    <m/>
    <m/>
    <s v="1081602547759136769"/>
    <m/>
    <b v="0"/>
    <n v="0"/>
    <s v=""/>
    <b v="0"/>
    <s v="en"/>
    <m/>
    <s v=""/>
    <b v="0"/>
    <n v="0"/>
    <s v=""/>
    <s v="IFTTT"/>
    <b v="0"/>
    <s v="1081602547759136769"/>
    <s v="Tweet"/>
    <n v="0"/>
    <n v="0"/>
    <m/>
    <m/>
    <m/>
    <m/>
    <m/>
    <m/>
    <m/>
    <m/>
    <n v="1"/>
    <s v="2"/>
    <s v="2"/>
    <n v="1"/>
    <n v="9.090909090909092"/>
    <n v="0"/>
    <n v="0"/>
    <n v="0"/>
    <n v="0"/>
    <n v="10"/>
    <n v="90.9090909090909"/>
    <n v="11"/>
  </r>
  <r>
    <s v="420cyber"/>
    <s v="420cyber"/>
    <m/>
    <m/>
    <m/>
    <m/>
    <m/>
    <m/>
    <m/>
    <m/>
    <s v="No"/>
    <n v="52"/>
    <m/>
    <m/>
    <x v="1"/>
    <d v="2019-01-05T17:25:03.000"/>
    <s v="New Top Score on AI2 Reasoning Challenge (ARC) Is 53.84% https://t.co/4S80nDnDx7"/>
    <s v="https://leaderboard.allenai.org/arc/submissions/public?utm_source=dlvr.it&amp;utm_medium=twitter"/>
    <s v="allenai.org"/>
    <x v="1"/>
    <m/>
    <s v="http://pbs.twimg.com/profile_images/1029819585137000448/YFceMYRh_normal.jpg"/>
    <x v="27"/>
    <s v="https://twitter.com/#!/420cyber/status/1081602491022622722"/>
    <m/>
    <m/>
    <s v="1081602491022622722"/>
    <m/>
    <b v="0"/>
    <n v="0"/>
    <s v=""/>
    <b v="0"/>
    <s v="en"/>
    <m/>
    <s v=""/>
    <b v="0"/>
    <n v="2"/>
    <s v=""/>
    <s v="dlvr.it"/>
    <b v="0"/>
    <s v="1081602491022622722"/>
    <s v="Tweet"/>
    <n v="0"/>
    <n v="0"/>
    <m/>
    <m/>
    <m/>
    <m/>
    <m/>
    <m/>
    <m/>
    <m/>
    <n v="1"/>
    <s v="8"/>
    <s v="8"/>
    <n v="1"/>
    <n v="9.090909090909092"/>
    <n v="0"/>
    <n v="0"/>
    <n v="0"/>
    <n v="0"/>
    <n v="10"/>
    <n v="90.9090909090909"/>
    <n v="11"/>
  </r>
  <r>
    <s v="blackopscyber1"/>
    <s v="420cyber"/>
    <m/>
    <m/>
    <m/>
    <m/>
    <m/>
    <m/>
    <m/>
    <m/>
    <s v="No"/>
    <n v="53"/>
    <m/>
    <m/>
    <x v="0"/>
    <d v="2019-01-05T17:25:42.000"/>
    <s v="RT @420Cyber: New Top Score on AI2 Reasoning Challenge (ARC) Is 53.84% https://t.co/4S80nDnDx7"/>
    <s v="https://leaderboard.allenai.org/arc/submissions/public?utm_source=dlvr.it&amp;utm_medium=twitter"/>
    <s v="allenai.org"/>
    <x v="1"/>
    <m/>
    <s v="http://pbs.twimg.com/profile_images/966368508731936769/Zz9xAU8o_normal.jpg"/>
    <x v="28"/>
    <s v="https://twitter.com/#!/blackopscyber1/status/1081602651786113024"/>
    <m/>
    <m/>
    <s v="1081602651786113024"/>
    <m/>
    <b v="0"/>
    <n v="0"/>
    <s v=""/>
    <b v="0"/>
    <s v="en"/>
    <m/>
    <s v=""/>
    <b v="0"/>
    <n v="2"/>
    <s v="1081602491022622722"/>
    <s v="dlvr.it"/>
    <b v="0"/>
    <s v="1081602491022622722"/>
    <s v="Tweet"/>
    <n v="0"/>
    <n v="0"/>
    <m/>
    <m/>
    <m/>
    <m/>
    <m/>
    <m/>
    <m/>
    <m/>
    <n v="1"/>
    <s v="8"/>
    <s v="8"/>
    <n v="1"/>
    <n v="7.6923076923076925"/>
    <n v="0"/>
    <n v="0"/>
    <n v="0"/>
    <n v="0"/>
    <n v="12"/>
    <n v="92.3076923076923"/>
    <n v="13"/>
  </r>
  <r>
    <s v="darksideofcode"/>
    <s v="darksideofcode"/>
    <m/>
    <m/>
    <m/>
    <m/>
    <m/>
    <m/>
    <m/>
    <m/>
    <s v="No"/>
    <n v="54"/>
    <m/>
    <m/>
    <x v="1"/>
    <d v="2019-01-05T17:30:40.000"/>
    <s v="New Top Score on AI2 Reasoning Challenge (ARC) Is 53.84% https://t.co/f6bbkB1RN8"/>
    <s v="https://leaderboard.allenai.org/arc/submissions/public"/>
    <s v="allenai.org"/>
    <x v="1"/>
    <m/>
    <s v="http://pbs.twimg.com/profile_images/844905187168980994/mDo_UwuM_normal.jpg"/>
    <x v="29"/>
    <s v="https://twitter.com/#!/darksideofcode/status/1081603901583970305"/>
    <m/>
    <m/>
    <s v="1081603901583970305"/>
    <m/>
    <b v="0"/>
    <n v="0"/>
    <s v=""/>
    <b v="0"/>
    <s v="en"/>
    <m/>
    <s v=""/>
    <b v="0"/>
    <n v="0"/>
    <s v=""/>
    <s v="IFTTT"/>
    <b v="0"/>
    <s v="1081603901583970305"/>
    <s v="Tweet"/>
    <n v="0"/>
    <n v="0"/>
    <m/>
    <m/>
    <m/>
    <m/>
    <m/>
    <m/>
    <m/>
    <m/>
    <n v="1"/>
    <s v="2"/>
    <s v="2"/>
    <n v="1"/>
    <n v="9.090909090909092"/>
    <n v="0"/>
    <n v="0"/>
    <n v="0"/>
    <n v="0"/>
    <n v="10"/>
    <n v="90.9090909090909"/>
    <n v="11"/>
  </r>
  <r>
    <s v="bprogramming2"/>
    <s v="bprogramming2"/>
    <m/>
    <m/>
    <m/>
    <m/>
    <m/>
    <m/>
    <m/>
    <m/>
    <s v="No"/>
    <n v="55"/>
    <m/>
    <m/>
    <x v="1"/>
    <d v="2019-01-05T18:08:45.000"/>
    <s v="New Top Score on AI2 Reasoning Challenge (ARC) Is 53.84% https://t.co/nO1R9gH1iR https://t.co/6HJQ7aLGfn"/>
    <s v="https://www.reddit.com/r/bprogramming/comments/acwic9/new_top_score_on_ai2_reasoning_challenge_arc_is/ https://leaderboard.allenai.org/arc/submissions/public"/>
    <s v="reddit.com allenai.org"/>
    <x v="1"/>
    <m/>
    <s v="http://pbs.twimg.com/profile_images/941571437843775488/FSc-3tlI_normal.jpg"/>
    <x v="30"/>
    <s v="https://twitter.com/#!/bprogramming2/status/1081613487602843651"/>
    <m/>
    <m/>
    <s v="1081613487602843651"/>
    <m/>
    <b v="0"/>
    <n v="0"/>
    <s v=""/>
    <b v="0"/>
    <s v="en"/>
    <m/>
    <s v=""/>
    <b v="0"/>
    <n v="0"/>
    <s v=""/>
    <s v="Better Porgramming"/>
    <b v="0"/>
    <s v="1081613487602843651"/>
    <s v="Tweet"/>
    <n v="0"/>
    <n v="0"/>
    <m/>
    <m/>
    <m/>
    <m/>
    <m/>
    <m/>
    <m/>
    <m/>
    <n v="1"/>
    <s v="2"/>
    <s v="2"/>
    <n v="1"/>
    <n v="9.090909090909092"/>
    <n v="0"/>
    <n v="0"/>
    <n v="0"/>
    <n v="0"/>
    <n v="10"/>
    <n v="90.9090909090909"/>
    <n v="11"/>
  </r>
  <r>
    <s v="jreuben1"/>
    <s v="jreuben1"/>
    <m/>
    <m/>
    <m/>
    <m/>
    <m/>
    <m/>
    <m/>
    <m/>
    <s v="No"/>
    <n v="56"/>
    <m/>
    <m/>
    <x v="1"/>
    <d v="2019-01-05T18:48:17.000"/>
    <s v="New Top Score on AI2 Reasoning Challenge (ARC) Is 53.84% https://t.co/UUDNHHife0"/>
    <s v="https://leaderboard.allenai.org/arc/submissions/public"/>
    <s v="allenai.org"/>
    <x v="1"/>
    <m/>
    <s v="http://pbs.twimg.com/profile_images/734292279767269376/yV4eCazj_normal.jpg"/>
    <x v="31"/>
    <s v="https://twitter.com/#!/jreuben1/status/1081623436647108610"/>
    <m/>
    <m/>
    <s v="1081623436647108610"/>
    <m/>
    <b v="0"/>
    <n v="0"/>
    <s v=""/>
    <b v="0"/>
    <s v="en"/>
    <m/>
    <s v=""/>
    <b v="0"/>
    <n v="0"/>
    <s v=""/>
    <s v="Twitter Web Client"/>
    <b v="0"/>
    <s v="1081623436647108610"/>
    <s v="Tweet"/>
    <n v="0"/>
    <n v="0"/>
    <m/>
    <m/>
    <m/>
    <m/>
    <m/>
    <m/>
    <m/>
    <m/>
    <n v="1"/>
    <s v="2"/>
    <s v="2"/>
    <n v="1"/>
    <n v="9.090909090909092"/>
    <n v="0"/>
    <n v="0"/>
    <n v="0"/>
    <n v="0"/>
    <n v="10"/>
    <n v="90.9090909090909"/>
    <n v="11"/>
  </r>
  <r>
    <s v="joshtronic"/>
    <s v="joshtronic"/>
    <m/>
    <m/>
    <m/>
    <m/>
    <m/>
    <m/>
    <m/>
    <m/>
    <s v="No"/>
    <n v="57"/>
    <m/>
    <m/>
    <x v="1"/>
    <d v="2019-01-05T18:53:00.000"/>
    <s v="New Top Score on AI2 Reasoning Challenge (ARC) Is 53.84% - https://t.co/2pGiHoH4Yi"/>
    <s v="https://leaderboard.allenai.org/arc/submissions/public"/>
    <s v="allenai.org"/>
    <x v="1"/>
    <m/>
    <s v="http://pbs.twimg.com/profile_images/999774159105228806/9T2Ui87q_normal.jpg"/>
    <x v="32"/>
    <s v="https://twitter.com/#!/joshtronic/status/1081624622171332608"/>
    <m/>
    <m/>
    <s v="1081624622171332608"/>
    <m/>
    <b v="0"/>
    <n v="0"/>
    <s v=""/>
    <b v="0"/>
    <s v="en"/>
    <m/>
    <s v=""/>
    <b v="0"/>
    <n v="0"/>
    <s v=""/>
    <s v="joshtronic/t"/>
    <b v="0"/>
    <s v="1081624622171332608"/>
    <s v="Tweet"/>
    <n v="0"/>
    <n v="0"/>
    <m/>
    <m/>
    <m/>
    <m/>
    <m/>
    <m/>
    <m/>
    <m/>
    <n v="1"/>
    <s v="2"/>
    <s v="2"/>
    <n v="1"/>
    <n v="9.090909090909092"/>
    <n v="0"/>
    <n v="0"/>
    <n v="0"/>
    <n v="0"/>
    <n v="10"/>
    <n v="90.9090909090909"/>
    <n v="11"/>
  </r>
  <r>
    <s v="tek_news"/>
    <s v="tek_news"/>
    <m/>
    <m/>
    <m/>
    <m/>
    <m/>
    <m/>
    <m/>
    <m/>
    <s v="No"/>
    <n v="58"/>
    <m/>
    <m/>
    <x v="1"/>
    <d v="2019-01-05T19:00:06.000"/>
    <s v="HNews: New Top Score on AI2 Reasoning Challenge (ARC) Is 53.84% https://t.co/SD0c6gdM2N"/>
    <s v="https://leaderboard.allenai.org/arc/submissions/public"/>
    <s v="allenai.org"/>
    <x v="1"/>
    <m/>
    <s v="http://pbs.twimg.com/profile_images/512625755/icon_normal.gif"/>
    <x v="33"/>
    <s v="https://twitter.com/#!/tek_news/status/1081626409259450370"/>
    <m/>
    <m/>
    <s v="1081626409259450370"/>
    <m/>
    <b v="0"/>
    <n v="0"/>
    <s v=""/>
    <b v="0"/>
    <s v="en"/>
    <m/>
    <s v=""/>
    <b v="0"/>
    <n v="0"/>
    <s v=""/>
    <s v="tek_news_bot"/>
    <b v="0"/>
    <s v="1081626409259450370"/>
    <s v="Tweet"/>
    <n v="0"/>
    <n v="0"/>
    <m/>
    <m/>
    <m/>
    <m/>
    <m/>
    <m/>
    <m/>
    <m/>
    <n v="1"/>
    <s v="2"/>
    <s v="2"/>
    <n v="1"/>
    <n v="8.333333333333334"/>
    <n v="0"/>
    <n v="0"/>
    <n v="0"/>
    <n v="0"/>
    <n v="11"/>
    <n v="91.66666666666667"/>
    <n v="12"/>
  </r>
  <r>
    <s v="jvtastic"/>
    <s v="elonmusk"/>
    <m/>
    <m/>
    <m/>
    <m/>
    <m/>
    <m/>
    <m/>
    <m/>
    <s v="No"/>
    <n v="59"/>
    <m/>
    <m/>
    <x v="0"/>
    <d v="2019-01-05T22:41:18.000"/>
    <s v="RT @GaryMarcus: â€œIf we have @ElonMusk and Nick Bostrom talking about â€˜superintelligenceâ€™, we need [sceptics like] @GaryMarcus to provide aâ€¦"/>
    <m/>
    <m/>
    <x v="1"/>
    <m/>
    <s v="http://pbs.twimg.com/profile_images/1201301256/50098_100001588643507_2753668_n_normal.jpg"/>
    <x v="34"/>
    <s v="https://twitter.com/#!/jvtastic/status/1081682078251462656"/>
    <m/>
    <m/>
    <s v="1081682078251462656"/>
    <m/>
    <b v="0"/>
    <n v="0"/>
    <s v=""/>
    <b v="0"/>
    <s v="en"/>
    <m/>
    <s v=""/>
    <b v="0"/>
    <n v="189"/>
    <s v="960568511650258944"/>
    <s v="Twitter for iPhone"/>
    <b v="0"/>
    <s v="960568511650258944"/>
    <s v="Tweet"/>
    <n v="0"/>
    <n v="0"/>
    <m/>
    <m/>
    <m/>
    <m/>
    <m/>
    <m/>
    <m/>
    <m/>
    <n v="1"/>
    <s v="5"/>
    <s v="5"/>
    <n v="1"/>
    <n v="4.545454545454546"/>
    <n v="0"/>
    <n v="0"/>
    <n v="0"/>
    <n v="0"/>
    <n v="21"/>
    <n v="95.45454545454545"/>
    <n v="22"/>
  </r>
  <r>
    <s v="penzant"/>
    <s v="penzant"/>
    <m/>
    <m/>
    <m/>
    <m/>
    <m/>
    <m/>
    <m/>
    <m/>
    <s v="No"/>
    <n v="61"/>
    <m/>
    <m/>
    <x v="1"/>
    <d v="2018-12-21T01:43:42.000"/>
    <s v="&amp;gt;BigBird_x000a_&amp;gt;Multi-source fine-tuning over BERT base model_x000a_https://t.co/F6BBmL5nOO ok (*Â´Ï‰ï½€*)"/>
    <s v="https://leaderboard.allenai.org/scitail/submission/bg03lp123n20bdi7i2n0"/>
    <s v="allenai.org"/>
    <x v="1"/>
    <m/>
    <s v="http://pbs.twimg.com/profile_images/852085394279612416/oNIJjF5t_normal.jpg"/>
    <x v="35"/>
    <s v="https://twitter.com/#!/penzant/status/1075929775045271554"/>
    <m/>
    <m/>
    <s v="1075929775045271554"/>
    <m/>
    <b v="0"/>
    <n v="3"/>
    <s v=""/>
    <b v="0"/>
    <s v="en"/>
    <m/>
    <s v=""/>
    <b v="0"/>
    <n v="1"/>
    <s v=""/>
    <s v="Twitter Web Client"/>
    <b v="0"/>
    <s v="1075929775045271554"/>
    <s v="Retweet"/>
    <n v="0"/>
    <n v="0"/>
    <m/>
    <m/>
    <m/>
    <m/>
    <m/>
    <m/>
    <m/>
    <m/>
    <n v="1"/>
    <s v="7"/>
    <s v="7"/>
    <n v="1"/>
    <n v="6.666666666666667"/>
    <n v="0"/>
    <n v="0"/>
    <n v="0"/>
    <n v="0"/>
    <n v="14"/>
    <n v="93.33333333333333"/>
    <n v="15"/>
  </r>
  <r>
    <s v="ikuyamada"/>
    <s v="penzant"/>
    <m/>
    <m/>
    <m/>
    <m/>
    <m/>
    <m/>
    <m/>
    <m/>
    <s v="No"/>
    <n v="62"/>
    <m/>
    <m/>
    <x v="0"/>
    <d v="2019-01-06T03:35:37.000"/>
    <s v="RT @penzant: &amp;gt;BigBird_x000a_&amp;gt;Multi-source fine-tuning over BERT base model_x000a_https://t.co/F6BBmL5nOO ok (*Â´Ï‰ï½€*)"/>
    <s v="https://leaderboard.allenai.org/scitail/submission/bg03lp123n20bdi7i2n0"/>
    <s v="allenai.org"/>
    <x v="1"/>
    <m/>
    <s v="http://pbs.twimg.com/profile_images/1782593828/test_normal.png"/>
    <x v="36"/>
    <s v="https://twitter.com/#!/ikuyamada/status/1081756142676598785"/>
    <m/>
    <m/>
    <s v="1081756142676598785"/>
    <m/>
    <b v="0"/>
    <n v="0"/>
    <s v=""/>
    <b v="0"/>
    <s v="en"/>
    <m/>
    <s v=""/>
    <b v="0"/>
    <n v="1"/>
    <s v="1075929775045271554"/>
    <s v="Twitter for iPhone"/>
    <b v="0"/>
    <s v="1075929775045271554"/>
    <s v="Tweet"/>
    <n v="0"/>
    <n v="0"/>
    <m/>
    <m/>
    <m/>
    <m/>
    <m/>
    <m/>
    <m/>
    <m/>
    <n v="1"/>
    <s v="7"/>
    <s v="7"/>
    <n v="1"/>
    <n v="5.882352941176471"/>
    <n v="0"/>
    <n v="0"/>
    <n v="0"/>
    <n v="0"/>
    <n v="16"/>
    <n v="94.11764705882354"/>
    <n v="17"/>
  </r>
  <r>
    <s v="holidayengineer"/>
    <s v="holidayengineer"/>
    <m/>
    <m/>
    <m/>
    <m/>
    <m/>
    <m/>
    <m/>
    <m/>
    <s v="No"/>
    <n v="63"/>
    <m/>
    <m/>
    <x v="1"/>
    <d v="2019-01-06T03:54:29.000"/>
    <s v="I have to repeat that Matthew Peters of https://t.co/w4cKPfp4TG is a genius. The idea of deep contextualized language model word embedding is too awesome."/>
    <s v="http://allenai.org/"/>
    <s v="allenai.org"/>
    <x v="1"/>
    <m/>
    <s v="http://pbs.twimg.com/profile_images/1078333836851798016/E4Uy-xem_normal.jpg"/>
    <x v="37"/>
    <s v="https://twitter.com/#!/holidayengineer/status/1081760891194925062"/>
    <m/>
    <m/>
    <s v="1081760891194925062"/>
    <m/>
    <b v="0"/>
    <n v="0"/>
    <s v=""/>
    <b v="0"/>
    <s v="en"/>
    <m/>
    <s v=""/>
    <b v="0"/>
    <n v="0"/>
    <s v=""/>
    <s v="Twitter for iPad"/>
    <b v="0"/>
    <s v="1081760891194925062"/>
    <s v="Tweet"/>
    <n v="0"/>
    <n v="0"/>
    <m/>
    <m/>
    <m/>
    <m/>
    <m/>
    <m/>
    <m/>
    <m/>
    <n v="1"/>
    <s v="2"/>
    <s v="2"/>
    <n v="2"/>
    <n v="8.695652173913043"/>
    <n v="0"/>
    <n v="0"/>
    <n v="0"/>
    <n v="0"/>
    <n v="21"/>
    <n v="91.30434782608695"/>
    <n v="23"/>
  </r>
  <r>
    <s v="dashgopro"/>
    <s v="dashgopro"/>
    <m/>
    <m/>
    <m/>
    <m/>
    <m/>
    <m/>
    <m/>
    <m/>
    <s v="No"/>
    <n v="64"/>
    <m/>
    <m/>
    <x v="1"/>
    <d v="2019-01-06T08:09:34.000"/>
    <s v="New Top Score on AI2 Reasoning Challenge (ARC) Is 53.84% by  via Hacker News https://t.co/gtJ8HkPvWq Brexit; Sign my petition to remain. https://t.co/FlsN6Wo1Ex https://t.co/WIM8E3z14R"/>
    <s v="https://leaderboard.allenai.org/arc/submissions/public https://www.change.org/p/uk-government-have-a-second-referendum-on-leaving-the-eu-question-stay-or-leave?recruiter=903205999&amp;utm_source=share_petition&amp;utm_medium=email&amp;utm_campaign=undefined"/>
    <s v="allenai.org change.org"/>
    <x v="1"/>
    <s v="https://pbs.twimg.com/media/DwNqLt7XgAEGBJU.jpg"/>
    <s v="https://pbs.twimg.com/media/DwNqLt7XgAEGBJU.jpg"/>
    <x v="38"/>
    <s v="https://twitter.com/#!/dashgopro/status/1081825086326345728"/>
    <m/>
    <m/>
    <s v="1081825086326345728"/>
    <m/>
    <b v="0"/>
    <n v="0"/>
    <s v=""/>
    <b v="0"/>
    <s v="en"/>
    <m/>
    <s v=""/>
    <b v="0"/>
    <n v="0"/>
    <s v=""/>
    <s v="IFTTT"/>
    <b v="0"/>
    <s v="1081825086326345728"/>
    <s v="Tweet"/>
    <n v="0"/>
    <n v="0"/>
    <m/>
    <m/>
    <m/>
    <m/>
    <m/>
    <m/>
    <m/>
    <m/>
    <n v="1"/>
    <s v="2"/>
    <s v="2"/>
    <n v="1"/>
    <n v="4.761904761904762"/>
    <n v="0"/>
    <n v="0"/>
    <n v="0"/>
    <n v="0"/>
    <n v="20"/>
    <n v="95.23809523809524"/>
    <n v="21"/>
  </r>
  <r>
    <s v="etzioni"/>
    <s v="ai2_allennlp"/>
    <m/>
    <m/>
    <m/>
    <m/>
    <m/>
    <m/>
    <m/>
    <m/>
    <s v="No"/>
    <n v="65"/>
    <m/>
    <m/>
    <x v="0"/>
    <d v="2019-01-06T17:30:28.000"/>
    <s v="Proud that @allen_ai is 5 years old;100+ team members. our research project leaders include   @YejinChoinka Peter Clark  Ali Farhadi @nlpmattg @yoavgo, Ani Kembhavi @nlpnoah Roozbeh Mottaghi @dsweld. Projects include @ai2_allennlp #semanticscholar. See https://t.co/xjxG3f5pGB https://t.co/TUkOoZFQV6"/>
    <s v="https://allenai.org/ https://twitter.com/allen_ai/status/1080181612204183552"/>
    <s v="allenai.org twitter.com"/>
    <x v="5"/>
    <m/>
    <s v="http://pbs.twimg.com/profile_images/452128134632988672/X684NU3L_normal.jpeg"/>
    <x v="39"/>
    <s v="https://twitter.com/#!/etzioni/status/1081966242162864128"/>
    <m/>
    <m/>
    <s v="1081966242162864128"/>
    <m/>
    <b v="0"/>
    <n v="24"/>
    <s v=""/>
    <b v="1"/>
    <s v="en"/>
    <m/>
    <s v="1080181612204183552"/>
    <b v="0"/>
    <n v="4"/>
    <s v=""/>
    <s v="Twitter for iPhone"/>
    <b v="0"/>
    <s v="1081966242162864128"/>
    <s v="Tweet"/>
    <n v="0"/>
    <n v="0"/>
    <m/>
    <m/>
    <m/>
    <m/>
    <m/>
    <m/>
    <m/>
    <m/>
    <n v="1"/>
    <s v="3"/>
    <s v="3"/>
    <m/>
    <m/>
    <m/>
    <m/>
    <m/>
    <m/>
    <m/>
    <m/>
    <m/>
  </r>
  <r>
    <s v="shaliniananda1"/>
    <s v="yejinchoinka"/>
    <m/>
    <m/>
    <m/>
    <m/>
    <m/>
    <m/>
    <m/>
    <m/>
    <s v="No"/>
    <n v="67"/>
    <m/>
    <m/>
    <x v="0"/>
    <d v="2019-01-06T17:57:37.000"/>
    <s v="RT @etzioni: Proud that @allen_ai is 5 years old;100+ team members. our research project leaders include   @YejinChoinka Peter Clark  Ali Fâ€¦"/>
    <m/>
    <m/>
    <x v="1"/>
    <m/>
    <s v="http://pbs.twimg.com/profile_images/801463748401606656/VI6zKp1D_normal.jpg"/>
    <x v="40"/>
    <s v="https://twitter.com/#!/shaliniananda1/status/1081973071685267458"/>
    <m/>
    <m/>
    <s v="1081973071685267458"/>
    <m/>
    <b v="0"/>
    <n v="0"/>
    <s v=""/>
    <b v="1"/>
    <s v="en"/>
    <m/>
    <s v="1080181612204183552"/>
    <b v="0"/>
    <n v="4"/>
    <s v="1081966242162864128"/>
    <s v="Twitter for iPhone"/>
    <b v="0"/>
    <s v="1081966242162864128"/>
    <s v="Tweet"/>
    <n v="0"/>
    <n v="0"/>
    <m/>
    <m/>
    <m/>
    <m/>
    <m/>
    <m/>
    <m/>
    <m/>
    <n v="1"/>
    <s v="1"/>
    <s v="1"/>
    <n v="1"/>
    <n v="4.545454545454546"/>
    <n v="0"/>
    <n v="0"/>
    <n v="0"/>
    <n v="0"/>
    <n v="21"/>
    <n v="95.45454545454545"/>
    <n v="22"/>
  </r>
  <r>
    <s v="alanmackworth"/>
    <s v="yejinchoinka"/>
    <m/>
    <m/>
    <m/>
    <m/>
    <m/>
    <m/>
    <m/>
    <m/>
    <s v="No"/>
    <n v="70"/>
    <m/>
    <m/>
    <x v="0"/>
    <d v="2019-01-06T18:28:53.000"/>
    <s v="RT @etzioni: Proud that @allen_ai is 5 years old;100+ team members. our research project leaders include   @YejinChoinka Peter Clark  Ali Fâ€¦"/>
    <m/>
    <m/>
    <x v="1"/>
    <m/>
    <s v="http://pbs.twimg.com/profile_images/2812214912/7361a6269c639bcc63f6c0fa80b0d3ce_normal.jpeg"/>
    <x v="41"/>
    <s v="https://twitter.com/#!/alanmackworth/status/1081980943185862658"/>
    <m/>
    <m/>
    <s v="1081980943185862658"/>
    <m/>
    <b v="0"/>
    <n v="0"/>
    <s v=""/>
    <b v="1"/>
    <s v="en"/>
    <m/>
    <s v="1080181612204183552"/>
    <b v="0"/>
    <n v="4"/>
    <s v="1081966242162864128"/>
    <s v="Twitter for iPhone"/>
    <b v="0"/>
    <s v="1081966242162864128"/>
    <s v="Tweet"/>
    <n v="0"/>
    <n v="0"/>
    <m/>
    <m/>
    <m/>
    <m/>
    <m/>
    <m/>
    <m/>
    <m/>
    <n v="1"/>
    <s v="1"/>
    <s v="1"/>
    <m/>
    <m/>
    <m/>
    <m/>
    <m/>
    <m/>
    <m/>
    <m/>
    <m/>
  </r>
  <r>
    <s v="eric_wallace_"/>
    <s v="yejinchoinka"/>
    <m/>
    <m/>
    <m/>
    <m/>
    <m/>
    <m/>
    <m/>
    <m/>
    <s v="No"/>
    <n v="73"/>
    <m/>
    <m/>
    <x v="0"/>
    <d v="2019-01-06T18:31:55.000"/>
    <s v="RT @etzioni: Proud that @allen_ai is 5 years old;100+ team members. our research project leaders include   @YejinChoinka Peter Clark  Ali Fâ€¦"/>
    <m/>
    <m/>
    <x v="1"/>
    <m/>
    <s v="http://pbs.twimg.com/profile_images/1007007098859687936/xwNTsrAC_normal.jpg"/>
    <x v="42"/>
    <s v="https://twitter.com/#!/eric_wallace_/status/1081981705613910016"/>
    <m/>
    <m/>
    <s v="1081981705613910016"/>
    <m/>
    <b v="0"/>
    <n v="0"/>
    <s v=""/>
    <b v="1"/>
    <s v="en"/>
    <m/>
    <s v="1080181612204183552"/>
    <b v="0"/>
    <n v="4"/>
    <s v="1081966242162864128"/>
    <s v="Twitter Lite"/>
    <b v="0"/>
    <s v="1081966242162864128"/>
    <s v="Tweet"/>
    <n v="0"/>
    <n v="0"/>
    <m/>
    <m/>
    <m/>
    <m/>
    <m/>
    <m/>
    <m/>
    <m/>
    <n v="1"/>
    <s v="1"/>
    <s v="1"/>
    <m/>
    <m/>
    <m/>
    <m/>
    <m/>
    <m/>
    <m/>
    <m/>
    <m/>
  </r>
  <r>
    <s v="ayirpelle"/>
    <s v="yejinchoinka"/>
    <m/>
    <m/>
    <m/>
    <m/>
    <m/>
    <m/>
    <m/>
    <m/>
    <s v="No"/>
    <n v="76"/>
    <m/>
    <m/>
    <x v="0"/>
    <d v="2019-01-06T18:46:28.000"/>
    <s v="RT @etzioni: Proud that @allen_ai is 5 years old;100+ team members. our research project leaders include   @YejinChoinka Peter Clark  Ali Fâ€¦"/>
    <m/>
    <m/>
    <x v="1"/>
    <m/>
    <s v="http://pbs.twimg.com/profile_images/412126192150401024/BGjaQNXk_normal.jpeg"/>
    <x v="43"/>
    <s v="https://twitter.com/#!/ayirpelle/status/1081985367241240576"/>
    <m/>
    <m/>
    <s v="1081985367241240576"/>
    <m/>
    <b v="0"/>
    <n v="0"/>
    <s v=""/>
    <b v="1"/>
    <s v="en"/>
    <m/>
    <s v="1080181612204183552"/>
    <b v="0"/>
    <n v="19"/>
    <s v="1081966242162864128"/>
    <s v="Twitter for iPhone"/>
    <b v="0"/>
    <s v="1081966242162864128"/>
    <s v="Tweet"/>
    <n v="0"/>
    <n v="0"/>
    <m/>
    <m/>
    <m/>
    <m/>
    <m/>
    <m/>
    <m/>
    <m/>
    <n v="1"/>
    <s v="1"/>
    <s v="1"/>
    <m/>
    <m/>
    <m/>
    <m/>
    <m/>
    <m/>
    <m/>
    <m/>
    <m/>
  </r>
  <r>
    <s v="billhilf"/>
    <s v="yejinchoinka"/>
    <m/>
    <m/>
    <m/>
    <m/>
    <m/>
    <m/>
    <m/>
    <m/>
    <s v="No"/>
    <n v="79"/>
    <m/>
    <m/>
    <x v="0"/>
    <d v="2019-01-06T19:35:39.000"/>
    <s v="RT @etzioni: Proud that @allen_ai is 5 years old;100+ team members. our research project leaders include   @YejinChoinka Peter Clark  Ali Fâ€¦"/>
    <m/>
    <m/>
    <x v="1"/>
    <m/>
    <s v="http://pbs.twimg.com/profile_images/581104476297134080/KS3p8O7-_normal.jpg"/>
    <x v="44"/>
    <s v="https://twitter.com/#!/billhilf/status/1081997744770670593"/>
    <m/>
    <m/>
    <s v="1081997744770670593"/>
    <m/>
    <b v="0"/>
    <n v="0"/>
    <s v=""/>
    <b v="1"/>
    <s v="en"/>
    <m/>
    <s v="1080181612204183552"/>
    <b v="0"/>
    <n v="19"/>
    <s v="1081966242162864128"/>
    <s v="Twitter for iPhone"/>
    <b v="0"/>
    <s v="1081966242162864128"/>
    <s v="Tweet"/>
    <n v="0"/>
    <n v="0"/>
    <m/>
    <m/>
    <m/>
    <m/>
    <m/>
    <m/>
    <m/>
    <m/>
    <n v="1"/>
    <s v="1"/>
    <s v="1"/>
    <m/>
    <m/>
    <m/>
    <m/>
    <m/>
    <m/>
    <m/>
    <m/>
    <m/>
  </r>
  <r>
    <s v="yoavgo"/>
    <s v="yejinchoinka"/>
    <m/>
    <m/>
    <m/>
    <m/>
    <m/>
    <m/>
    <m/>
    <m/>
    <s v="No"/>
    <n v="83"/>
    <m/>
    <m/>
    <x v="0"/>
    <d v="2019-01-06T19:38:59.000"/>
    <s v="RT @etzioni: Proud that @allen_ai is 5 years old;100+ team members. our research project leaders include   @YejinChoinka Peter Clark  Ali Fâ€¦"/>
    <m/>
    <m/>
    <x v="1"/>
    <m/>
    <s v="http://pbs.twimg.com/profile_images/1431395997/profile_normal.jpg"/>
    <x v="45"/>
    <s v="https://twitter.com/#!/yoavgo/status/1081998583900057602"/>
    <m/>
    <m/>
    <s v="1081998583900057602"/>
    <m/>
    <b v="0"/>
    <n v="0"/>
    <s v=""/>
    <b v="1"/>
    <s v="en"/>
    <m/>
    <s v="1080181612204183552"/>
    <b v="0"/>
    <n v="19"/>
    <s v="1081966242162864128"/>
    <s v="Twitter for Android"/>
    <b v="0"/>
    <s v="1081966242162864128"/>
    <s v="Tweet"/>
    <n v="0"/>
    <n v="0"/>
    <m/>
    <m/>
    <m/>
    <m/>
    <m/>
    <m/>
    <m/>
    <m/>
    <n v="1"/>
    <s v="1"/>
    <s v="1"/>
    <m/>
    <m/>
    <m/>
    <m/>
    <m/>
    <m/>
    <m/>
    <m/>
    <m/>
  </r>
  <r>
    <s v="sara_thiru"/>
    <s v="yejinchoinka"/>
    <m/>
    <m/>
    <m/>
    <m/>
    <m/>
    <m/>
    <m/>
    <m/>
    <s v="No"/>
    <n v="86"/>
    <m/>
    <m/>
    <x v="0"/>
    <d v="2019-01-06T19:50:30.000"/>
    <s v="RT @etzioni: Proud that @allen_ai is 5 years old;100+ team members. our research project leaders include   @YejinChoinka Peter Clark  Ali Fâ€¦"/>
    <m/>
    <m/>
    <x v="1"/>
    <m/>
    <s v="http://abs.twimg.com/sticky/default_profile_images/default_profile_normal.png"/>
    <x v="46"/>
    <s v="https://twitter.com/#!/sara_thiru/status/1082001480096366592"/>
    <m/>
    <m/>
    <s v="1082001480096366592"/>
    <m/>
    <b v="0"/>
    <n v="0"/>
    <s v=""/>
    <b v="1"/>
    <s v="en"/>
    <m/>
    <s v="1080181612204183552"/>
    <b v="0"/>
    <n v="19"/>
    <s v="1081966242162864128"/>
    <s v="TweetDeck"/>
    <b v="0"/>
    <s v="1081966242162864128"/>
    <s v="Tweet"/>
    <n v="0"/>
    <n v="0"/>
    <m/>
    <m/>
    <m/>
    <m/>
    <m/>
    <m/>
    <m/>
    <m/>
    <n v="1"/>
    <s v="1"/>
    <s v="1"/>
    <m/>
    <m/>
    <m/>
    <m/>
    <m/>
    <m/>
    <m/>
    <m/>
    <m/>
  </r>
  <r>
    <s v="geologistico"/>
    <s v="yejinchoinka"/>
    <m/>
    <m/>
    <m/>
    <m/>
    <m/>
    <m/>
    <m/>
    <m/>
    <s v="No"/>
    <n v="89"/>
    <m/>
    <m/>
    <x v="0"/>
    <d v="2019-01-06T20:15:29.000"/>
    <s v="RT @etzioni: Proud that @allen_ai is 5 years old;100+ team members. our research project leaders include   @YejinChoinka Peter Clark  Ali Fâ€¦"/>
    <m/>
    <m/>
    <x v="1"/>
    <m/>
    <s v="http://pbs.twimg.com/profile_images/998584823731007489/3-Twa8A0_normal.jpg"/>
    <x v="47"/>
    <s v="https://twitter.com/#!/geologistico/status/1082007769807446016"/>
    <m/>
    <m/>
    <s v="1082007769807446016"/>
    <m/>
    <b v="0"/>
    <n v="0"/>
    <s v=""/>
    <b v="1"/>
    <s v="en"/>
    <m/>
    <s v="1080181612204183552"/>
    <b v="0"/>
    <n v="19"/>
    <s v="1081966242162864128"/>
    <s v="Twitter for Android"/>
    <b v="0"/>
    <s v="1081966242162864128"/>
    <s v="Tweet"/>
    <n v="0"/>
    <n v="0"/>
    <m/>
    <m/>
    <m/>
    <m/>
    <m/>
    <m/>
    <m/>
    <m/>
    <n v="1"/>
    <s v="1"/>
    <s v="1"/>
    <m/>
    <m/>
    <m/>
    <m/>
    <m/>
    <m/>
    <m/>
    <m/>
    <m/>
  </r>
  <r>
    <s v="recitalai"/>
    <s v="yejinchoinka"/>
    <m/>
    <m/>
    <m/>
    <m/>
    <m/>
    <m/>
    <m/>
    <m/>
    <s v="No"/>
    <n v="92"/>
    <m/>
    <m/>
    <x v="0"/>
    <d v="2019-01-06T20:21:11.000"/>
    <s v="RT @etzioni: Proud that @allen_ai is 5 years old;100+ team members. our research project leaders include   @YejinChoinka Peter Clark  Ali Fâ€¦"/>
    <m/>
    <m/>
    <x v="1"/>
    <m/>
    <s v="http://pbs.twimg.com/profile_images/951147182874390528/464_YrmO_normal.jpg"/>
    <x v="48"/>
    <s v="https://twitter.com/#!/recitalai/status/1082009201482846212"/>
    <m/>
    <m/>
    <s v="1082009201482846212"/>
    <m/>
    <b v="0"/>
    <n v="0"/>
    <s v=""/>
    <b v="1"/>
    <s v="en"/>
    <m/>
    <s v="1080181612204183552"/>
    <b v="0"/>
    <n v="19"/>
    <s v="1081966242162864128"/>
    <s v="Twitter for Android"/>
    <b v="0"/>
    <s v="1081966242162864128"/>
    <s v="Tweet"/>
    <n v="0"/>
    <n v="0"/>
    <m/>
    <m/>
    <m/>
    <m/>
    <m/>
    <m/>
    <m/>
    <m/>
    <n v="1"/>
    <s v="1"/>
    <s v="1"/>
    <m/>
    <m/>
    <m/>
    <m/>
    <m/>
    <m/>
    <m/>
    <m/>
    <m/>
  </r>
  <r>
    <s v="desertnaut"/>
    <s v="allen_ai"/>
    <m/>
    <m/>
    <m/>
    <m/>
    <m/>
    <m/>
    <m/>
    <m/>
    <s v="No"/>
    <n v="95"/>
    <m/>
    <m/>
    <x v="0"/>
    <d v="2019-01-02T10:21:39.000"/>
    <s v="RT @allen_ai: AI2 was launched in 2014 with a small team on a mission to build AI for the Common Good. Five years later, there are over 100…"/>
    <m/>
    <m/>
    <x v="1"/>
    <m/>
    <s v="http://pbs.twimg.com/profile_images/3515263408/4dcca0278120c97c765cd0a80806d091_normal.jpeg"/>
    <x v="49"/>
    <s v="https://twitter.com/#!/desertnaut/status/1080408775780114432"/>
    <m/>
    <m/>
    <s v="1080408775780114432"/>
    <m/>
    <b v="0"/>
    <n v="0"/>
    <s v=""/>
    <b v="0"/>
    <s v="en"/>
    <m/>
    <s v=""/>
    <b v="0"/>
    <n v="17"/>
    <s v="1080181612204183552"/>
    <s v="Twitter for iPhone"/>
    <b v="0"/>
    <s v="1080181612204183552"/>
    <s v="Tweet"/>
    <n v="0"/>
    <n v="0"/>
    <m/>
    <m/>
    <m/>
    <m/>
    <m/>
    <m/>
    <m/>
    <m/>
    <n v="2"/>
    <s v="1"/>
    <s v="1"/>
    <n v="1"/>
    <n v="3.5714285714285716"/>
    <n v="0"/>
    <n v="0"/>
    <n v="0"/>
    <n v="0"/>
    <n v="27"/>
    <n v="96.42857142857143"/>
    <n v="28"/>
  </r>
  <r>
    <s v="desertnaut"/>
    <s v="yejinchoinka"/>
    <m/>
    <m/>
    <m/>
    <m/>
    <m/>
    <m/>
    <m/>
    <m/>
    <s v="No"/>
    <n v="96"/>
    <m/>
    <m/>
    <x v="0"/>
    <d v="2019-01-06T21:22:54.000"/>
    <s v="RT @etzioni: Proud that @allen_ai is 5 years old;100+ team members. our research project leaders include   @YejinChoinka Peter Clark  Ali Fâ€¦"/>
    <m/>
    <m/>
    <x v="1"/>
    <m/>
    <s v="http://pbs.twimg.com/profile_images/3515263408/4dcca0278120c97c765cd0a80806d091_normal.jpeg"/>
    <x v="50"/>
    <s v="https://twitter.com/#!/desertnaut/status/1082024734513082368"/>
    <m/>
    <m/>
    <s v="1082024734513082368"/>
    <m/>
    <b v="0"/>
    <n v="0"/>
    <s v=""/>
    <b v="1"/>
    <s v="en"/>
    <m/>
    <s v="1080181612204183552"/>
    <b v="0"/>
    <n v="19"/>
    <s v="1081966242162864128"/>
    <s v="Twitter Web Client"/>
    <b v="0"/>
    <s v="1081966242162864128"/>
    <s v="Tweet"/>
    <n v="0"/>
    <n v="0"/>
    <m/>
    <m/>
    <m/>
    <m/>
    <m/>
    <m/>
    <m/>
    <m/>
    <n v="1"/>
    <s v="1"/>
    <s v="1"/>
    <m/>
    <m/>
    <m/>
    <m/>
    <m/>
    <m/>
    <m/>
    <m/>
    <m/>
  </r>
  <r>
    <s v="i_beltagy"/>
    <s v="yejinchoinka"/>
    <m/>
    <m/>
    <m/>
    <m/>
    <m/>
    <m/>
    <m/>
    <m/>
    <s v="No"/>
    <n v="99"/>
    <m/>
    <m/>
    <x v="0"/>
    <d v="2019-01-06T21:26:01.000"/>
    <s v="RT @etzioni: Proud that @allen_ai is 5 years old;100+ team members. our research project leaders include   @YejinChoinka Peter Clark  Ali Fâ€¦"/>
    <m/>
    <m/>
    <x v="1"/>
    <m/>
    <s v="http://pbs.twimg.com/profile_images/1040710690690854912/XpmjTcnd_normal.jpg"/>
    <x v="51"/>
    <s v="https://twitter.com/#!/i_beltagy/status/1082025518621315072"/>
    <m/>
    <m/>
    <s v="1082025518621315072"/>
    <m/>
    <b v="0"/>
    <n v="0"/>
    <s v=""/>
    <b v="1"/>
    <s v="en"/>
    <m/>
    <s v="1080181612204183552"/>
    <b v="0"/>
    <n v="19"/>
    <s v="1081966242162864128"/>
    <s v="Twitter Web Client"/>
    <b v="0"/>
    <s v="1081966242162864128"/>
    <s v="Tweet"/>
    <n v="0"/>
    <n v="0"/>
    <m/>
    <m/>
    <m/>
    <m/>
    <m/>
    <m/>
    <m/>
    <m/>
    <n v="1"/>
    <s v="1"/>
    <s v="1"/>
    <m/>
    <m/>
    <m/>
    <m/>
    <m/>
    <m/>
    <m/>
    <m/>
    <m/>
  </r>
  <r>
    <s v="sameer_"/>
    <s v="yejinchoinka"/>
    <m/>
    <m/>
    <m/>
    <m/>
    <m/>
    <m/>
    <m/>
    <m/>
    <s v="No"/>
    <n v="102"/>
    <m/>
    <m/>
    <x v="0"/>
    <d v="2019-01-07T01:23:00.000"/>
    <s v="RT @etzioni: Proud that @allen_ai is 5 years old;100+ team members. our research project leaders include   @YejinChoinka Peter Clark  Ali Fâ€¦"/>
    <m/>
    <m/>
    <x v="1"/>
    <m/>
    <s v="http://pbs.twimg.com/profile_images/743195778399666177/9jXRv3VA_normal.jpg"/>
    <x v="52"/>
    <s v="https://twitter.com/#!/sameer_/status/1082085157329199104"/>
    <m/>
    <m/>
    <s v="1082085157329199104"/>
    <m/>
    <b v="0"/>
    <n v="0"/>
    <s v=""/>
    <b v="1"/>
    <s v="en"/>
    <m/>
    <s v="1080181612204183552"/>
    <b v="0"/>
    <n v="19"/>
    <s v="1081966242162864128"/>
    <s v="Twitter for Android"/>
    <b v="0"/>
    <s v="1081966242162864128"/>
    <s v="Tweet"/>
    <n v="0"/>
    <n v="0"/>
    <m/>
    <m/>
    <m/>
    <m/>
    <m/>
    <m/>
    <m/>
    <m/>
    <n v="1"/>
    <s v="1"/>
    <s v="1"/>
    <m/>
    <m/>
    <m/>
    <m/>
    <m/>
    <m/>
    <m/>
    <m/>
    <m/>
  </r>
  <r>
    <s v="fnplusofficial"/>
    <s v="yejinchoinka"/>
    <m/>
    <m/>
    <m/>
    <m/>
    <m/>
    <m/>
    <m/>
    <m/>
    <s v="No"/>
    <n v="105"/>
    <m/>
    <m/>
    <x v="0"/>
    <d v="2019-01-07T08:55:37.000"/>
    <s v="RT @etzioni: Proud that @allen_ai is 5 years old;100+ team members. our research project leaders include   @YejinChoinka Peter Clark  Ali Fâ€¦"/>
    <m/>
    <m/>
    <x v="1"/>
    <m/>
    <s v="http://pbs.twimg.com/profile_images/1081406252859613185/m9A1wjyJ_normal.jpg"/>
    <x v="53"/>
    <s v="https://twitter.com/#!/fnplusofficial/status/1082199063666188290"/>
    <m/>
    <m/>
    <s v="1082199063666188290"/>
    <m/>
    <b v="0"/>
    <n v="0"/>
    <s v=""/>
    <b v="1"/>
    <s v="en"/>
    <m/>
    <s v="1080181612204183552"/>
    <b v="0"/>
    <n v="19"/>
    <s v="1081966242162864128"/>
    <s v="Twitter for Android"/>
    <b v="0"/>
    <s v="1081966242162864128"/>
    <s v="Tweet"/>
    <n v="0"/>
    <n v="0"/>
    <m/>
    <m/>
    <m/>
    <m/>
    <m/>
    <m/>
    <m/>
    <m/>
    <n v="1"/>
    <s v="1"/>
    <s v="1"/>
    <m/>
    <m/>
    <m/>
    <m/>
    <m/>
    <m/>
    <m/>
    <m/>
    <m/>
  </r>
  <r>
    <s v="adlucem9"/>
    <s v="yejinchoinka"/>
    <m/>
    <m/>
    <m/>
    <m/>
    <m/>
    <m/>
    <m/>
    <m/>
    <s v="No"/>
    <n v="108"/>
    <m/>
    <m/>
    <x v="0"/>
    <d v="2019-01-07T09:37:54.000"/>
    <s v="RT @etzioni: Proud that @allen_ai is 5 years old;100+ team members. our research project leaders include   @YejinChoinka Peter Clark  Ali Fâ€¦"/>
    <m/>
    <m/>
    <x v="1"/>
    <m/>
    <s v="http://pbs.twimg.com/profile_images/1070385958699393029/DIzzLShB_normal.jpg"/>
    <x v="54"/>
    <s v="https://twitter.com/#!/adlucem9/status/1082209701931216897"/>
    <m/>
    <m/>
    <s v="1082209701931216897"/>
    <m/>
    <b v="0"/>
    <n v="0"/>
    <s v=""/>
    <b v="1"/>
    <s v="en"/>
    <m/>
    <s v="1080181612204183552"/>
    <b v="0"/>
    <n v="19"/>
    <s v="1081966242162864128"/>
    <s v="Twitter for Android"/>
    <b v="0"/>
    <s v="1081966242162864128"/>
    <s v="Tweet"/>
    <n v="0"/>
    <n v="0"/>
    <m/>
    <m/>
    <m/>
    <m/>
    <m/>
    <m/>
    <m/>
    <m/>
    <n v="1"/>
    <s v="1"/>
    <s v="1"/>
    <m/>
    <m/>
    <m/>
    <m/>
    <m/>
    <m/>
    <m/>
    <m/>
    <m/>
  </r>
  <r>
    <s v="mikenelson"/>
    <s v="allen_ai"/>
    <m/>
    <m/>
    <m/>
    <m/>
    <m/>
    <m/>
    <m/>
    <m/>
    <s v="No"/>
    <n v="111"/>
    <m/>
    <m/>
    <x v="0"/>
    <d v="2019-01-07T12:07:52.000"/>
    <s v="RT @allen_ai: AI2 was launched in 2014 with a small team on a mission to build AI for the Common Good. Five years later, there are over 100â€¦"/>
    <m/>
    <m/>
    <x v="1"/>
    <m/>
    <s v="http://pbs.twimg.com/profile_images/981279930259525632/RflAFYhY_normal.jpg"/>
    <x v="55"/>
    <s v="https://twitter.com/#!/mikenelson/status/1082247445474611200"/>
    <m/>
    <m/>
    <s v="1082247445474611200"/>
    <m/>
    <b v="0"/>
    <n v="0"/>
    <s v=""/>
    <b v="0"/>
    <s v="en"/>
    <m/>
    <s v=""/>
    <b v="0"/>
    <n v="19"/>
    <s v="1080181612204183552"/>
    <s v="Twitter Lite"/>
    <b v="0"/>
    <s v="1080181612204183552"/>
    <s v="Tweet"/>
    <n v="0"/>
    <n v="0"/>
    <m/>
    <m/>
    <m/>
    <m/>
    <m/>
    <m/>
    <m/>
    <m/>
    <n v="1"/>
    <s v="1"/>
    <s v="1"/>
    <n v="1"/>
    <n v="3.5714285714285716"/>
    <n v="0"/>
    <n v="0"/>
    <n v="0"/>
    <n v="0"/>
    <n v="27"/>
    <n v="96.42857142857143"/>
    <n v="28"/>
  </r>
  <r>
    <s v="vrbenjamins"/>
    <s v="yejinchoinka"/>
    <m/>
    <m/>
    <m/>
    <m/>
    <m/>
    <m/>
    <m/>
    <m/>
    <s v="No"/>
    <n v="112"/>
    <m/>
    <m/>
    <x v="0"/>
    <d v="2019-01-07T12:20:21.000"/>
    <s v="RT @etzioni: Proud that @allen_ai is 5 years old;100+ team members. our research project leaders include   @YejinChoinka Peter Clark  Ali Fâ€¦"/>
    <m/>
    <m/>
    <x v="1"/>
    <m/>
    <s v="http://pbs.twimg.com/profile_images/845219660454940672/HkaEMHjt_normal.jpg"/>
    <x v="56"/>
    <s v="https://twitter.com/#!/vrbenjamins/status/1082250585527799809"/>
    <m/>
    <m/>
    <s v="1082250585527799809"/>
    <m/>
    <b v="0"/>
    <n v="0"/>
    <s v=""/>
    <b v="1"/>
    <s v="en"/>
    <m/>
    <s v="1080181612204183552"/>
    <b v="0"/>
    <n v="19"/>
    <s v="1081966242162864128"/>
    <s v="Twitter for iPhone"/>
    <b v="0"/>
    <s v="1081966242162864128"/>
    <s v="Tweet"/>
    <n v="0"/>
    <n v="0"/>
    <m/>
    <m/>
    <m/>
    <m/>
    <m/>
    <m/>
    <m/>
    <m/>
    <n v="1"/>
    <s v="1"/>
    <s v="1"/>
    <m/>
    <m/>
    <m/>
    <m/>
    <m/>
    <m/>
    <m/>
    <m/>
    <m/>
  </r>
  <r>
    <s v="cnrpst"/>
    <s v="yejinchoinka"/>
    <m/>
    <m/>
    <m/>
    <m/>
    <m/>
    <m/>
    <m/>
    <m/>
    <s v="No"/>
    <n v="115"/>
    <m/>
    <m/>
    <x v="0"/>
    <d v="2019-01-07T14:48:48.000"/>
    <s v="RT @etzioni: Proud that @allen_ai is 5 years old;100+ team members. our research project leaders include   @YejinChoinka Peter Clark  Ali Fâ€¦"/>
    <m/>
    <m/>
    <x v="1"/>
    <m/>
    <s v="http://pbs.twimg.com/profile_images/2387956221/2rkzj27afchh9w0pldzl_normal.jpeg"/>
    <x v="57"/>
    <s v="https://twitter.com/#!/cnrpst/status/1082287946101858305"/>
    <m/>
    <m/>
    <s v="1082287946101858305"/>
    <m/>
    <b v="0"/>
    <n v="0"/>
    <s v=""/>
    <b v="1"/>
    <s v="en"/>
    <m/>
    <s v="1080181612204183552"/>
    <b v="0"/>
    <n v="19"/>
    <s v="1081966242162864128"/>
    <s v="Twitter for Android"/>
    <b v="0"/>
    <s v="1081966242162864128"/>
    <s v="Tweet"/>
    <n v="0"/>
    <n v="0"/>
    <m/>
    <m/>
    <m/>
    <m/>
    <m/>
    <m/>
    <m/>
    <m/>
    <n v="1"/>
    <s v="1"/>
    <s v="1"/>
    <m/>
    <m/>
    <m/>
    <m/>
    <m/>
    <m/>
    <m/>
    <m/>
    <m/>
  </r>
  <r>
    <s v="himansh77588980"/>
    <s v="yejinchoinka"/>
    <m/>
    <m/>
    <m/>
    <m/>
    <m/>
    <m/>
    <m/>
    <m/>
    <s v="No"/>
    <n v="118"/>
    <m/>
    <m/>
    <x v="0"/>
    <d v="2019-01-07T16:55:26.000"/>
    <s v="RT @etzioni: Proud that @allen_ai is 5 years old;100+ team members. our research project leaders include   @YejinChoinka Peter Clark  Ali Fâ€¦"/>
    <m/>
    <m/>
    <x v="1"/>
    <m/>
    <s v="http://pbs.twimg.com/profile_images/1077769709330751489/G-qHhMh__normal.jpg"/>
    <x v="58"/>
    <s v="https://twitter.com/#!/himansh77588980/status/1082319811617579008"/>
    <m/>
    <m/>
    <s v="1082319811617579008"/>
    <m/>
    <b v="0"/>
    <n v="0"/>
    <s v=""/>
    <b v="1"/>
    <s v="en"/>
    <m/>
    <s v="1080181612204183552"/>
    <b v="0"/>
    <n v="19"/>
    <s v="1081966242162864128"/>
    <s v="Twitter for Android"/>
    <b v="0"/>
    <s v="1081966242162864128"/>
    <s v="Tweet"/>
    <n v="0"/>
    <n v="0"/>
    <m/>
    <m/>
    <m/>
    <m/>
    <m/>
    <m/>
    <m/>
    <m/>
    <n v="1"/>
    <s v="1"/>
    <s v="1"/>
    <m/>
    <m/>
    <m/>
    <m/>
    <m/>
    <m/>
    <m/>
    <m/>
    <m/>
  </r>
  <r>
    <s v="bluespec149799"/>
    <s v="allen_ai"/>
    <m/>
    <m/>
    <m/>
    <m/>
    <m/>
    <m/>
    <m/>
    <m/>
    <s v="No"/>
    <n v="121"/>
    <m/>
    <m/>
    <x v="0"/>
    <d v="2019-01-08T10:54:58.000"/>
    <s v="RT @allen_ai: AI2 was launched in 2014 with a small team on a mission to build AI for the Common Good. Five years later, there are over 100â€¦"/>
    <m/>
    <m/>
    <x v="1"/>
    <m/>
    <s v="http://pbs.twimg.com/profile_images/1077918465065775104/aZNihO1R_normal.jpg"/>
    <x v="59"/>
    <s v="https://twitter.com/#!/bluespec149799/status/1082591487265665024"/>
    <m/>
    <m/>
    <s v="1082591487265665024"/>
    <m/>
    <b v="0"/>
    <n v="0"/>
    <s v=""/>
    <b v="0"/>
    <s v="en"/>
    <m/>
    <s v=""/>
    <b v="0"/>
    <n v="20"/>
    <s v="1080181612204183552"/>
    <s v="Twitter Web Client"/>
    <b v="0"/>
    <s v="1080181612204183552"/>
    <s v="Tweet"/>
    <n v="0"/>
    <n v="0"/>
    <m/>
    <m/>
    <m/>
    <m/>
    <m/>
    <m/>
    <m/>
    <m/>
    <n v="1"/>
    <s v="1"/>
    <s v="1"/>
    <n v="1"/>
    <n v="3.5714285714285716"/>
    <n v="0"/>
    <n v="0"/>
    <n v="0"/>
    <n v="0"/>
    <n v="27"/>
    <n v="96.42857142857143"/>
    <n v="28"/>
  </r>
  <r>
    <s v="dsweld"/>
    <s v="yejinchoinka"/>
    <m/>
    <m/>
    <m/>
    <m/>
    <m/>
    <m/>
    <m/>
    <m/>
    <s v="No"/>
    <n v="123"/>
    <m/>
    <m/>
    <x v="0"/>
    <d v="2019-01-10T01:32:59.000"/>
    <s v="RT @etzioni: Proud that @allen_ai is 5 years old;100+ team members. our research project leaders include   @YejinChoinka Peter Clark  Ali F…"/>
    <m/>
    <m/>
    <x v="1"/>
    <m/>
    <s v="http://pbs.twimg.com/profile_images/1795652249/Dan-mvg_normal.jpg"/>
    <x v="60"/>
    <s v="https://twitter.com/#!/dsweld/status/1083174835830878208"/>
    <m/>
    <m/>
    <s v="1083174835830878208"/>
    <m/>
    <b v="0"/>
    <n v="0"/>
    <s v=""/>
    <b v="1"/>
    <s v="en"/>
    <m/>
    <s v="1080181612204183552"/>
    <b v="0"/>
    <n v="21"/>
    <s v="1081966242162864128"/>
    <s v="Twitter for iPhone"/>
    <b v="0"/>
    <s v="1081966242162864128"/>
    <s v="Tweet"/>
    <n v="0"/>
    <n v="0"/>
    <m/>
    <m/>
    <m/>
    <m/>
    <m/>
    <m/>
    <m/>
    <m/>
    <n v="1"/>
    <s v="1"/>
    <s v="1"/>
    <m/>
    <m/>
    <m/>
    <m/>
    <m/>
    <m/>
    <m/>
    <m/>
    <m/>
  </r>
  <r>
    <s v="nlpmattg"/>
    <s v="yejinchoinka"/>
    <m/>
    <m/>
    <m/>
    <m/>
    <m/>
    <m/>
    <m/>
    <m/>
    <s v="No"/>
    <n v="127"/>
    <m/>
    <m/>
    <x v="0"/>
    <d v="2019-01-06T18:23:54.000"/>
    <s v="RT @etzioni: Proud that @allen_ai is 5 years old;100+ team members. our research project leaders include   @YejinChoinka Peter Clark  Ali Fâ€¦"/>
    <m/>
    <m/>
    <x v="1"/>
    <m/>
    <s v="http://pbs.twimg.com/profile_images/1080510675129126913/Y8qPujZF_normal.jpg"/>
    <x v="61"/>
    <s v="https://twitter.com/#!/nlpmattg/status/1081979687088209920"/>
    <m/>
    <m/>
    <s v="1081979687088209920"/>
    <m/>
    <b v="0"/>
    <n v="0"/>
    <s v=""/>
    <b v="1"/>
    <s v="en"/>
    <m/>
    <s v="1080181612204183552"/>
    <b v="0"/>
    <n v="4"/>
    <s v="1081966242162864128"/>
    <s v="Twitter Web Client"/>
    <b v="0"/>
    <s v="1081966242162864128"/>
    <s v="Tweet"/>
    <n v="0"/>
    <n v="0"/>
    <m/>
    <m/>
    <m/>
    <m/>
    <m/>
    <m/>
    <m/>
    <m/>
    <n v="1"/>
    <s v="6"/>
    <s v="1"/>
    <m/>
    <m/>
    <m/>
    <m/>
    <m/>
    <m/>
    <m/>
    <m/>
    <m/>
  </r>
  <r>
    <s v="yejinchoinka"/>
    <s v="allen_ai"/>
    <m/>
    <m/>
    <m/>
    <m/>
    <m/>
    <m/>
    <m/>
    <m/>
    <s v="No"/>
    <n v="128"/>
    <m/>
    <m/>
    <x v="0"/>
    <d v="2019-01-02T01:18:00.000"/>
    <s v="RT @allen_ai: AI2 was launched in 2014 with a small team on a mission to build AI for the Common Good. Five years later, there are over 100…"/>
    <m/>
    <m/>
    <x v="1"/>
    <m/>
    <s v="http://pbs.twimg.com/profile_images/895472606094151680/IOMh1kQk_normal.jpg"/>
    <x v="62"/>
    <s v="https://twitter.com/#!/yejinchoinka/status/1080271961853325312"/>
    <m/>
    <m/>
    <s v="1080271961853325312"/>
    <m/>
    <b v="0"/>
    <n v="0"/>
    <s v=""/>
    <b v="0"/>
    <s v="en"/>
    <m/>
    <s v=""/>
    <b v="0"/>
    <n v="17"/>
    <s v="1080181612204183552"/>
    <s v="Twitter for iPad"/>
    <b v="0"/>
    <s v="1080181612204183552"/>
    <s v="Tweet"/>
    <n v="0"/>
    <n v="0"/>
    <m/>
    <m/>
    <m/>
    <m/>
    <m/>
    <m/>
    <m/>
    <m/>
    <n v="2"/>
    <s v="1"/>
    <s v="1"/>
    <n v="1"/>
    <n v="3.5714285714285716"/>
    <n v="0"/>
    <n v="0"/>
    <n v="0"/>
    <n v="0"/>
    <n v="27"/>
    <n v="96.42857142857143"/>
    <n v="28"/>
  </r>
  <r>
    <s v="yejinchoinka"/>
    <s v="allen_ai"/>
    <m/>
    <m/>
    <m/>
    <m/>
    <m/>
    <m/>
    <m/>
    <m/>
    <s v="No"/>
    <n v="129"/>
    <m/>
    <m/>
    <x v="0"/>
    <d v="2019-01-07T07:49:29.000"/>
    <s v="RT @etzioni: Proud that @allen_ai is 5 years old;100+ team members. our research project leaders include   @YejinChoinka Peter Clark  Ali Fâ€¦"/>
    <m/>
    <m/>
    <x v="1"/>
    <m/>
    <s v="http://pbs.twimg.com/profile_images/895472606094151680/IOMh1kQk_normal.jpg"/>
    <x v="63"/>
    <s v="https://twitter.com/#!/yejinchoinka/status/1082182420550496258"/>
    <m/>
    <m/>
    <s v="1082182420550496258"/>
    <m/>
    <b v="0"/>
    <n v="0"/>
    <s v=""/>
    <b v="1"/>
    <s v="en"/>
    <m/>
    <s v="1080181612204183552"/>
    <b v="0"/>
    <n v="19"/>
    <s v="1081966242162864128"/>
    <s v="Twitter for iPad"/>
    <b v="0"/>
    <s v="1081966242162864128"/>
    <s v="Tweet"/>
    <n v="0"/>
    <n v="0"/>
    <m/>
    <m/>
    <m/>
    <m/>
    <m/>
    <m/>
    <m/>
    <m/>
    <n v="2"/>
    <s v="1"/>
    <s v="1"/>
    <m/>
    <m/>
    <m/>
    <m/>
    <m/>
    <m/>
    <m/>
    <m/>
    <m/>
  </r>
  <r>
    <s v="hazyresearch"/>
    <s v="yejinchoinka"/>
    <m/>
    <m/>
    <m/>
    <m/>
    <m/>
    <m/>
    <m/>
    <m/>
    <s v="No"/>
    <n v="131"/>
    <m/>
    <m/>
    <x v="0"/>
    <d v="2019-01-10T01:36:56.000"/>
    <s v="RT @etzioni: Proud that @allen_ai is 5 years old;100+ team members. our research project leaders include   @YejinChoinka Peter Clark  Ali F…"/>
    <m/>
    <m/>
    <x v="1"/>
    <m/>
    <s v="http://pbs.twimg.com/profile_images/2621595727/xyyv7lwnya470lvi2p71_normal.png"/>
    <x v="64"/>
    <s v="https://twitter.com/#!/hazyresearch/status/1083175828161064966"/>
    <m/>
    <m/>
    <s v="1083175828161064966"/>
    <m/>
    <b v="0"/>
    <n v="0"/>
    <s v=""/>
    <b v="1"/>
    <s v="en"/>
    <m/>
    <s v="1080181612204183552"/>
    <b v="0"/>
    <n v="21"/>
    <s v="1081966242162864128"/>
    <s v="Twitter Web Client"/>
    <b v="0"/>
    <s v="1081966242162864128"/>
    <s v="Tweet"/>
    <n v="0"/>
    <n v="0"/>
    <m/>
    <m/>
    <m/>
    <m/>
    <m/>
    <m/>
    <m/>
    <m/>
    <n v="1"/>
    <s v="1"/>
    <s v="1"/>
    <m/>
    <m/>
    <m/>
    <m/>
    <m/>
    <m/>
    <m/>
    <m/>
    <m/>
  </r>
  <r>
    <s v="allen_ai"/>
    <s v="allen_ai"/>
    <m/>
    <m/>
    <m/>
    <m/>
    <m/>
    <m/>
    <m/>
    <m/>
    <s v="No"/>
    <n v="132"/>
    <m/>
    <m/>
    <x v="1"/>
    <d v="2019-01-01T19:18:59.000"/>
    <s v="AI2 was launched in 2014 with a small team on a mission to build AI for the Common Good. Five years later, there are over 100 of us across several teams, inventing the #AI systems and tools of the future. Here's to a new year of breakthroughs! https://t.co/vmW0uzdef5 #AllenImpact https://t.co/ASkHucCUGD"/>
    <s v="http://allenai.org"/>
    <s v="allenai.org"/>
    <x v="6"/>
    <s v="https://pbs.twimg.com/media/Dv2Tc6OWoAEadxh.png"/>
    <s v="https://pbs.twimg.com/media/Dv2Tc6OWoAEadxh.png"/>
    <x v="65"/>
    <s v="https://twitter.com/#!/allen_ai/status/1080181612204183552"/>
    <m/>
    <m/>
    <s v="1080181612204183552"/>
    <m/>
    <b v="0"/>
    <n v="108"/>
    <s v=""/>
    <b v="0"/>
    <s v="en"/>
    <m/>
    <s v=""/>
    <b v="0"/>
    <n v="20"/>
    <s v=""/>
    <s v="Hootsuite Inc."/>
    <b v="0"/>
    <s v="1080181612204183552"/>
    <s v="Retweet"/>
    <n v="0"/>
    <n v="0"/>
    <m/>
    <m/>
    <m/>
    <m/>
    <m/>
    <m/>
    <m/>
    <m/>
    <n v="1"/>
    <s v="1"/>
    <s v="1"/>
    <n v="2"/>
    <n v="4.166666666666667"/>
    <n v="0"/>
    <n v="0"/>
    <n v="0"/>
    <n v="0"/>
    <n v="46"/>
    <n v="95.83333333333333"/>
    <n v="48"/>
  </r>
  <r>
    <s v="montreal_ai"/>
    <s v="elonmusk"/>
    <m/>
    <m/>
    <m/>
    <m/>
    <m/>
    <m/>
    <m/>
    <m/>
    <s v="No"/>
    <n v="137"/>
    <m/>
    <m/>
    <x v="0"/>
    <d v="2019-01-12T00:07:16.000"/>
    <s v="RT @GaryMarcus: “If we have @ElonMusk and Nick Bostrom talking about ‘superintelligence’, we need [sceptics like] @GaryMarcus to provide a…"/>
    <m/>
    <m/>
    <x v="1"/>
    <m/>
    <s v="http://pbs.twimg.com/profile_images/1083114294970142735/cBrrKO6P_normal.jpg"/>
    <x v="66"/>
    <s v="https://twitter.com/#!/montreal_ai/status/1083878039325470721"/>
    <m/>
    <m/>
    <s v="1083878039325470721"/>
    <m/>
    <b v="0"/>
    <n v="0"/>
    <s v=""/>
    <b v="0"/>
    <s v="en"/>
    <m/>
    <s v=""/>
    <b v="0"/>
    <n v="192"/>
    <s v="960568511650258944"/>
    <s v="Twitter Web Client"/>
    <b v="0"/>
    <s v="960568511650258944"/>
    <s v="Tweet"/>
    <n v="0"/>
    <n v="0"/>
    <m/>
    <m/>
    <m/>
    <m/>
    <m/>
    <m/>
    <m/>
    <m/>
    <n v="1"/>
    <s v="5"/>
    <s v="5"/>
    <m/>
    <m/>
    <m/>
    <m/>
    <m/>
    <m/>
    <m/>
    <m/>
    <m/>
  </r>
  <r>
    <s v="thechrischua"/>
    <s v="elonmusk"/>
    <m/>
    <m/>
    <m/>
    <m/>
    <m/>
    <m/>
    <m/>
    <m/>
    <s v="No"/>
    <n v="139"/>
    <m/>
    <m/>
    <x v="0"/>
    <d v="2019-01-12T00:07:42.000"/>
    <s v="RT @GaryMarcus: “If we have @ElonMusk and Nick Bostrom talking about ‘superintelligence’, we need [sceptics like] @GaryMarcus to provide a…"/>
    <m/>
    <m/>
    <x v="1"/>
    <m/>
    <s v="http://pbs.twimg.com/profile_images/1050295525742792704/1mFbJ8EN_normal.jpg"/>
    <x v="67"/>
    <s v="https://twitter.com/#!/thechrischua/status/1083878145567133696"/>
    <m/>
    <m/>
    <s v="1083878145567133696"/>
    <m/>
    <b v="0"/>
    <n v="0"/>
    <s v=""/>
    <b v="0"/>
    <s v="en"/>
    <m/>
    <s v=""/>
    <b v="0"/>
    <n v="192"/>
    <s v="960568511650258944"/>
    <s v="DS-retweet"/>
    <b v="0"/>
    <s v="960568511650258944"/>
    <s v="Tweet"/>
    <n v="0"/>
    <n v="0"/>
    <m/>
    <m/>
    <m/>
    <m/>
    <m/>
    <m/>
    <m/>
    <m/>
    <n v="1"/>
    <s v="5"/>
    <s v="5"/>
    <m/>
    <m/>
    <m/>
    <m/>
    <m/>
    <m/>
    <m/>
    <m/>
    <m/>
  </r>
  <r>
    <s v="etzioni"/>
    <s v="googleai"/>
    <m/>
    <m/>
    <m/>
    <m/>
    <m/>
    <m/>
    <m/>
    <m/>
    <s v="No"/>
    <n v="141"/>
    <m/>
    <m/>
    <x v="0"/>
    <d v="2018-10-12T15:35:50.000"/>
    <s v="For a more challenging QA task, check out: https://t.co/vyN1pgB0tK _x000a__x000a_Hey @GoogleAI, can your BERT do that?  😃 https://t.co/4rkotTZK3I"/>
    <s v="https://leaderboard.allenai.org/arc/submissions/about https://twitter.com/seb_ruder/status/1050727451138150400"/>
    <s v="allenai.org twitter.com"/>
    <x v="1"/>
    <m/>
    <s v="http://pbs.twimg.com/profile_images/452128134632988672/X684NU3L_normal.jpeg"/>
    <x v="68"/>
    <s v="https://twitter.com/#!/etzioni/status/1050772035297660928"/>
    <m/>
    <m/>
    <s v="1050772035297660928"/>
    <m/>
    <b v="0"/>
    <n v="27"/>
    <s v=""/>
    <b v="1"/>
    <s v="en"/>
    <m/>
    <s v="1050727451138150400"/>
    <b v="0"/>
    <n v="13"/>
    <s v=""/>
    <s v="Twitter Web Client"/>
    <b v="0"/>
    <s v="1050772035297660928"/>
    <s v="Retweet"/>
    <n v="0"/>
    <n v="0"/>
    <m/>
    <m/>
    <m/>
    <m/>
    <m/>
    <m/>
    <m/>
    <m/>
    <n v="1"/>
    <s v="3"/>
    <s v="3"/>
    <n v="0"/>
    <n v="0"/>
    <n v="1"/>
    <n v="6.666666666666667"/>
    <n v="0"/>
    <n v="0"/>
    <n v="14"/>
    <n v="93.33333333333333"/>
    <n v="15"/>
  </r>
  <r>
    <s v="joeliu2016"/>
    <s v="googleai"/>
    <m/>
    <m/>
    <m/>
    <m/>
    <m/>
    <m/>
    <m/>
    <m/>
    <s v="No"/>
    <n v="142"/>
    <m/>
    <m/>
    <x v="0"/>
    <d v="2019-01-12T00:21:48.000"/>
    <s v="RT @etzioni: For a more challenging QA task, check out: https://t.co/vyN1pgB0tK _x000a__x000a_Hey @GoogleAI, can your BERT do that?  😃 https://t.co/4rk…"/>
    <s v="https://leaderboard.allenai.org/arc/submissions/about"/>
    <s v="allenai.org"/>
    <x v="1"/>
    <m/>
    <s v="http://pbs.twimg.com/profile_images/760049317822554112/QjnF9jrx_normal.jpg"/>
    <x v="69"/>
    <s v="https://twitter.com/#!/joeliu2016/status/1083881696192131072"/>
    <m/>
    <m/>
    <s v="1083881696192131072"/>
    <m/>
    <b v="0"/>
    <n v="0"/>
    <s v=""/>
    <b v="1"/>
    <s v="en"/>
    <m/>
    <s v="1050727451138150400"/>
    <b v="0"/>
    <n v="13"/>
    <s v="1050772035297660928"/>
    <s v="Twitter Web Client"/>
    <b v="0"/>
    <s v="1050772035297660928"/>
    <s v="Tweet"/>
    <n v="0"/>
    <n v="0"/>
    <m/>
    <m/>
    <m/>
    <m/>
    <m/>
    <m/>
    <m/>
    <m/>
    <n v="1"/>
    <s v="3"/>
    <s v="3"/>
    <m/>
    <m/>
    <m/>
    <m/>
    <m/>
    <m/>
    <m/>
    <m/>
    <m/>
  </r>
  <r>
    <s v="ainow6"/>
    <s v="elonmusk"/>
    <m/>
    <m/>
    <m/>
    <m/>
    <m/>
    <m/>
    <m/>
    <m/>
    <s v="No"/>
    <n v="147"/>
    <m/>
    <m/>
    <x v="0"/>
    <d v="2019-01-12T02:32:46.000"/>
    <s v="RT @GaryMarcus: “If we have @ElonMusk and Nick Bostrom talking about ‘superintelligence’, we need [sceptics like] @GaryMarcus to provide a…"/>
    <m/>
    <m/>
    <x v="1"/>
    <m/>
    <s v="http://pbs.twimg.com/profile_images/1084317719934029824/cfEYccFT_normal.jpg"/>
    <x v="70"/>
    <s v="https://twitter.com/#!/ainow6/status/1083914656589144064"/>
    <m/>
    <m/>
    <s v="1083914656589144064"/>
    <m/>
    <b v="0"/>
    <n v="0"/>
    <s v=""/>
    <b v="0"/>
    <s v="en"/>
    <m/>
    <s v=""/>
    <b v="0"/>
    <n v="192"/>
    <s v="960568511650258944"/>
    <s v="Twitter Lite"/>
    <b v="0"/>
    <s v="960568511650258944"/>
    <s v="Tweet"/>
    <n v="0"/>
    <n v="0"/>
    <m/>
    <m/>
    <m/>
    <m/>
    <m/>
    <m/>
    <m/>
    <m/>
    <n v="1"/>
    <s v="5"/>
    <s v="5"/>
    <m/>
    <m/>
    <m/>
    <m/>
    <m/>
    <m/>
    <m/>
    <m/>
    <m/>
  </r>
  <r>
    <s v="ashot_"/>
    <s v="elonmusk"/>
    <m/>
    <m/>
    <m/>
    <m/>
    <m/>
    <m/>
    <m/>
    <m/>
    <s v="No"/>
    <n v="149"/>
    <m/>
    <m/>
    <x v="0"/>
    <d v="2019-01-12T06:25:47.000"/>
    <s v="RT @GaryMarcus: “If we have @ElonMusk and Nick Bostrom talking about ‘superintelligence’, we need [sceptics like] @GaryMarcus to provide a…"/>
    <m/>
    <m/>
    <x v="1"/>
    <m/>
    <s v="http://pbs.twimg.com/profile_images/969331682179502081/vYy7er_C_normal.jpg"/>
    <x v="71"/>
    <s v="https://twitter.com/#!/ashot_/status/1083973295148580864"/>
    <m/>
    <m/>
    <s v="1083973295148580864"/>
    <m/>
    <b v="0"/>
    <n v="0"/>
    <s v=""/>
    <b v="0"/>
    <s v="en"/>
    <m/>
    <s v=""/>
    <b v="0"/>
    <n v="194"/>
    <s v="960568511650258944"/>
    <s v="Media_Post_V_1"/>
    <b v="0"/>
    <s v="960568511650258944"/>
    <s v="Tweet"/>
    <n v="0"/>
    <n v="0"/>
    <m/>
    <m/>
    <m/>
    <m/>
    <m/>
    <m/>
    <m/>
    <m/>
    <n v="1"/>
    <s v="5"/>
    <s v="5"/>
    <m/>
    <m/>
    <m/>
    <m/>
    <m/>
    <m/>
    <m/>
    <m/>
    <m/>
  </r>
  <r>
    <s v="temiz33"/>
    <s v="elonmusk"/>
    <m/>
    <m/>
    <m/>
    <m/>
    <m/>
    <m/>
    <m/>
    <m/>
    <s v="No"/>
    <n v="152"/>
    <m/>
    <m/>
    <x v="0"/>
    <d v="2019-01-12T06:29:04.000"/>
    <s v="RT @GaryMarcus: “If we have @ElonMusk and Nick Bostrom talking about ‘superintelligence’, we need [sceptics like] @GaryMarcus to provide a…"/>
    <m/>
    <m/>
    <x v="1"/>
    <m/>
    <s v="http://pbs.twimg.com/profile_images/1071318651939237888/j1Jd5xCs_normal.jpg"/>
    <x v="72"/>
    <s v="https://twitter.com/#!/temiz33/status/1083974120595968001"/>
    <m/>
    <m/>
    <s v="1083974120595968001"/>
    <m/>
    <b v="0"/>
    <n v="0"/>
    <s v=""/>
    <b v="0"/>
    <s v="en"/>
    <m/>
    <s v=""/>
    <b v="0"/>
    <n v="194"/>
    <s v="960568511650258944"/>
    <s v="Twitter Web Client"/>
    <b v="0"/>
    <s v="960568511650258944"/>
    <s v="Tweet"/>
    <n v="0"/>
    <n v="0"/>
    <m/>
    <m/>
    <m/>
    <m/>
    <m/>
    <m/>
    <m/>
    <m/>
    <n v="1"/>
    <s v="5"/>
    <s v="5"/>
    <m/>
    <m/>
    <m/>
    <m/>
    <m/>
    <m/>
    <m/>
    <m/>
    <m/>
  </r>
  <r>
    <s v="robotic_hands"/>
    <s v="robotic_hands"/>
    <m/>
    <m/>
    <m/>
    <m/>
    <m/>
    <m/>
    <m/>
    <m/>
    <s v="No"/>
    <n v="155"/>
    <m/>
    <m/>
    <x v="1"/>
    <d v="2019-01-12T22:50:38.000"/>
    <s v="And then there's THOR_x000a_https://t.co/gNXcDnHlYc"/>
    <s v="http://ai2thor.allenai.org"/>
    <s v="allenai.org"/>
    <x v="1"/>
    <m/>
    <s v="http://pbs.twimg.com/profile_images/1082100688606265344/G07Ib18o_normal.jpg"/>
    <x v="73"/>
    <s v="https://twitter.com/#!/robotic_hands/status/1084221141118373888"/>
    <m/>
    <m/>
    <s v="1084221141118373888"/>
    <s v="1084221139876904960"/>
    <b v="0"/>
    <n v="0"/>
    <s v="2875625019"/>
    <b v="0"/>
    <s v="en"/>
    <m/>
    <s v=""/>
    <b v="0"/>
    <n v="0"/>
    <s v=""/>
    <s v="Twitter Lite"/>
    <b v="0"/>
    <s v="1084221139876904960"/>
    <s v="Tweet"/>
    <n v="0"/>
    <n v="0"/>
    <m/>
    <m/>
    <m/>
    <m/>
    <m/>
    <m/>
    <m/>
    <m/>
    <n v="1"/>
    <s v="2"/>
    <s v="2"/>
    <n v="0"/>
    <n v="0"/>
    <n v="0"/>
    <n v="0"/>
    <n v="0"/>
    <n v="0"/>
    <n v="4"/>
    <n v="100"/>
    <n v="4"/>
  </r>
  <r>
    <s v="twinkle08451511"/>
    <s v="jeopardy"/>
    <m/>
    <m/>
    <m/>
    <m/>
    <m/>
    <m/>
    <m/>
    <m/>
    <s v="No"/>
    <n v="157"/>
    <m/>
    <m/>
    <x v="0"/>
    <d v="2019-01-13T16:00:25.000"/>
    <s v="RT @TajyMany: Loved being @TheAMShowNZ https://t.co/fGUEN33rzn_x000a_@IBMWatson's GrandChallenge - @Jeopardy_x000a_#AskTanmay's(Watson+BiDAF @allenai_o…"/>
    <s v="https://www.facebook.com/TheAMShowNZ/videos/1116088135190835/"/>
    <s v="facebook.com"/>
    <x v="2"/>
    <m/>
    <s v="http://pbs.twimg.com/profile_images/1054744594221547520/_hIPlTD3_normal.jpg"/>
    <x v="74"/>
    <s v="https://twitter.com/#!/twinkle08451511/status/1084480292885331968"/>
    <m/>
    <m/>
    <s v="1084480292885331968"/>
    <m/>
    <b v="0"/>
    <n v="0"/>
    <s v=""/>
    <b v="0"/>
    <s v="en"/>
    <m/>
    <s v=""/>
    <b v="0"/>
    <n v="186"/>
    <s v="900437467739893761"/>
    <s v="Twitter for Android"/>
    <b v="0"/>
    <s v="900437467739893761"/>
    <s v="Tweet"/>
    <n v="0"/>
    <n v="0"/>
    <m/>
    <m/>
    <m/>
    <m/>
    <m/>
    <m/>
    <m/>
    <m/>
    <n v="1"/>
    <s v="4"/>
    <s v="4"/>
    <m/>
    <m/>
    <m/>
    <m/>
    <m/>
    <m/>
    <m/>
    <m/>
    <m/>
  </r>
  <r>
    <s v="davewolf141"/>
    <s v="davewolf141"/>
    <m/>
    <m/>
    <m/>
    <m/>
    <m/>
    <m/>
    <m/>
    <m/>
    <s v="No"/>
    <n v="164"/>
    <m/>
    <m/>
    <x v="1"/>
    <d v="2019-01-03T11:51:20.000"/>
    <s v="Allen Institute for Artificial Intelligence Your Brain Wants to Follow us! https://t.co/lrFnMFWhg0 https://t.co/8pjKSjjeV3"/>
    <s v="https://twitter.com/allenai_org"/>
    <s v="twitter.com"/>
    <x v="1"/>
    <s v="https://pbs.twimg.com/media/Dv_ALAIXQAAhA-u.jpg"/>
    <s v="https://pbs.twimg.com/media/Dv_ALAIXQAAhA-u.jpg"/>
    <x v="75"/>
    <s v="https://twitter.com/#!/davewolf141/status/1080793732532920322"/>
    <m/>
    <m/>
    <s v="1080793732532920322"/>
    <m/>
    <b v="0"/>
    <n v="0"/>
    <s v=""/>
    <b v="0"/>
    <s v="en"/>
    <m/>
    <s v=""/>
    <b v="0"/>
    <n v="0"/>
    <s v=""/>
    <s v="The Social Jukebox"/>
    <b v="0"/>
    <s v="1080793732532920322"/>
    <s v="Tweet"/>
    <n v="0"/>
    <n v="0"/>
    <m/>
    <m/>
    <m/>
    <m/>
    <m/>
    <m/>
    <m/>
    <m/>
    <n v="2"/>
    <s v="2"/>
    <s v="2"/>
    <n v="1"/>
    <n v="9.090909090909092"/>
    <n v="0"/>
    <n v="0"/>
    <n v="0"/>
    <n v="0"/>
    <n v="10"/>
    <n v="90.9090909090909"/>
    <n v="11"/>
  </r>
  <r>
    <s v="davewolf141"/>
    <s v="davewolf141"/>
    <m/>
    <m/>
    <m/>
    <m/>
    <m/>
    <m/>
    <m/>
    <m/>
    <s v="No"/>
    <n v="165"/>
    <m/>
    <m/>
    <x v="1"/>
    <d v="2019-01-15T06:09:15.000"/>
    <s v="Allen Institute for Artificial Intelligence Your Brain Wants to Follow us! https://t.co/lrFnMFWhg0 https://t.co/NdjWTsZEKX"/>
    <s v="https://twitter.com/allenai_org"/>
    <s v="twitter.com"/>
    <x v="1"/>
    <s v="https://pbs.twimg.com/media/Dw7k9BSX0AAMpoe.jpg"/>
    <s v="https://pbs.twimg.com/media/Dw7k9BSX0AAMpoe.jpg"/>
    <x v="76"/>
    <s v="https://twitter.com/#!/davewolf141/status/1085056298880811008"/>
    <m/>
    <m/>
    <s v="1085056298880811008"/>
    <m/>
    <b v="0"/>
    <n v="0"/>
    <s v=""/>
    <b v="0"/>
    <s v="en"/>
    <m/>
    <s v=""/>
    <b v="0"/>
    <n v="0"/>
    <s v=""/>
    <s v="The Social Jukebox"/>
    <b v="0"/>
    <s v="1085056298880811008"/>
    <s v="Tweet"/>
    <n v="0"/>
    <n v="0"/>
    <m/>
    <m/>
    <m/>
    <m/>
    <m/>
    <m/>
    <m/>
    <m/>
    <n v="2"/>
    <s v="2"/>
    <s v="2"/>
    <n v="1"/>
    <n v="9.090909090909092"/>
    <n v="0"/>
    <n v="0"/>
    <n v="0"/>
    <n v="0"/>
    <n v="10"/>
    <n v="90.9090909090909"/>
    <n v="11"/>
  </r>
  <r>
    <s v="thom_wolf"/>
    <s v="allenai_org"/>
    <m/>
    <m/>
    <m/>
    <m/>
    <m/>
    <m/>
    <m/>
    <m/>
    <s v="No"/>
    <n v="166"/>
    <m/>
    <m/>
    <x v="0"/>
    <d v="2018-03-22T23:09:10.000"/>
    <s v="I discover only now the #nlphighlights podcast by @nlpmattg and @waleed_ammar of @allenai_org! An ongoing series of short interviews with authors of interesting NLP papers, it's really nice, good job guys! https://t.co/cNSM7TeI1f"/>
    <s v="https://twitter.com/nlpmattg/status/976600022576914432"/>
    <s v="twitter.com"/>
    <x v="7"/>
    <m/>
    <s v="http://pbs.twimg.com/profile_images/884495954258382849/OSgBTz5T_normal.jpg"/>
    <x v="77"/>
    <s v="https://twitter.com/#!/thom_wolf/status/976958998388846592"/>
    <m/>
    <m/>
    <s v="976958998388846592"/>
    <m/>
    <b v="0"/>
    <n v="23"/>
    <s v=""/>
    <b v="1"/>
    <s v="en"/>
    <m/>
    <s v="976600022576914432"/>
    <b v="0"/>
    <n v="10"/>
    <s v=""/>
    <s v="Twitter Web Client"/>
    <b v="0"/>
    <s v="976958998388846592"/>
    <s v="Retweet"/>
    <n v="0"/>
    <n v="0"/>
    <m/>
    <m/>
    <m/>
    <m/>
    <m/>
    <m/>
    <m/>
    <m/>
    <n v="1"/>
    <s v="6"/>
    <s v="6"/>
    <m/>
    <m/>
    <m/>
    <m/>
    <m/>
    <m/>
    <m/>
    <m/>
    <m/>
  </r>
  <r>
    <s v="camchenry"/>
    <s v="allenai_org"/>
    <m/>
    <m/>
    <m/>
    <m/>
    <m/>
    <m/>
    <m/>
    <m/>
    <s v="No"/>
    <n v="167"/>
    <m/>
    <m/>
    <x v="0"/>
    <d v="2019-01-15T14:49:58.000"/>
    <s v="RT @Thom_Wolf: I discover only now the #nlphighlights podcast by @nlpmattg and @waleed_ammar of @allenai_org! An ongoing series of short in…"/>
    <m/>
    <m/>
    <x v="7"/>
    <m/>
    <s v="http://pbs.twimg.com/profile_images/721389944447438849/vtlIcLbq_normal.jpg"/>
    <x v="78"/>
    <s v="https://twitter.com/#!/camchenry/status/1085187340916551681"/>
    <m/>
    <m/>
    <s v="1085187340916551681"/>
    <m/>
    <b v="0"/>
    <n v="0"/>
    <s v=""/>
    <b v="1"/>
    <s v="en"/>
    <m/>
    <s v="976600022576914432"/>
    <b v="0"/>
    <n v="10"/>
    <s v="976958998388846592"/>
    <s v="Twitter for iPhone"/>
    <b v="0"/>
    <s v="976958998388846592"/>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76">
    <i>
      <x v="1"/>
    </i>
    <i r="1">
      <x v="8"/>
    </i>
    <i r="2">
      <x v="236"/>
    </i>
    <i r="3">
      <x v="20"/>
    </i>
    <i>
      <x v="2"/>
    </i>
    <i r="1">
      <x v="2"/>
    </i>
    <i r="2">
      <x v="36"/>
    </i>
    <i r="3">
      <x v="18"/>
    </i>
    <i r="1">
      <x v="3"/>
    </i>
    <i r="2">
      <x v="82"/>
    </i>
    <i r="3">
      <x v="24"/>
    </i>
    <i r="1">
      <x v="6"/>
    </i>
    <i r="2">
      <x v="165"/>
    </i>
    <i r="3">
      <x v="13"/>
    </i>
    <i r="1">
      <x v="10"/>
    </i>
    <i r="2">
      <x v="286"/>
    </i>
    <i r="3">
      <x v="16"/>
    </i>
    <i r="1">
      <x v="12"/>
    </i>
    <i r="2">
      <x v="356"/>
    </i>
    <i r="3">
      <x v="2"/>
    </i>
    <i>
      <x v="3"/>
    </i>
    <i r="1">
      <x v="1"/>
    </i>
    <i r="2">
      <x v="1"/>
    </i>
    <i r="3">
      <x v="20"/>
    </i>
    <i r="2">
      <x v="2"/>
    </i>
    <i r="3">
      <x v="2"/>
    </i>
    <i r="3">
      <x v="3"/>
    </i>
    <i r="3">
      <x v="6"/>
    </i>
    <i r="3">
      <x v="7"/>
    </i>
    <i r="3">
      <x v="8"/>
    </i>
    <i r="3">
      <x v="9"/>
    </i>
    <i r="3">
      <x v="10"/>
    </i>
    <i r="3">
      <x v="11"/>
    </i>
    <i r="3">
      <x v="12"/>
    </i>
    <i r="3">
      <x v="19"/>
    </i>
    <i r="2">
      <x v="3"/>
    </i>
    <i r="3">
      <x v="12"/>
    </i>
    <i r="2">
      <x v="4"/>
    </i>
    <i r="3">
      <x v="21"/>
    </i>
    <i r="2">
      <x v="5"/>
    </i>
    <i r="3">
      <x v="10"/>
    </i>
    <i r="3">
      <x v="18"/>
    </i>
    <i r="3">
      <x v="19"/>
    </i>
    <i r="3">
      <x v="20"/>
    </i>
    <i r="3">
      <x v="23"/>
    </i>
    <i r="2">
      <x v="6"/>
    </i>
    <i r="3">
      <x v="4"/>
    </i>
    <i r="3">
      <x v="9"/>
    </i>
    <i r="3">
      <x v="18"/>
    </i>
    <i r="3">
      <x v="19"/>
    </i>
    <i r="3">
      <x v="20"/>
    </i>
    <i r="3">
      <x v="21"/>
    </i>
    <i r="3">
      <x v="22"/>
    </i>
    <i r="2">
      <x v="7"/>
    </i>
    <i r="3">
      <x v="2"/>
    </i>
    <i r="3">
      <x v="8"/>
    </i>
    <i r="3">
      <x v="9"/>
    </i>
    <i r="3">
      <x v="10"/>
    </i>
    <i r="3">
      <x v="13"/>
    </i>
    <i r="3">
      <x v="15"/>
    </i>
    <i r="3">
      <x v="17"/>
    </i>
    <i r="2">
      <x v="8"/>
    </i>
    <i r="3">
      <x v="11"/>
    </i>
    <i r="2">
      <x v="10"/>
    </i>
    <i r="3">
      <x v="2"/>
    </i>
    <i r="2">
      <x v="12"/>
    </i>
    <i r="3">
      <x v="1"/>
    </i>
    <i r="3">
      <x v="3"/>
    </i>
    <i r="3">
      <x v="7"/>
    </i>
    <i r="3">
      <x v="23"/>
    </i>
    <i r="2">
      <x v="13"/>
    </i>
    <i r="3">
      <x v="17"/>
    </i>
    <i r="2">
      <x v="15"/>
    </i>
    <i r="3">
      <x v="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6" s="1"/>
        <i x="4" s="1"/>
        <i x="3" s="1"/>
        <i x="2" s="1"/>
        <i x="0" s="1"/>
        <i x="7"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2" totalsRowShown="0" headerRowDxfId="460" dataDxfId="459">
  <autoFilter ref="A2:BL172"/>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30" dataDxfId="329">
  <autoFilter ref="A2:C18"/>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2" totalsRowShown="0" headerRowDxfId="303" dataDxfId="302">
  <autoFilter ref="A14:R22"/>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R34" totalsRowShown="0" headerRowDxfId="283" dataDxfId="282">
  <autoFilter ref="A25:R34"/>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R47" totalsRowShown="0" headerRowDxfId="262" dataDxfId="261">
  <autoFilter ref="A37:R47"/>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R60" totalsRowShown="0" headerRowDxfId="241" dataDxfId="240">
  <autoFilter ref="A50:R60"/>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R64" totalsRowShown="0" headerRowDxfId="220" dataDxfId="219">
  <autoFilter ref="A63:R64"/>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R77" totalsRowShown="0" headerRowDxfId="217" dataDxfId="216">
  <autoFilter ref="A67:R77"/>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R90" totalsRowShown="0" headerRowDxfId="178" dataDxfId="177">
  <autoFilter ref="A80:R90"/>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6" totalsRowShown="0" headerRowDxfId="407" dataDxfId="406">
  <autoFilter ref="A2:BS86"/>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9" totalsRowShown="0" headerRowDxfId="147" dataDxfId="146">
  <autoFilter ref="A1:G24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47" totalsRowShown="0" headerRowDxfId="138" dataDxfId="137">
  <autoFilter ref="A1:L24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81" totalsRowShown="0" headerRowDxfId="64" dataDxfId="63">
  <autoFilter ref="A2:BL8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361" dataDxfId="360">
  <autoFilter ref="A1:C85"/>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t.com/content/4367e34e-db72-11e7-9504-59efdb70e12f" TargetMode="External" /><Relationship Id="rId2" Type="http://schemas.openxmlformats.org/officeDocument/2006/relationships/hyperlink" Target="https://www.facebook.com/TheAMShowNZ/videos/1116088135190835/" TargetMode="External" /><Relationship Id="rId3" Type="http://schemas.openxmlformats.org/officeDocument/2006/relationships/hyperlink" Target="https://www.facebook.com/TheAMShowNZ/videos/1116088135190835/" TargetMode="External" /><Relationship Id="rId4" Type="http://schemas.openxmlformats.org/officeDocument/2006/relationships/hyperlink" Target="https://www.facebook.com/TheAMShowNZ/videos/1116088135190835/" TargetMode="External" /><Relationship Id="rId5" Type="http://schemas.openxmlformats.org/officeDocument/2006/relationships/hyperlink" Target="https://www.facebook.com/TheAMShowNZ/videos/1116088135190835/" TargetMode="External" /><Relationship Id="rId6" Type="http://schemas.openxmlformats.org/officeDocument/2006/relationships/hyperlink" Target="https://www.facebook.com/TheAMShowNZ/videos/1116088135190835/" TargetMode="External" /><Relationship Id="rId7" Type="http://schemas.openxmlformats.org/officeDocument/2006/relationships/hyperlink" Target="https://www.facebook.com/TheAMShowNZ/videos/1116088135190835/" TargetMode="External" /><Relationship Id="rId8" Type="http://schemas.openxmlformats.org/officeDocument/2006/relationships/hyperlink" Target="https://www.facebook.com/TheAMShowNZ/videos/1116088135190835/" TargetMode="External" /><Relationship Id="rId9" Type="http://schemas.openxmlformats.org/officeDocument/2006/relationships/hyperlink" Target="https://www.facebook.com/TheAMShowNZ/videos/1116088135190835/" TargetMode="External" /><Relationship Id="rId10" Type="http://schemas.openxmlformats.org/officeDocument/2006/relationships/hyperlink" Target="https://www.facebook.com/TheAMShowNZ/videos/1116088135190835/" TargetMode="External" /><Relationship Id="rId11" Type="http://schemas.openxmlformats.org/officeDocument/2006/relationships/hyperlink" Target="http://out.faveeo.com/?url=https://allenai.org/&amp;vertical=research&amp;family=ai" TargetMode="External" /><Relationship Id="rId12" Type="http://schemas.openxmlformats.org/officeDocument/2006/relationships/hyperlink" Target="http://out.faveeo.com/?url=https://allenai.org/&amp;vertical=research&amp;family=ai" TargetMode="External" /><Relationship Id="rId13" Type="http://schemas.openxmlformats.org/officeDocument/2006/relationships/hyperlink" Target="http://out.faveeo.com/?url=https://allenai.org/&amp;vertical=research&amp;family=ai" TargetMode="External" /><Relationship Id="rId14" Type="http://schemas.openxmlformats.org/officeDocument/2006/relationships/hyperlink" Target="http://out.faveeo.com/?url=https://allenai.org/&amp;vertical=research&amp;family=ai" TargetMode="External" /><Relationship Id="rId15" Type="http://schemas.openxmlformats.org/officeDocument/2006/relationships/hyperlink" Target="http://out.faveeo.com/?url=https://allenai.org/&amp;vertical=general&amp;family=ai" TargetMode="External" /><Relationship Id="rId16" Type="http://schemas.openxmlformats.org/officeDocument/2006/relationships/hyperlink" Target="http://out.faveeo.com/?url=https://allenai.org/&amp;vertical=general&amp;family=ai" TargetMode="External" /><Relationship Id="rId17" Type="http://schemas.openxmlformats.org/officeDocument/2006/relationships/hyperlink" Target="http://out.faveeo.com/?url=https://allenai.org/&amp;vertical=research&amp;family=ai" TargetMode="External" /><Relationship Id="rId18" Type="http://schemas.openxmlformats.org/officeDocument/2006/relationships/hyperlink" Target="http://out.faveeo.com/?url=https://allenai.org/&amp;vertical=general&amp;family=ai" TargetMode="External" /><Relationship Id="rId19" Type="http://schemas.openxmlformats.org/officeDocument/2006/relationships/hyperlink" Target="http://out.faveeo.com/?url=https://allenai.org/&amp;vertical=general&amp;family=ai" TargetMode="External" /><Relationship Id="rId20" Type="http://schemas.openxmlformats.org/officeDocument/2006/relationships/hyperlink" Target="http://out.faveeo.com/?url=https://allenai.org/&amp;vertical=general&amp;family=ai" TargetMode="External" /><Relationship Id="rId21" Type="http://schemas.openxmlformats.org/officeDocument/2006/relationships/hyperlink" Target="https://leaderboard.allenai.org/arc/submissions/public" TargetMode="External" /><Relationship Id="rId22" Type="http://schemas.openxmlformats.org/officeDocument/2006/relationships/hyperlink" Target="https://leaderboard.allenai.org/arc/submissions/public" TargetMode="External" /><Relationship Id="rId23" Type="http://schemas.openxmlformats.org/officeDocument/2006/relationships/hyperlink" Target="https://leaderboard.allenai.org/arc/submissions/public?utm_source=dlvr.it&amp;utm_medium=twitter" TargetMode="External" /><Relationship Id="rId24" Type="http://schemas.openxmlformats.org/officeDocument/2006/relationships/hyperlink" Target="https://leaderboard.allenai.org/arc/submissions/public?utm_source=dlvr.it&amp;utm_medium=twitter" TargetMode="External" /><Relationship Id="rId25" Type="http://schemas.openxmlformats.org/officeDocument/2006/relationships/hyperlink" Target="https://leaderboard.allenai.org/arc/submissions/public" TargetMode="External" /><Relationship Id="rId26" Type="http://schemas.openxmlformats.org/officeDocument/2006/relationships/hyperlink" Target="https://leaderboard.allenai.org/arc/submissions/public" TargetMode="External" /><Relationship Id="rId27" Type="http://schemas.openxmlformats.org/officeDocument/2006/relationships/hyperlink" Target="https://leaderboard.allenai.org/arc/submissions/public" TargetMode="External" /><Relationship Id="rId28" Type="http://schemas.openxmlformats.org/officeDocument/2006/relationships/hyperlink" Target="https://leaderboard.allenai.org/arc/submissions/public" TargetMode="External" /><Relationship Id="rId29" Type="http://schemas.openxmlformats.org/officeDocument/2006/relationships/hyperlink" Target="https://leaderboard.allenai.org/scitail/submission/bg03lp123n20bdi7i2n0" TargetMode="External" /><Relationship Id="rId30" Type="http://schemas.openxmlformats.org/officeDocument/2006/relationships/hyperlink" Target="https://leaderboard.allenai.org/scitail/submission/bg03lp123n20bdi7i2n0" TargetMode="External" /><Relationship Id="rId31" Type="http://schemas.openxmlformats.org/officeDocument/2006/relationships/hyperlink" Target="http://allenai.org/" TargetMode="External" /><Relationship Id="rId32" Type="http://schemas.openxmlformats.org/officeDocument/2006/relationships/hyperlink" Target="http://allenai.org/" TargetMode="External" /><Relationship Id="rId33" Type="http://schemas.openxmlformats.org/officeDocument/2006/relationships/hyperlink" Target="https://leaderboard.allenai.org/arc/submissions/about" TargetMode="External" /><Relationship Id="rId34" Type="http://schemas.openxmlformats.org/officeDocument/2006/relationships/hyperlink" Target="https://www.ft.com/content/4367e34e-db72-11e7-9504-59efdb70e12f" TargetMode="External" /><Relationship Id="rId35" Type="http://schemas.openxmlformats.org/officeDocument/2006/relationships/hyperlink" Target="https://leaderboard.allenai.org/arc/submissions/about" TargetMode="External" /><Relationship Id="rId36" Type="http://schemas.openxmlformats.org/officeDocument/2006/relationships/hyperlink" Target="https://www.ft.com/content/4367e34e-db72-11e7-9504-59efdb70e12f" TargetMode="External" /><Relationship Id="rId37" Type="http://schemas.openxmlformats.org/officeDocument/2006/relationships/hyperlink" Target="https://www.ft.com/content/4367e34e-db72-11e7-9504-59efdb70e12f" TargetMode="External" /><Relationship Id="rId38" Type="http://schemas.openxmlformats.org/officeDocument/2006/relationships/hyperlink" Target="http://ai2thor.allenai.org/" TargetMode="External" /><Relationship Id="rId39" Type="http://schemas.openxmlformats.org/officeDocument/2006/relationships/hyperlink" Target="https://www.facebook.com/TheAMShowNZ/videos/1116088135190835/" TargetMode="External" /><Relationship Id="rId40" Type="http://schemas.openxmlformats.org/officeDocument/2006/relationships/hyperlink" Target="https://www.facebook.com/TheAMShowNZ/videos/1116088135190835/" TargetMode="External" /><Relationship Id="rId41" Type="http://schemas.openxmlformats.org/officeDocument/2006/relationships/hyperlink" Target="https://www.facebook.com/TheAMShowNZ/videos/1116088135190835/" TargetMode="External" /><Relationship Id="rId42" Type="http://schemas.openxmlformats.org/officeDocument/2006/relationships/hyperlink" Target="https://www.facebook.com/TheAMShowNZ/videos/1116088135190835/" TargetMode="External" /><Relationship Id="rId43" Type="http://schemas.openxmlformats.org/officeDocument/2006/relationships/hyperlink" Target="https://www.facebook.com/TheAMShowNZ/videos/1116088135190835/" TargetMode="External" /><Relationship Id="rId44" Type="http://schemas.openxmlformats.org/officeDocument/2006/relationships/hyperlink" Target="https://www.facebook.com/TheAMShowNZ/videos/1116088135190835/" TargetMode="External" /><Relationship Id="rId45" Type="http://schemas.openxmlformats.org/officeDocument/2006/relationships/hyperlink" Target="https://www.facebook.com/TheAMShowNZ/videos/1116088135190835/" TargetMode="External" /><Relationship Id="rId46" Type="http://schemas.openxmlformats.org/officeDocument/2006/relationships/hyperlink" Target="https://www.facebook.com/TheAMShowNZ/videos/1116088135190835/" TargetMode="External" /><Relationship Id="rId47" Type="http://schemas.openxmlformats.org/officeDocument/2006/relationships/hyperlink" Target="https://twitter.com/allenai_org" TargetMode="External" /><Relationship Id="rId48" Type="http://schemas.openxmlformats.org/officeDocument/2006/relationships/hyperlink" Target="https://twitter.com/allenai_org" TargetMode="External" /><Relationship Id="rId49" Type="http://schemas.openxmlformats.org/officeDocument/2006/relationships/hyperlink" Target="https://twitter.com/nlpmattg/status/976600022576914432" TargetMode="External" /><Relationship Id="rId50" Type="http://schemas.openxmlformats.org/officeDocument/2006/relationships/hyperlink" Target="https://twitter.com/nlpmattg/status/976600022576914432" TargetMode="External" /><Relationship Id="rId51" Type="http://schemas.openxmlformats.org/officeDocument/2006/relationships/hyperlink" Target="https://twitter.com/nlpmattg/status/976600022576914432" TargetMode="External" /><Relationship Id="rId52" Type="http://schemas.openxmlformats.org/officeDocument/2006/relationships/hyperlink" Target="https://pbs.twimg.com/media/DH7-D1XUIAAp6HH.jpg" TargetMode="External" /><Relationship Id="rId53" Type="http://schemas.openxmlformats.org/officeDocument/2006/relationships/hyperlink" Target="https://pbs.twimg.com/tweet_video_thumb/Dv4lDTyX4AALAjn.jpg" TargetMode="External" /><Relationship Id="rId54" Type="http://schemas.openxmlformats.org/officeDocument/2006/relationships/hyperlink" Target="https://pbs.twimg.com/tweet_video_thumb/Dv4lDTyX4AALAjn.jpg" TargetMode="External" /><Relationship Id="rId55" Type="http://schemas.openxmlformats.org/officeDocument/2006/relationships/hyperlink" Target="https://pbs.twimg.com/tweet_video_thumb/Dv4lDTyX4AALAjn.jpg" TargetMode="External" /><Relationship Id="rId56" Type="http://schemas.openxmlformats.org/officeDocument/2006/relationships/hyperlink" Target="https://pbs.twimg.com/tweet_video_thumb/Dv4lDTyX4AALAjn.jpg" TargetMode="External" /><Relationship Id="rId57" Type="http://schemas.openxmlformats.org/officeDocument/2006/relationships/hyperlink" Target="https://pbs.twimg.com/tweet_video_thumb/Dv4lDTyX4AALAjn.jpg" TargetMode="External" /><Relationship Id="rId58" Type="http://schemas.openxmlformats.org/officeDocument/2006/relationships/hyperlink" Target="https://pbs.twimg.com/tweet_video_thumb/Dv4lDTyX4AALAjn.jpg" TargetMode="External" /><Relationship Id="rId59" Type="http://schemas.openxmlformats.org/officeDocument/2006/relationships/hyperlink" Target="https://pbs.twimg.com/tweet_video_thumb/Dv4lDTyX4AALAjn.jpg" TargetMode="External" /><Relationship Id="rId60" Type="http://schemas.openxmlformats.org/officeDocument/2006/relationships/hyperlink" Target="https://pbs.twimg.com/tweet_video_thumb/Dv4lDTyX4AALAjn.jpg" TargetMode="External" /><Relationship Id="rId61" Type="http://schemas.openxmlformats.org/officeDocument/2006/relationships/hyperlink" Target="https://pbs.twimg.com/tweet_video_thumb/Dv4lDTyX4AALAjn.jpg" TargetMode="External" /><Relationship Id="rId62" Type="http://schemas.openxmlformats.org/officeDocument/2006/relationships/hyperlink" Target="https://pbs.twimg.com/tweet_video_thumb/Dv4lDTyX4AALAjn.jpg" TargetMode="External" /><Relationship Id="rId63" Type="http://schemas.openxmlformats.org/officeDocument/2006/relationships/hyperlink" Target="https://pbs.twimg.com/tweet_video_thumb/Dv4lDTyX4AALAjn.jpg" TargetMode="External" /><Relationship Id="rId64" Type="http://schemas.openxmlformats.org/officeDocument/2006/relationships/hyperlink" Target="https://pbs.twimg.com/tweet_video_thumb/Dv4lDTyX4AALAjn.jpg" TargetMode="External" /><Relationship Id="rId65" Type="http://schemas.openxmlformats.org/officeDocument/2006/relationships/hyperlink" Target="https://pbs.twimg.com/tweet_video_thumb/Dv4lDTyX4AALAjn.jpg" TargetMode="External" /><Relationship Id="rId66" Type="http://schemas.openxmlformats.org/officeDocument/2006/relationships/hyperlink" Target="https://pbs.twimg.com/media/DfkfuHgWAAAojke.jpg" TargetMode="External" /><Relationship Id="rId67" Type="http://schemas.openxmlformats.org/officeDocument/2006/relationships/hyperlink" Target="https://pbs.twimg.com/media/DfkfuHgWAAAojke.jpg" TargetMode="External" /><Relationship Id="rId68" Type="http://schemas.openxmlformats.org/officeDocument/2006/relationships/hyperlink" Target="https://pbs.twimg.com/media/DfkfuHgWAAAojke.jpg" TargetMode="External" /><Relationship Id="rId69" Type="http://schemas.openxmlformats.org/officeDocument/2006/relationships/hyperlink" Target="https://pbs.twimg.com/media/DwNqLt7XgAEGBJU.jpg" TargetMode="External" /><Relationship Id="rId70" Type="http://schemas.openxmlformats.org/officeDocument/2006/relationships/hyperlink" Target="https://pbs.twimg.com/media/Dv2Tc6OWoAEadxh.png" TargetMode="External" /><Relationship Id="rId71" Type="http://schemas.openxmlformats.org/officeDocument/2006/relationships/hyperlink" Target="https://pbs.twimg.com/media/DH7-D1XUIAAp6HH.jpg" TargetMode="External" /><Relationship Id="rId72" Type="http://schemas.openxmlformats.org/officeDocument/2006/relationships/hyperlink" Target="https://pbs.twimg.com/media/DH7-D1XUIAAp6HH.jpg" TargetMode="External" /><Relationship Id="rId73" Type="http://schemas.openxmlformats.org/officeDocument/2006/relationships/hyperlink" Target="https://pbs.twimg.com/media/DH7-D1XUIAAp6HH.jpg" TargetMode="External" /><Relationship Id="rId74" Type="http://schemas.openxmlformats.org/officeDocument/2006/relationships/hyperlink" Target="https://pbs.twimg.com/media/DH7-D1XUIAAp6HH.jpg" TargetMode="External" /><Relationship Id="rId75" Type="http://schemas.openxmlformats.org/officeDocument/2006/relationships/hyperlink" Target="https://pbs.twimg.com/media/Dv_ALAIXQAAhA-u.jpg" TargetMode="External" /><Relationship Id="rId76" Type="http://schemas.openxmlformats.org/officeDocument/2006/relationships/hyperlink" Target="https://pbs.twimg.com/media/Dw7k9BSX0AAMpoe.jpg" TargetMode="External" /><Relationship Id="rId77" Type="http://schemas.openxmlformats.org/officeDocument/2006/relationships/hyperlink" Target="http://pbs.twimg.com/profile_images/850347800789372929/Vg_HrEun_normal.jpg" TargetMode="External" /><Relationship Id="rId78" Type="http://schemas.openxmlformats.org/officeDocument/2006/relationships/hyperlink" Target="http://pbs.twimg.com/profile_images/899304070393061376/U1VzqtNT_normal.jpg" TargetMode="External" /><Relationship Id="rId79" Type="http://schemas.openxmlformats.org/officeDocument/2006/relationships/hyperlink" Target="https://pbs.twimg.com/media/DH7-D1XUIAAp6HH.jpg" TargetMode="External" /><Relationship Id="rId80" Type="http://schemas.openxmlformats.org/officeDocument/2006/relationships/hyperlink" Target="https://pbs.twimg.com/tweet_video_thumb/Dv4lDTyX4AALAjn.jpg" TargetMode="External" /><Relationship Id="rId81" Type="http://schemas.openxmlformats.org/officeDocument/2006/relationships/hyperlink" Target="https://pbs.twimg.com/tweet_video_thumb/Dv4lDTyX4AALAjn.jpg" TargetMode="External" /><Relationship Id="rId82" Type="http://schemas.openxmlformats.org/officeDocument/2006/relationships/hyperlink" Target="https://pbs.twimg.com/tweet_video_thumb/Dv4lDTyX4AALAjn.jpg" TargetMode="External" /><Relationship Id="rId83" Type="http://schemas.openxmlformats.org/officeDocument/2006/relationships/hyperlink" Target="https://pbs.twimg.com/tweet_video_thumb/Dv4lDTyX4AALAjn.jpg" TargetMode="External" /><Relationship Id="rId84" Type="http://schemas.openxmlformats.org/officeDocument/2006/relationships/hyperlink" Target="https://pbs.twimg.com/tweet_video_thumb/Dv4lDTyX4AALAjn.jpg" TargetMode="External" /><Relationship Id="rId85" Type="http://schemas.openxmlformats.org/officeDocument/2006/relationships/hyperlink" Target="https://pbs.twimg.com/tweet_video_thumb/Dv4lDTyX4AALAjn.jpg" TargetMode="External" /><Relationship Id="rId86" Type="http://schemas.openxmlformats.org/officeDocument/2006/relationships/hyperlink" Target="https://pbs.twimg.com/tweet_video_thumb/Dv4lDTyX4AALAjn.jpg" TargetMode="External" /><Relationship Id="rId87" Type="http://schemas.openxmlformats.org/officeDocument/2006/relationships/hyperlink" Target="http://pbs.twimg.com/profile_images/1065955627233697792/4Rs3d0EW_normal.jpg" TargetMode="External" /><Relationship Id="rId88" Type="http://schemas.openxmlformats.org/officeDocument/2006/relationships/hyperlink" Target="http://pbs.twimg.com/profile_images/1065955627233697792/4Rs3d0EW_normal.jpg" TargetMode="External" /><Relationship Id="rId89" Type="http://schemas.openxmlformats.org/officeDocument/2006/relationships/hyperlink" Target="http://pbs.twimg.com/profile_images/1065955627233697792/4Rs3d0EW_normal.jpg" TargetMode="External" /><Relationship Id="rId90" Type="http://schemas.openxmlformats.org/officeDocument/2006/relationships/hyperlink" Target="http://pbs.twimg.com/profile_images/1065955627233697792/4Rs3d0EW_normal.jpg" TargetMode="External" /><Relationship Id="rId91" Type="http://schemas.openxmlformats.org/officeDocument/2006/relationships/hyperlink" Target="https://pbs.twimg.com/tweet_video_thumb/Dv4lDTyX4AALAjn.jpg" TargetMode="External" /><Relationship Id="rId92" Type="http://schemas.openxmlformats.org/officeDocument/2006/relationships/hyperlink" Target="https://pbs.twimg.com/tweet_video_thumb/Dv4lDTyX4AALAjn.jpg" TargetMode="External" /><Relationship Id="rId93" Type="http://schemas.openxmlformats.org/officeDocument/2006/relationships/hyperlink" Target="https://pbs.twimg.com/tweet_video_thumb/Dv4lDTyX4AALAjn.jpg" TargetMode="External" /><Relationship Id="rId94" Type="http://schemas.openxmlformats.org/officeDocument/2006/relationships/hyperlink" Target="https://pbs.twimg.com/tweet_video_thumb/Dv4lDTyX4AALAjn.jpg" TargetMode="External" /><Relationship Id="rId95" Type="http://schemas.openxmlformats.org/officeDocument/2006/relationships/hyperlink" Target="https://pbs.twimg.com/tweet_video_thumb/Dv4lDTyX4AALAjn.jpg" TargetMode="External" /><Relationship Id="rId96" Type="http://schemas.openxmlformats.org/officeDocument/2006/relationships/hyperlink" Target="https://pbs.twimg.com/tweet_video_thumb/Dv4lDTyX4AALAjn.jpg" TargetMode="External" /><Relationship Id="rId97" Type="http://schemas.openxmlformats.org/officeDocument/2006/relationships/hyperlink" Target="http://pbs.twimg.com/profile_images/519944367373422592/T36tZ9WJ_normal.jpeg" TargetMode="External" /><Relationship Id="rId98" Type="http://schemas.openxmlformats.org/officeDocument/2006/relationships/hyperlink" Target="http://pbs.twimg.com/profile_images/1080326733797224449/-j5hSc84_normal.jpg" TargetMode="External" /><Relationship Id="rId99" Type="http://schemas.openxmlformats.org/officeDocument/2006/relationships/hyperlink" Target="http://pbs.twimg.com/profile_images/899183853096644608/bLmP7Uxv_normal.jpg" TargetMode="External" /><Relationship Id="rId100" Type="http://schemas.openxmlformats.org/officeDocument/2006/relationships/hyperlink" Target="http://pbs.twimg.com/profile_images/995310972918255616/6Fb1emyk_normal.jpg" TargetMode="External" /><Relationship Id="rId101" Type="http://schemas.openxmlformats.org/officeDocument/2006/relationships/hyperlink" Target="http://pbs.twimg.com/profile_images/995310972918255616/6Fb1emyk_normal.jpg" TargetMode="External" /><Relationship Id="rId102" Type="http://schemas.openxmlformats.org/officeDocument/2006/relationships/hyperlink" Target="http://pbs.twimg.com/profile_images/995310972918255616/6Fb1emyk_normal.jpg" TargetMode="External" /><Relationship Id="rId103" Type="http://schemas.openxmlformats.org/officeDocument/2006/relationships/hyperlink" Target="http://pbs.twimg.com/profile_images/995310972918255616/6Fb1emyk_normal.jpg" TargetMode="External" /><Relationship Id="rId104" Type="http://schemas.openxmlformats.org/officeDocument/2006/relationships/hyperlink" Target="http://pbs.twimg.com/profile_images/1052206888253890560/ZLYPQSB8_normal.jpg" TargetMode="External" /><Relationship Id="rId105" Type="http://schemas.openxmlformats.org/officeDocument/2006/relationships/hyperlink" Target="http://pbs.twimg.com/profile_images/1037096535547244544/-0ByzjIf_normal.jpg" TargetMode="External" /><Relationship Id="rId106" Type="http://schemas.openxmlformats.org/officeDocument/2006/relationships/hyperlink" Target="http://pbs.twimg.com/profile_images/1037096535547244544/-0ByzjIf_normal.jpg" TargetMode="External" /><Relationship Id="rId107" Type="http://schemas.openxmlformats.org/officeDocument/2006/relationships/hyperlink" Target="http://pbs.twimg.com/profile_images/728768377183977474/7btd6Qv6_normal.jpg" TargetMode="External" /><Relationship Id="rId108" Type="http://schemas.openxmlformats.org/officeDocument/2006/relationships/hyperlink" Target="http://pbs.twimg.com/profile_images/728768377183977474/7btd6Qv6_normal.jpg" TargetMode="External" /><Relationship Id="rId109" Type="http://schemas.openxmlformats.org/officeDocument/2006/relationships/hyperlink" Target="http://pbs.twimg.com/profile_images/1004235176082321408/sr8WYJoB_normal.jpg" TargetMode="External" /><Relationship Id="rId110" Type="http://schemas.openxmlformats.org/officeDocument/2006/relationships/hyperlink" Target="http://pbs.twimg.com/profile_images/1004235176082321408/sr8WYJoB_normal.jpg" TargetMode="External" /><Relationship Id="rId111" Type="http://schemas.openxmlformats.org/officeDocument/2006/relationships/hyperlink" Target="http://pbs.twimg.com/profile_images/1047866034970140673/ZBhSks16_normal.jpg" TargetMode="External" /><Relationship Id="rId112" Type="http://schemas.openxmlformats.org/officeDocument/2006/relationships/hyperlink" Target="http://pbs.twimg.com/profile_images/1047866034970140673/ZBhSks16_normal.jpg" TargetMode="External" /><Relationship Id="rId113" Type="http://schemas.openxmlformats.org/officeDocument/2006/relationships/hyperlink" Target="http://pbs.twimg.com/profile_images/834119777824169985/wnssB7ZY_normal.jpg" TargetMode="External" /><Relationship Id="rId114" Type="http://schemas.openxmlformats.org/officeDocument/2006/relationships/hyperlink" Target="http://pbs.twimg.com/profile_images/834119777824169985/wnssB7ZY_normal.jpg" TargetMode="External" /><Relationship Id="rId115" Type="http://schemas.openxmlformats.org/officeDocument/2006/relationships/hyperlink" Target="http://pbs.twimg.com/profile_images/1076953634313814016/sVPHrYFZ_normal.jpg" TargetMode="External" /><Relationship Id="rId116" Type="http://schemas.openxmlformats.org/officeDocument/2006/relationships/hyperlink" Target="https://pbs.twimg.com/media/DfkfuHgWAAAojke.jpg" TargetMode="External" /><Relationship Id="rId117" Type="http://schemas.openxmlformats.org/officeDocument/2006/relationships/hyperlink" Target="https://pbs.twimg.com/media/DfkfuHgWAAAojke.jpg" TargetMode="External" /><Relationship Id="rId118" Type="http://schemas.openxmlformats.org/officeDocument/2006/relationships/hyperlink" Target="https://pbs.twimg.com/media/DfkfuHgWAAAojke.jpg" TargetMode="External" /><Relationship Id="rId119" Type="http://schemas.openxmlformats.org/officeDocument/2006/relationships/hyperlink" Target="http://pbs.twimg.com/profile_images/461024936727818240/kpAzz7d4_normal.jpeg" TargetMode="External" /><Relationship Id="rId120" Type="http://schemas.openxmlformats.org/officeDocument/2006/relationships/hyperlink" Target="http://pbs.twimg.com/profile_images/682260813906747392/NrEeD1Q9_normal.png" TargetMode="External" /><Relationship Id="rId121" Type="http://schemas.openxmlformats.org/officeDocument/2006/relationships/hyperlink" Target="http://pbs.twimg.com/profile_images/3025237318/1d08a308d4c8581ab30cd9a3755e13b2_normal.png" TargetMode="External" /><Relationship Id="rId122" Type="http://schemas.openxmlformats.org/officeDocument/2006/relationships/hyperlink" Target="http://pbs.twimg.com/profile_images/702366612574310401/2aGa7WKL_normal.jpg" TargetMode="External" /><Relationship Id="rId123" Type="http://schemas.openxmlformats.org/officeDocument/2006/relationships/hyperlink" Target="http://pbs.twimg.com/profile_images/1034304248962408449/X4-_O1FN_normal.jpg" TargetMode="External" /><Relationship Id="rId124" Type="http://schemas.openxmlformats.org/officeDocument/2006/relationships/hyperlink" Target="http://pbs.twimg.com/profile_images/526110783822774272/_WLdrxCb_normal.png" TargetMode="External" /><Relationship Id="rId125" Type="http://schemas.openxmlformats.org/officeDocument/2006/relationships/hyperlink" Target="http://pbs.twimg.com/profile_images/757522996550443009/c8FMZrcu_normal.jpg" TargetMode="External" /><Relationship Id="rId126" Type="http://schemas.openxmlformats.org/officeDocument/2006/relationships/hyperlink" Target="http://pbs.twimg.com/profile_images/1029819585137000448/YFceMYRh_normal.jpg" TargetMode="External" /><Relationship Id="rId127" Type="http://schemas.openxmlformats.org/officeDocument/2006/relationships/hyperlink" Target="http://pbs.twimg.com/profile_images/966368508731936769/Zz9xAU8o_normal.jpg" TargetMode="External" /><Relationship Id="rId128" Type="http://schemas.openxmlformats.org/officeDocument/2006/relationships/hyperlink" Target="http://pbs.twimg.com/profile_images/844905187168980994/mDo_UwuM_normal.jpg" TargetMode="External" /><Relationship Id="rId129" Type="http://schemas.openxmlformats.org/officeDocument/2006/relationships/hyperlink" Target="http://pbs.twimg.com/profile_images/941571437843775488/FSc-3tlI_normal.jpg" TargetMode="External" /><Relationship Id="rId130" Type="http://schemas.openxmlformats.org/officeDocument/2006/relationships/hyperlink" Target="http://pbs.twimg.com/profile_images/734292279767269376/yV4eCazj_normal.jpg" TargetMode="External" /><Relationship Id="rId131" Type="http://schemas.openxmlformats.org/officeDocument/2006/relationships/hyperlink" Target="http://pbs.twimg.com/profile_images/999774159105228806/9T2Ui87q_normal.jpg" TargetMode="External" /><Relationship Id="rId132" Type="http://schemas.openxmlformats.org/officeDocument/2006/relationships/hyperlink" Target="http://pbs.twimg.com/profile_images/512625755/icon_normal.gif" TargetMode="External" /><Relationship Id="rId133" Type="http://schemas.openxmlformats.org/officeDocument/2006/relationships/hyperlink" Target="http://pbs.twimg.com/profile_images/1201301256/50098_100001588643507_2753668_n_normal.jpg" TargetMode="External" /><Relationship Id="rId134" Type="http://schemas.openxmlformats.org/officeDocument/2006/relationships/hyperlink" Target="http://pbs.twimg.com/profile_images/1201301256/50098_100001588643507_2753668_n_normal.jpg" TargetMode="External" /><Relationship Id="rId135" Type="http://schemas.openxmlformats.org/officeDocument/2006/relationships/hyperlink" Target="http://pbs.twimg.com/profile_images/852085394279612416/oNIJjF5t_normal.jpg" TargetMode="External" /><Relationship Id="rId136" Type="http://schemas.openxmlformats.org/officeDocument/2006/relationships/hyperlink" Target="http://pbs.twimg.com/profile_images/1782593828/test_normal.png" TargetMode="External" /><Relationship Id="rId137" Type="http://schemas.openxmlformats.org/officeDocument/2006/relationships/hyperlink" Target="http://pbs.twimg.com/profile_images/1078333836851798016/E4Uy-xem_normal.jpg" TargetMode="External" /><Relationship Id="rId138" Type="http://schemas.openxmlformats.org/officeDocument/2006/relationships/hyperlink" Target="https://pbs.twimg.com/media/DwNqLt7XgAEGBJU.jpg" TargetMode="External" /><Relationship Id="rId139" Type="http://schemas.openxmlformats.org/officeDocument/2006/relationships/hyperlink" Target="http://pbs.twimg.com/profile_images/452128134632988672/X684NU3L_normal.jpeg" TargetMode="External" /><Relationship Id="rId140" Type="http://schemas.openxmlformats.org/officeDocument/2006/relationships/hyperlink" Target="http://pbs.twimg.com/profile_images/452128134632988672/X684NU3L_normal.jpeg" TargetMode="External" /><Relationship Id="rId141" Type="http://schemas.openxmlformats.org/officeDocument/2006/relationships/hyperlink" Target="http://pbs.twimg.com/profile_images/801463748401606656/VI6zKp1D_normal.jpg" TargetMode="External" /><Relationship Id="rId142" Type="http://schemas.openxmlformats.org/officeDocument/2006/relationships/hyperlink" Target="http://pbs.twimg.com/profile_images/801463748401606656/VI6zKp1D_normal.jpg" TargetMode="External" /><Relationship Id="rId143" Type="http://schemas.openxmlformats.org/officeDocument/2006/relationships/hyperlink" Target="http://pbs.twimg.com/profile_images/801463748401606656/VI6zKp1D_normal.jpg" TargetMode="External" /><Relationship Id="rId144" Type="http://schemas.openxmlformats.org/officeDocument/2006/relationships/hyperlink" Target="http://pbs.twimg.com/profile_images/2812214912/7361a6269c639bcc63f6c0fa80b0d3ce_normal.jpeg" TargetMode="External" /><Relationship Id="rId145" Type="http://schemas.openxmlformats.org/officeDocument/2006/relationships/hyperlink" Target="http://pbs.twimg.com/profile_images/2812214912/7361a6269c639bcc63f6c0fa80b0d3ce_normal.jpeg" TargetMode="External" /><Relationship Id="rId146" Type="http://schemas.openxmlformats.org/officeDocument/2006/relationships/hyperlink" Target="http://pbs.twimg.com/profile_images/2812214912/7361a6269c639bcc63f6c0fa80b0d3ce_normal.jpeg" TargetMode="External" /><Relationship Id="rId147" Type="http://schemas.openxmlformats.org/officeDocument/2006/relationships/hyperlink" Target="http://pbs.twimg.com/profile_images/1007007098859687936/xwNTsrAC_normal.jpg" TargetMode="External" /><Relationship Id="rId148" Type="http://schemas.openxmlformats.org/officeDocument/2006/relationships/hyperlink" Target="http://pbs.twimg.com/profile_images/1007007098859687936/xwNTsrAC_normal.jpg" TargetMode="External" /><Relationship Id="rId149" Type="http://schemas.openxmlformats.org/officeDocument/2006/relationships/hyperlink" Target="http://pbs.twimg.com/profile_images/1007007098859687936/xwNTsrAC_normal.jpg" TargetMode="External" /><Relationship Id="rId150" Type="http://schemas.openxmlformats.org/officeDocument/2006/relationships/hyperlink" Target="http://pbs.twimg.com/profile_images/412126192150401024/BGjaQNXk_normal.jpeg" TargetMode="External" /><Relationship Id="rId151" Type="http://schemas.openxmlformats.org/officeDocument/2006/relationships/hyperlink" Target="http://pbs.twimg.com/profile_images/412126192150401024/BGjaQNXk_normal.jpeg" TargetMode="External" /><Relationship Id="rId152" Type="http://schemas.openxmlformats.org/officeDocument/2006/relationships/hyperlink" Target="http://pbs.twimg.com/profile_images/412126192150401024/BGjaQNXk_normal.jpeg" TargetMode="External" /><Relationship Id="rId153" Type="http://schemas.openxmlformats.org/officeDocument/2006/relationships/hyperlink" Target="http://pbs.twimg.com/profile_images/581104476297134080/KS3p8O7-_normal.jpg" TargetMode="External" /><Relationship Id="rId154" Type="http://schemas.openxmlformats.org/officeDocument/2006/relationships/hyperlink" Target="http://pbs.twimg.com/profile_images/581104476297134080/KS3p8O7-_normal.jpg" TargetMode="External" /><Relationship Id="rId155" Type="http://schemas.openxmlformats.org/officeDocument/2006/relationships/hyperlink" Target="http://pbs.twimg.com/profile_images/581104476297134080/KS3p8O7-_normal.jpg" TargetMode="External" /><Relationship Id="rId156" Type="http://schemas.openxmlformats.org/officeDocument/2006/relationships/hyperlink" Target="http://pbs.twimg.com/profile_images/452128134632988672/X684NU3L_normal.jpeg" TargetMode="External" /><Relationship Id="rId157" Type="http://schemas.openxmlformats.org/officeDocument/2006/relationships/hyperlink" Target="http://pbs.twimg.com/profile_images/1431395997/profile_normal.jpg" TargetMode="External" /><Relationship Id="rId158" Type="http://schemas.openxmlformats.org/officeDocument/2006/relationships/hyperlink" Target="http://pbs.twimg.com/profile_images/1431395997/profile_normal.jpg" TargetMode="External" /><Relationship Id="rId159" Type="http://schemas.openxmlformats.org/officeDocument/2006/relationships/hyperlink" Target="http://pbs.twimg.com/profile_images/1431395997/profile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pbs.twimg.com/profile_images/998584823731007489/3-Twa8A0_normal.jpg" TargetMode="External" /><Relationship Id="rId164" Type="http://schemas.openxmlformats.org/officeDocument/2006/relationships/hyperlink" Target="http://pbs.twimg.com/profile_images/998584823731007489/3-Twa8A0_normal.jpg" TargetMode="External" /><Relationship Id="rId165" Type="http://schemas.openxmlformats.org/officeDocument/2006/relationships/hyperlink" Target="http://pbs.twimg.com/profile_images/998584823731007489/3-Twa8A0_normal.jpg" TargetMode="External" /><Relationship Id="rId166" Type="http://schemas.openxmlformats.org/officeDocument/2006/relationships/hyperlink" Target="http://pbs.twimg.com/profile_images/951147182874390528/464_YrmO_normal.jpg" TargetMode="External" /><Relationship Id="rId167" Type="http://schemas.openxmlformats.org/officeDocument/2006/relationships/hyperlink" Target="http://pbs.twimg.com/profile_images/951147182874390528/464_YrmO_normal.jpg" TargetMode="External" /><Relationship Id="rId168" Type="http://schemas.openxmlformats.org/officeDocument/2006/relationships/hyperlink" Target="http://pbs.twimg.com/profile_images/951147182874390528/464_YrmO_normal.jpg" TargetMode="External" /><Relationship Id="rId169" Type="http://schemas.openxmlformats.org/officeDocument/2006/relationships/hyperlink" Target="http://pbs.twimg.com/profile_images/3515263408/4dcca0278120c97c765cd0a80806d091_normal.jpeg" TargetMode="External" /><Relationship Id="rId170" Type="http://schemas.openxmlformats.org/officeDocument/2006/relationships/hyperlink" Target="http://pbs.twimg.com/profile_images/3515263408/4dcca0278120c97c765cd0a80806d091_normal.jpeg" TargetMode="External" /><Relationship Id="rId171" Type="http://schemas.openxmlformats.org/officeDocument/2006/relationships/hyperlink" Target="http://pbs.twimg.com/profile_images/3515263408/4dcca0278120c97c765cd0a80806d091_normal.jpeg" TargetMode="External" /><Relationship Id="rId172" Type="http://schemas.openxmlformats.org/officeDocument/2006/relationships/hyperlink" Target="http://pbs.twimg.com/profile_images/3515263408/4dcca0278120c97c765cd0a80806d091_normal.jpeg" TargetMode="External" /><Relationship Id="rId173" Type="http://schemas.openxmlformats.org/officeDocument/2006/relationships/hyperlink" Target="http://pbs.twimg.com/profile_images/1040710690690854912/XpmjTcnd_normal.jpg" TargetMode="External" /><Relationship Id="rId174" Type="http://schemas.openxmlformats.org/officeDocument/2006/relationships/hyperlink" Target="http://pbs.twimg.com/profile_images/1040710690690854912/XpmjTcnd_normal.jpg" TargetMode="External" /><Relationship Id="rId175" Type="http://schemas.openxmlformats.org/officeDocument/2006/relationships/hyperlink" Target="http://pbs.twimg.com/profile_images/1040710690690854912/XpmjTcnd_normal.jpg" TargetMode="External" /><Relationship Id="rId176" Type="http://schemas.openxmlformats.org/officeDocument/2006/relationships/hyperlink" Target="http://pbs.twimg.com/profile_images/743195778399666177/9jXRv3VA_normal.jpg" TargetMode="External" /><Relationship Id="rId177" Type="http://schemas.openxmlformats.org/officeDocument/2006/relationships/hyperlink" Target="http://pbs.twimg.com/profile_images/743195778399666177/9jXRv3VA_normal.jpg" TargetMode="External" /><Relationship Id="rId178" Type="http://schemas.openxmlformats.org/officeDocument/2006/relationships/hyperlink" Target="http://pbs.twimg.com/profile_images/743195778399666177/9jXRv3VA_normal.jpg" TargetMode="External" /><Relationship Id="rId179" Type="http://schemas.openxmlformats.org/officeDocument/2006/relationships/hyperlink" Target="http://pbs.twimg.com/profile_images/1081406252859613185/m9A1wjyJ_normal.jpg" TargetMode="External" /><Relationship Id="rId180" Type="http://schemas.openxmlformats.org/officeDocument/2006/relationships/hyperlink" Target="http://pbs.twimg.com/profile_images/1081406252859613185/m9A1wjyJ_normal.jpg" TargetMode="External" /><Relationship Id="rId181" Type="http://schemas.openxmlformats.org/officeDocument/2006/relationships/hyperlink" Target="http://pbs.twimg.com/profile_images/1081406252859613185/m9A1wjyJ_normal.jpg" TargetMode="External" /><Relationship Id="rId182" Type="http://schemas.openxmlformats.org/officeDocument/2006/relationships/hyperlink" Target="http://pbs.twimg.com/profile_images/1070385958699393029/DIzzLShB_normal.jpg" TargetMode="External" /><Relationship Id="rId183" Type="http://schemas.openxmlformats.org/officeDocument/2006/relationships/hyperlink" Target="http://pbs.twimg.com/profile_images/1070385958699393029/DIzzLShB_normal.jpg" TargetMode="External" /><Relationship Id="rId184" Type="http://schemas.openxmlformats.org/officeDocument/2006/relationships/hyperlink" Target="http://pbs.twimg.com/profile_images/1070385958699393029/DIzzLShB_normal.jpg" TargetMode="External" /><Relationship Id="rId185" Type="http://schemas.openxmlformats.org/officeDocument/2006/relationships/hyperlink" Target="http://pbs.twimg.com/profile_images/981279930259525632/RflAFYhY_normal.jpg" TargetMode="External" /><Relationship Id="rId186" Type="http://schemas.openxmlformats.org/officeDocument/2006/relationships/hyperlink" Target="http://pbs.twimg.com/profile_images/845219660454940672/HkaEMHjt_normal.jpg" TargetMode="External" /><Relationship Id="rId187" Type="http://schemas.openxmlformats.org/officeDocument/2006/relationships/hyperlink" Target="http://pbs.twimg.com/profile_images/845219660454940672/HkaEMHjt_normal.jpg" TargetMode="External" /><Relationship Id="rId188" Type="http://schemas.openxmlformats.org/officeDocument/2006/relationships/hyperlink" Target="http://pbs.twimg.com/profile_images/845219660454940672/HkaEMHjt_normal.jpg" TargetMode="External" /><Relationship Id="rId189" Type="http://schemas.openxmlformats.org/officeDocument/2006/relationships/hyperlink" Target="http://pbs.twimg.com/profile_images/2387956221/2rkzj27afchh9w0pldzl_normal.jpeg" TargetMode="External" /><Relationship Id="rId190" Type="http://schemas.openxmlformats.org/officeDocument/2006/relationships/hyperlink" Target="http://pbs.twimg.com/profile_images/2387956221/2rkzj27afchh9w0pldzl_normal.jpeg" TargetMode="External" /><Relationship Id="rId191" Type="http://schemas.openxmlformats.org/officeDocument/2006/relationships/hyperlink" Target="http://pbs.twimg.com/profile_images/2387956221/2rkzj27afchh9w0pldzl_normal.jpeg" TargetMode="External" /><Relationship Id="rId192" Type="http://schemas.openxmlformats.org/officeDocument/2006/relationships/hyperlink" Target="http://pbs.twimg.com/profile_images/1077769709330751489/G-qHhMh__normal.jpg" TargetMode="External" /><Relationship Id="rId193" Type="http://schemas.openxmlformats.org/officeDocument/2006/relationships/hyperlink" Target="http://pbs.twimg.com/profile_images/1077769709330751489/G-qHhMh__normal.jpg" TargetMode="External" /><Relationship Id="rId194" Type="http://schemas.openxmlformats.org/officeDocument/2006/relationships/hyperlink" Target="http://pbs.twimg.com/profile_images/1077769709330751489/G-qHhMh__normal.jpg" TargetMode="External" /><Relationship Id="rId195" Type="http://schemas.openxmlformats.org/officeDocument/2006/relationships/hyperlink" Target="http://pbs.twimg.com/profile_images/1077918465065775104/aZNihO1R_normal.jpg" TargetMode="External" /><Relationship Id="rId196" Type="http://schemas.openxmlformats.org/officeDocument/2006/relationships/hyperlink" Target="http://pbs.twimg.com/profile_images/452128134632988672/X684NU3L_normal.jpeg" TargetMode="External" /><Relationship Id="rId197" Type="http://schemas.openxmlformats.org/officeDocument/2006/relationships/hyperlink" Target="http://pbs.twimg.com/profile_images/1795652249/Dan-mvg_normal.jpg" TargetMode="External" /><Relationship Id="rId198" Type="http://schemas.openxmlformats.org/officeDocument/2006/relationships/hyperlink" Target="http://pbs.twimg.com/profile_images/1795652249/Dan-mvg_normal.jpg" TargetMode="External" /><Relationship Id="rId199" Type="http://schemas.openxmlformats.org/officeDocument/2006/relationships/hyperlink" Target="http://pbs.twimg.com/profile_images/1795652249/Dan-mvg_normal.jpg" TargetMode="External" /><Relationship Id="rId200" Type="http://schemas.openxmlformats.org/officeDocument/2006/relationships/hyperlink" Target="http://pbs.twimg.com/profile_images/452128134632988672/X684NU3L_normal.jpeg" TargetMode="External" /><Relationship Id="rId201" Type="http://schemas.openxmlformats.org/officeDocument/2006/relationships/hyperlink" Target="http://pbs.twimg.com/profile_images/1080510675129126913/Y8qPujZF_normal.jpg" TargetMode="External" /><Relationship Id="rId202" Type="http://schemas.openxmlformats.org/officeDocument/2006/relationships/hyperlink" Target="http://pbs.twimg.com/profile_images/895472606094151680/IOMh1kQk_normal.jpg" TargetMode="External" /><Relationship Id="rId203" Type="http://schemas.openxmlformats.org/officeDocument/2006/relationships/hyperlink" Target="http://pbs.twimg.com/profile_images/895472606094151680/IOMh1kQk_normal.jpg" TargetMode="External" /><Relationship Id="rId204" Type="http://schemas.openxmlformats.org/officeDocument/2006/relationships/hyperlink" Target="http://pbs.twimg.com/profile_images/895472606094151680/IOMh1kQk_normal.jpg" TargetMode="External" /><Relationship Id="rId205" Type="http://schemas.openxmlformats.org/officeDocument/2006/relationships/hyperlink" Target="http://pbs.twimg.com/profile_images/2621595727/xyyv7lwnya470lvi2p71_normal.png" TargetMode="External" /><Relationship Id="rId206" Type="http://schemas.openxmlformats.org/officeDocument/2006/relationships/hyperlink" Target="https://pbs.twimg.com/media/Dv2Tc6OWoAEadxh.png" TargetMode="External" /><Relationship Id="rId207" Type="http://schemas.openxmlformats.org/officeDocument/2006/relationships/hyperlink" Target="http://pbs.twimg.com/profile_images/452128134632988672/X684NU3L_normal.jpeg" TargetMode="External" /><Relationship Id="rId208" Type="http://schemas.openxmlformats.org/officeDocument/2006/relationships/hyperlink" Target="http://pbs.twimg.com/profile_images/1080510675129126913/Y8qPujZF_normal.jpg" TargetMode="External" /><Relationship Id="rId209" Type="http://schemas.openxmlformats.org/officeDocument/2006/relationships/hyperlink" Target="http://pbs.twimg.com/profile_images/2621595727/xyyv7lwnya470lvi2p71_normal.png" TargetMode="External" /><Relationship Id="rId210" Type="http://schemas.openxmlformats.org/officeDocument/2006/relationships/hyperlink" Target="http://pbs.twimg.com/profile_images/2621595727/xyyv7lwnya470lvi2p71_normal.png" TargetMode="External" /><Relationship Id="rId211" Type="http://schemas.openxmlformats.org/officeDocument/2006/relationships/hyperlink" Target="http://pbs.twimg.com/profile_images/1083114294970142735/cBrrKO6P_normal.jpg" TargetMode="External" /><Relationship Id="rId212" Type="http://schemas.openxmlformats.org/officeDocument/2006/relationships/hyperlink" Target="http://pbs.twimg.com/profile_images/1083114294970142735/cBrrKO6P_normal.jpg" TargetMode="External" /><Relationship Id="rId213" Type="http://schemas.openxmlformats.org/officeDocument/2006/relationships/hyperlink" Target="http://pbs.twimg.com/profile_images/1050295525742792704/1mFbJ8EN_normal.jpg" TargetMode="External" /><Relationship Id="rId214" Type="http://schemas.openxmlformats.org/officeDocument/2006/relationships/hyperlink" Target="http://pbs.twimg.com/profile_images/1050295525742792704/1mFbJ8EN_normal.jpg" TargetMode="External" /><Relationship Id="rId215" Type="http://schemas.openxmlformats.org/officeDocument/2006/relationships/hyperlink" Target="http://pbs.twimg.com/profile_images/452128134632988672/X684NU3L_normal.jpeg" TargetMode="External" /><Relationship Id="rId216" Type="http://schemas.openxmlformats.org/officeDocument/2006/relationships/hyperlink" Target="http://pbs.twimg.com/profile_images/760049317822554112/QjnF9jrx_normal.jpg" TargetMode="External" /><Relationship Id="rId217" Type="http://schemas.openxmlformats.org/officeDocument/2006/relationships/hyperlink" Target="http://pbs.twimg.com/profile_images/850347800789372929/Vg_HrEun_normal.jpg" TargetMode="External" /><Relationship Id="rId218" Type="http://schemas.openxmlformats.org/officeDocument/2006/relationships/hyperlink" Target="http://pbs.twimg.com/profile_images/452128134632988672/X684NU3L_normal.jpeg" TargetMode="External" /><Relationship Id="rId219" Type="http://schemas.openxmlformats.org/officeDocument/2006/relationships/hyperlink" Target="http://pbs.twimg.com/profile_images/1080510675129126913/Y8qPujZF_normal.jpg" TargetMode="External" /><Relationship Id="rId220" Type="http://schemas.openxmlformats.org/officeDocument/2006/relationships/hyperlink" Target="http://pbs.twimg.com/profile_images/760049317822554112/QjnF9jrx_normal.jpg" TargetMode="External" /><Relationship Id="rId221" Type="http://schemas.openxmlformats.org/officeDocument/2006/relationships/hyperlink" Target="http://pbs.twimg.com/profile_images/1084317719934029824/cfEYccFT_normal.jpg" TargetMode="External" /><Relationship Id="rId222" Type="http://schemas.openxmlformats.org/officeDocument/2006/relationships/hyperlink" Target="http://pbs.twimg.com/profile_images/1084317719934029824/cfEYccFT_normal.jpg" TargetMode="External" /><Relationship Id="rId223" Type="http://schemas.openxmlformats.org/officeDocument/2006/relationships/hyperlink" Target="http://pbs.twimg.com/profile_images/969331682179502081/vYy7er_C_normal.jpg" TargetMode="External" /><Relationship Id="rId224" Type="http://schemas.openxmlformats.org/officeDocument/2006/relationships/hyperlink" Target="http://pbs.twimg.com/profile_images/969331682179502081/vYy7er_C_normal.jpg" TargetMode="External" /><Relationship Id="rId225" Type="http://schemas.openxmlformats.org/officeDocument/2006/relationships/hyperlink" Target="http://pbs.twimg.com/profile_images/850347800789372929/Vg_HrEun_normal.jpg" TargetMode="External" /><Relationship Id="rId226" Type="http://schemas.openxmlformats.org/officeDocument/2006/relationships/hyperlink" Target="http://pbs.twimg.com/profile_images/1071318651939237888/j1Jd5xCs_normal.jpg" TargetMode="External" /><Relationship Id="rId227" Type="http://schemas.openxmlformats.org/officeDocument/2006/relationships/hyperlink" Target="http://pbs.twimg.com/profile_images/850347800789372929/Vg_HrEun_normal.jpg" TargetMode="External" /><Relationship Id="rId228" Type="http://schemas.openxmlformats.org/officeDocument/2006/relationships/hyperlink" Target="http://pbs.twimg.com/profile_images/1071318651939237888/j1Jd5xCs_normal.jpg" TargetMode="External" /><Relationship Id="rId229" Type="http://schemas.openxmlformats.org/officeDocument/2006/relationships/hyperlink" Target="http://pbs.twimg.com/profile_images/1082100688606265344/G07Ib18o_normal.jpg" TargetMode="External" /><Relationship Id="rId230" Type="http://schemas.openxmlformats.org/officeDocument/2006/relationships/hyperlink" Target="https://pbs.twimg.com/media/DH7-D1XUIAAp6HH.jpg" TargetMode="External" /><Relationship Id="rId231" Type="http://schemas.openxmlformats.org/officeDocument/2006/relationships/hyperlink" Target="http://pbs.twimg.com/profile_images/1054744594221547520/_hIPlTD3_normal.jpg" TargetMode="External" /><Relationship Id="rId232" Type="http://schemas.openxmlformats.org/officeDocument/2006/relationships/hyperlink" Target="https://pbs.twimg.com/media/DH7-D1XUIAAp6HH.jpg" TargetMode="External" /><Relationship Id="rId233" Type="http://schemas.openxmlformats.org/officeDocument/2006/relationships/hyperlink" Target="http://pbs.twimg.com/profile_images/1054744594221547520/_hIPlTD3_normal.jpg" TargetMode="External" /><Relationship Id="rId234" Type="http://schemas.openxmlformats.org/officeDocument/2006/relationships/hyperlink" Target="https://pbs.twimg.com/media/DH7-D1XUIAAp6HH.jpg" TargetMode="External" /><Relationship Id="rId235" Type="http://schemas.openxmlformats.org/officeDocument/2006/relationships/hyperlink" Target="http://pbs.twimg.com/profile_images/1054744594221547520/_hIPlTD3_normal.jpg" TargetMode="External" /><Relationship Id="rId236" Type="http://schemas.openxmlformats.org/officeDocument/2006/relationships/hyperlink" Target="https://pbs.twimg.com/media/DH7-D1XUIAAp6HH.jpg" TargetMode="External" /><Relationship Id="rId237" Type="http://schemas.openxmlformats.org/officeDocument/2006/relationships/hyperlink" Target="http://pbs.twimg.com/profile_images/1054744594221547520/_hIPlTD3_normal.jpg" TargetMode="External" /><Relationship Id="rId238" Type="http://schemas.openxmlformats.org/officeDocument/2006/relationships/hyperlink" Target="https://pbs.twimg.com/media/Dv_ALAIXQAAhA-u.jpg" TargetMode="External" /><Relationship Id="rId239" Type="http://schemas.openxmlformats.org/officeDocument/2006/relationships/hyperlink" Target="https://pbs.twimg.com/media/Dw7k9BSX0AAMpoe.jpg" TargetMode="External" /><Relationship Id="rId240" Type="http://schemas.openxmlformats.org/officeDocument/2006/relationships/hyperlink" Target="http://pbs.twimg.com/profile_images/884495954258382849/OSgBTz5T_normal.jpg" TargetMode="External" /><Relationship Id="rId241" Type="http://schemas.openxmlformats.org/officeDocument/2006/relationships/hyperlink" Target="http://pbs.twimg.com/profile_images/721389944447438849/vtlIcLbq_normal.jpg" TargetMode="External" /><Relationship Id="rId242" Type="http://schemas.openxmlformats.org/officeDocument/2006/relationships/hyperlink" Target="http://pbs.twimg.com/profile_images/884495954258382849/OSgBTz5T_normal.jpg" TargetMode="External" /><Relationship Id="rId243" Type="http://schemas.openxmlformats.org/officeDocument/2006/relationships/hyperlink" Target="http://pbs.twimg.com/profile_images/721389944447438849/vtlIcLbq_normal.jpg" TargetMode="External" /><Relationship Id="rId244" Type="http://schemas.openxmlformats.org/officeDocument/2006/relationships/hyperlink" Target="http://pbs.twimg.com/profile_images/884495954258382849/OSgBTz5T_normal.jpg" TargetMode="External" /><Relationship Id="rId245" Type="http://schemas.openxmlformats.org/officeDocument/2006/relationships/hyperlink" Target="http://pbs.twimg.com/profile_images/721389944447438849/vtlIcLbq_normal.jpg" TargetMode="External" /><Relationship Id="rId246" Type="http://schemas.openxmlformats.org/officeDocument/2006/relationships/hyperlink" Target="http://pbs.twimg.com/profile_images/721389944447438849/vtlIcLbq_normal.jpg" TargetMode="External" /><Relationship Id="rId247" Type="http://schemas.openxmlformats.org/officeDocument/2006/relationships/hyperlink" Target="https://twitter.com/#!/garymarcus/status/960568511650258944" TargetMode="External" /><Relationship Id="rId248" Type="http://schemas.openxmlformats.org/officeDocument/2006/relationships/hyperlink" Target="https://twitter.com/#!/pdasigi/status/1080285119754133504" TargetMode="External" /><Relationship Id="rId249" Type="http://schemas.openxmlformats.org/officeDocument/2006/relationships/hyperlink" Target="https://twitter.com/#!/tajymany/status/900437467739893761" TargetMode="External" /><Relationship Id="rId250" Type="http://schemas.openxmlformats.org/officeDocument/2006/relationships/hyperlink" Target="https://twitter.com/#!/mohanumarvaish/status/1080341719756009472" TargetMode="External" /><Relationship Id="rId251" Type="http://schemas.openxmlformats.org/officeDocument/2006/relationships/hyperlink" Target="https://twitter.com/#!/sunligh65803010/status/1080343818657034242" TargetMode="External" /><Relationship Id="rId252" Type="http://schemas.openxmlformats.org/officeDocument/2006/relationships/hyperlink" Target="https://twitter.com/#!/mohanumarvaish/status/1080341719756009472" TargetMode="External" /><Relationship Id="rId253" Type="http://schemas.openxmlformats.org/officeDocument/2006/relationships/hyperlink" Target="https://twitter.com/#!/mohanumarvaish/status/1080341719756009472" TargetMode="External" /><Relationship Id="rId254" Type="http://schemas.openxmlformats.org/officeDocument/2006/relationships/hyperlink" Target="https://twitter.com/#!/mohanumarvaish/status/1080341719756009472" TargetMode="External" /><Relationship Id="rId255" Type="http://schemas.openxmlformats.org/officeDocument/2006/relationships/hyperlink" Target="https://twitter.com/#!/mohanumarvaish/status/1080341719756009472" TargetMode="External" /><Relationship Id="rId256" Type="http://schemas.openxmlformats.org/officeDocument/2006/relationships/hyperlink" Target="https://twitter.com/#!/mohanumarvaish/status/1080341719756009472" TargetMode="External" /><Relationship Id="rId257" Type="http://schemas.openxmlformats.org/officeDocument/2006/relationships/hyperlink" Target="https://twitter.com/#!/mohanumarvaish/status/1080341733848875008" TargetMode="External" /><Relationship Id="rId258" Type="http://schemas.openxmlformats.org/officeDocument/2006/relationships/hyperlink" Target="https://twitter.com/#!/mohanumarvaish/status/1080341733848875008" TargetMode="External" /><Relationship Id="rId259" Type="http://schemas.openxmlformats.org/officeDocument/2006/relationships/hyperlink" Target="https://twitter.com/#!/mohanumarvaish/status/1080341733848875008" TargetMode="External" /><Relationship Id="rId260" Type="http://schemas.openxmlformats.org/officeDocument/2006/relationships/hyperlink" Target="https://twitter.com/#!/mohanumarvaish/status/1080341733848875008" TargetMode="External" /><Relationship Id="rId261" Type="http://schemas.openxmlformats.org/officeDocument/2006/relationships/hyperlink" Target="https://twitter.com/#!/sunligh65803010/status/1080343818657034242" TargetMode="External" /><Relationship Id="rId262" Type="http://schemas.openxmlformats.org/officeDocument/2006/relationships/hyperlink" Target="https://twitter.com/#!/sunligh65803010/status/1080343818657034242" TargetMode="External" /><Relationship Id="rId263" Type="http://schemas.openxmlformats.org/officeDocument/2006/relationships/hyperlink" Target="https://twitter.com/#!/sunligh65803010/status/1080343818657034242" TargetMode="External" /><Relationship Id="rId264" Type="http://schemas.openxmlformats.org/officeDocument/2006/relationships/hyperlink" Target="https://twitter.com/#!/sunligh65803010/status/1080343818657034242" TargetMode="External" /><Relationship Id="rId265" Type="http://schemas.openxmlformats.org/officeDocument/2006/relationships/hyperlink" Target="https://twitter.com/#!/sunligh65803010/status/1080343818657034242" TargetMode="External" /><Relationship Id="rId266" Type="http://schemas.openxmlformats.org/officeDocument/2006/relationships/hyperlink" Target="https://twitter.com/#!/sunligh65803010/status/1080343818657034242" TargetMode="External" /><Relationship Id="rId267" Type="http://schemas.openxmlformats.org/officeDocument/2006/relationships/hyperlink" Target="https://twitter.com/#!/ulrichjunker/status/1080356612961980416" TargetMode="External" /><Relationship Id="rId268" Type="http://schemas.openxmlformats.org/officeDocument/2006/relationships/hyperlink" Target="https://twitter.com/#!/rpnstartups/status/1080358062660018176" TargetMode="External" /><Relationship Id="rId269" Type="http://schemas.openxmlformats.org/officeDocument/2006/relationships/hyperlink" Target="https://twitter.com/#!/marcusfrei_/status/1080361258531069952" TargetMode="External" /><Relationship Id="rId270" Type="http://schemas.openxmlformats.org/officeDocument/2006/relationships/hyperlink" Target="https://twitter.com/#!/aluwcl/status/1080387121377099776" TargetMode="External" /><Relationship Id="rId271" Type="http://schemas.openxmlformats.org/officeDocument/2006/relationships/hyperlink" Target="https://twitter.com/#!/aluwcl/status/1080387121377099776" TargetMode="External" /><Relationship Id="rId272" Type="http://schemas.openxmlformats.org/officeDocument/2006/relationships/hyperlink" Target="https://twitter.com/#!/aluwcl/status/1080387121377099776" TargetMode="External" /><Relationship Id="rId273" Type="http://schemas.openxmlformats.org/officeDocument/2006/relationships/hyperlink" Target="https://twitter.com/#!/aluwcl/status/1080387121377099776" TargetMode="External" /><Relationship Id="rId274" Type="http://schemas.openxmlformats.org/officeDocument/2006/relationships/hyperlink" Target="https://twitter.com/#!/steplitsky/status/1080394205422411777" TargetMode="External" /><Relationship Id="rId275" Type="http://schemas.openxmlformats.org/officeDocument/2006/relationships/hyperlink" Target="https://twitter.com/#!/zuzudotai/status/1080407687664467969" TargetMode="External" /><Relationship Id="rId276" Type="http://schemas.openxmlformats.org/officeDocument/2006/relationships/hyperlink" Target="https://twitter.com/#!/zuzudotai/status/1080407687664467969" TargetMode="External" /><Relationship Id="rId277" Type="http://schemas.openxmlformats.org/officeDocument/2006/relationships/hyperlink" Target="https://twitter.com/#!/ghideas/status/1080417160613298176" TargetMode="External" /><Relationship Id="rId278" Type="http://schemas.openxmlformats.org/officeDocument/2006/relationships/hyperlink" Target="https://twitter.com/#!/ghideas/status/1080417160613298176" TargetMode="External" /><Relationship Id="rId279" Type="http://schemas.openxmlformats.org/officeDocument/2006/relationships/hyperlink" Target="https://twitter.com/#!/machine_ml/status/1080425352781012995" TargetMode="External" /><Relationship Id="rId280" Type="http://schemas.openxmlformats.org/officeDocument/2006/relationships/hyperlink" Target="https://twitter.com/#!/machine_ml/status/1080425352781012995" TargetMode="External" /><Relationship Id="rId281" Type="http://schemas.openxmlformats.org/officeDocument/2006/relationships/hyperlink" Target="https://twitter.com/#!/future_of_ai/status/1080407103662186497" TargetMode="External" /><Relationship Id="rId282" Type="http://schemas.openxmlformats.org/officeDocument/2006/relationships/hyperlink" Target="https://twitter.com/#!/future_of_ai/status/1080424719038464001" TargetMode="External" /><Relationship Id="rId283" Type="http://schemas.openxmlformats.org/officeDocument/2006/relationships/hyperlink" Target="https://twitter.com/#!/tauheedul/status/1080426466603683841" TargetMode="External" /><Relationship Id="rId284" Type="http://schemas.openxmlformats.org/officeDocument/2006/relationships/hyperlink" Target="https://twitter.com/#!/tauheedul/status/1080426466603683841" TargetMode="External" /><Relationship Id="rId285" Type="http://schemas.openxmlformats.org/officeDocument/2006/relationships/hyperlink" Target="https://twitter.com/#!/jpfuentesbrea/status/1080529642191314944" TargetMode="External" /><Relationship Id="rId286" Type="http://schemas.openxmlformats.org/officeDocument/2006/relationships/hyperlink" Target="https://twitter.com/#!/drahflow/status/1006870986896171008" TargetMode="External" /><Relationship Id="rId287" Type="http://schemas.openxmlformats.org/officeDocument/2006/relationships/hyperlink" Target="https://twitter.com/#!/jimprall/status/1081287195317563394" TargetMode="External" /><Relationship Id="rId288" Type="http://schemas.openxmlformats.org/officeDocument/2006/relationships/hyperlink" Target="https://twitter.com/#!/jimprall/status/1081287195317563394" TargetMode="External" /><Relationship Id="rId289" Type="http://schemas.openxmlformats.org/officeDocument/2006/relationships/hyperlink" Target="https://twitter.com/#!/seanrintel/status/1081480906718789632" TargetMode="External" /><Relationship Id="rId290" Type="http://schemas.openxmlformats.org/officeDocument/2006/relationships/hyperlink" Target="https://twitter.com/#!/hn_frontpage/status/1081600014529507329" TargetMode="External" /><Relationship Id="rId291" Type="http://schemas.openxmlformats.org/officeDocument/2006/relationships/hyperlink" Target="https://twitter.com/#!/hntweets/status/1081600832662048768" TargetMode="External" /><Relationship Id="rId292" Type="http://schemas.openxmlformats.org/officeDocument/2006/relationships/hyperlink" Target="https://twitter.com/#!/hacker_news_hir/status/1081601224657588225" TargetMode="External" /><Relationship Id="rId293" Type="http://schemas.openxmlformats.org/officeDocument/2006/relationships/hyperlink" Target="https://twitter.com/#!/angsuman/status/1081602323149840384" TargetMode="External" /><Relationship Id="rId294" Type="http://schemas.openxmlformats.org/officeDocument/2006/relationships/hyperlink" Target="https://twitter.com/#!/newsycbot/status/1081602511495139328" TargetMode="External" /><Relationship Id="rId295" Type="http://schemas.openxmlformats.org/officeDocument/2006/relationships/hyperlink" Target="https://twitter.com/#!/neuropuff/status/1081602547759136769" TargetMode="External" /><Relationship Id="rId296" Type="http://schemas.openxmlformats.org/officeDocument/2006/relationships/hyperlink" Target="https://twitter.com/#!/420cyber/status/1081602491022622722" TargetMode="External" /><Relationship Id="rId297" Type="http://schemas.openxmlformats.org/officeDocument/2006/relationships/hyperlink" Target="https://twitter.com/#!/blackopscyber1/status/1081602651786113024" TargetMode="External" /><Relationship Id="rId298" Type="http://schemas.openxmlformats.org/officeDocument/2006/relationships/hyperlink" Target="https://twitter.com/#!/darksideofcode/status/1081603901583970305" TargetMode="External" /><Relationship Id="rId299" Type="http://schemas.openxmlformats.org/officeDocument/2006/relationships/hyperlink" Target="https://twitter.com/#!/bprogramming2/status/1081613487602843651" TargetMode="External" /><Relationship Id="rId300" Type="http://schemas.openxmlformats.org/officeDocument/2006/relationships/hyperlink" Target="https://twitter.com/#!/jreuben1/status/1081623436647108610" TargetMode="External" /><Relationship Id="rId301" Type="http://schemas.openxmlformats.org/officeDocument/2006/relationships/hyperlink" Target="https://twitter.com/#!/joshtronic/status/1081624622171332608" TargetMode="External" /><Relationship Id="rId302" Type="http://schemas.openxmlformats.org/officeDocument/2006/relationships/hyperlink" Target="https://twitter.com/#!/tek_news/status/1081626409259450370" TargetMode="External" /><Relationship Id="rId303" Type="http://schemas.openxmlformats.org/officeDocument/2006/relationships/hyperlink" Target="https://twitter.com/#!/jvtastic/status/1081682078251462656" TargetMode="External" /><Relationship Id="rId304" Type="http://schemas.openxmlformats.org/officeDocument/2006/relationships/hyperlink" Target="https://twitter.com/#!/jvtastic/status/1081682078251462656" TargetMode="External" /><Relationship Id="rId305" Type="http://schemas.openxmlformats.org/officeDocument/2006/relationships/hyperlink" Target="https://twitter.com/#!/penzant/status/1075929775045271554" TargetMode="External" /><Relationship Id="rId306" Type="http://schemas.openxmlformats.org/officeDocument/2006/relationships/hyperlink" Target="https://twitter.com/#!/ikuyamada/status/1081756142676598785" TargetMode="External" /><Relationship Id="rId307" Type="http://schemas.openxmlformats.org/officeDocument/2006/relationships/hyperlink" Target="https://twitter.com/#!/holidayengineer/status/1081760891194925062" TargetMode="External" /><Relationship Id="rId308" Type="http://schemas.openxmlformats.org/officeDocument/2006/relationships/hyperlink" Target="https://twitter.com/#!/dashgopro/status/1081825086326345728" TargetMode="External" /><Relationship Id="rId309" Type="http://schemas.openxmlformats.org/officeDocument/2006/relationships/hyperlink" Target="https://twitter.com/#!/etzioni/status/1081966242162864128" TargetMode="External" /><Relationship Id="rId310" Type="http://schemas.openxmlformats.org/officeDocument/2006/relationships/hyperlink" Target="https://twitter.com/#!/etzioni/status/1081966242162864128" TargetMode="External" /><Relationship Id="rId311" Type="http://schemas.openxmlformats.org/officeDocument/2006/relationships/hyperlink" Target="https://twitter.com/#!/shaliniananda1/status/1081973071685267458" TargetMode="External" /><Relationship Id="rId312" Type="http://schemas.openxmlformats.org/officeDocument/2006/relationships/hyperlink" Target="https://twitter.com/#!/shaliniananda1/status/1081973071685267458" TargetMode="External" /><Relationship Id="rId313" Type="http://schemas.openxmlformats.org/officeDocument/2006/relationships/hyperlink" Target="https://twitter.com/#!/shaliniananda1/status/1081973071685267458" TargetMode="External" /><Relationship Id="rId314" Type="http://schemas.openxmlformats.org/officeDocument/2006/relationships/hyperlink" Target="https://twitter.com/#!/alanmackworth/status/1081980943185862658" TargetMode="External" /><Relationship Id="rId315" Type="http://schemas.openxmlformats.org/officeDocument/2006/relationships/hyperlink" Target="https://twitter.com/#!/alanmackworth/status/1081980943185862658" TargetMode="External" /><Relationship Id="rId316" Type="http://schemas.openxmlformats.org/officeDocument/2006/relationships/hyperlink" Target="https://twitter.com/#!/alanmackworth/status/1081980943185862658" TargetMode="External" /><Relationship Id="rId317" Type="http://schemas.openxmlformats.org/officeDocument/2006/relationships/hyperlink" Target="https://twitter.com/#!/eric_wallace_/status/1081981705613910016" TargetMode="External" /><Relationship Id="rId318" Type="http://schemas.openxmlformats.org/officeDocument/2006/relationships/hyperlink" Target="https://twitter.com/#!/eric_wallace_/status/1081981705613910016" TargetMode="External" /><Relationship Id="rId319" Type="http://schemas.openxmlformats.org/officeDocument/2006/relationships/hyperlink" Target="https://twitter.com/#!/eric_wallace_/status/1081981705613910016" TargetMode="External" /><Relationship Id="rId320" Type="http://schemas.openxmlformats.org/officeDocument/2006/relationships/hyperlink" Target="https://twitter.com/#!/ayirpelle/status/1081985367241240576" TargetMode="External" /><Relationship Id="rId321" Type="http://schemas.openxmlformats.org/officeDocument/2006/relationships/hyperlink" Target="https://twitter.com/#!/ayirpelle/status/1081985367241240576" TargetMode="External" /><Relationship Id="rId322" Type="http://schemas.openxmlformats.org/officeDocument/2006/relationships/hyperlink" Target="https://twitter.com/#!/ayirpelle/status/1081985367241240576" TargetMode="External" /><Relationship Id="rId323" Type="http://schemas.openxmlformats.org/officeDocument/2006/relationships/hyperlink" Target="https://twitter.com/#!/billhilf/status/1081997744770670593" TargetMode="External" /><Relationship Id="rId324" Type="http://schemas.openxmlformats.org/officeDocument/2006/relationships/hyperlink" Target="https://twitter.com/#!/billhilf/status/1081997744770670593" TargetMode="External" /><Relationship Id="rId325" Type="http://schemas.openxmlformats.org/officeDocument/2006/relationships/hyperlink" Target="https://twitter.com/#!/billhilf/status/1081997744770670593" TargetMode="External" /><Relationship Id="rId326" Type="http://schemas.openxmlformats.org/officeDocument/2006/relationships/hyperlink" Target="https://twitter.com/#!/etzioni/status/1081966242162864128" TargetMode="External" /><Relationship Id="rId327" Type="http://schemas.openxmlformats.org/officeDocument/2006/relationships/hyperlink" Target="https://twitter.com/#!/yoavgo/status/1081998583900057602" TargetMode="External" /><Relationship Id="rId328" Type="http://schemas.openxmlformats.org/officeDocument/2006/relationships/hyperlink" Target="https://twitter.com/#!/yoavgo/status/1081998583900057602" TargetMode="External" /><Relationship Id="rId329" Type="http://schemas.openxmlformats.org/officeDocument/2006/relationships/hyperlink" Target="https://twitter.com/#!/yoavgo/status/1081998583900057602" TargetMode="External" /><Relationship Id="rId330" Type="http://schemas.openxmlformats.org/officeDocument/2006/relationships/hyperlink" Target="https://twitter.com/#!/sara_thiru/status/1082001480096366592" TargetMode="External" /><Relationship Id="rId331" Type="http://schemas.openxmlformats.org/officeDocument/2006/relationships/hyperlink" Target="https://twitter.com/#!/sara_thiru/status/1082001480096366592" TargetMode="External" /><Relationship Id="rId332" Type="http://schemas.openxmlformats.org/officeDocument/2006/relationships/hyperlink" Target="https://twitter.com/#!/sara_thiru/status/1082001480096366592" TargetMode="External" /><Relationship Id="rId333" Type="http://schemas.openxmlformats.org/officeDocument/2006/relationships/hyperlink" Target="https://twitter.com/#!/geologistico/status/1082007769807446016" TargetMode="External" /><Relationship Id="rId334" Type="http://schemas.openxmlformats.org/officeDocument/2006/relationships/hyperlink" Target="https://twitter.com/#!/geologistico/status/1082007769807446016" TargetMode="External" /><Relationship Id="rId335" Type="http://schemas.openxmlformats.org/officeDocument/2006/relationships/hyperlink" Target="https://twitter.com/#!/geologistico/status/1082007769807446016" TargetMode="External" /><Relationship Id="rId336" Type="http://schemas.openxmlformats.org/officeDocument/2006/relationships/hyperlink" Target="https://twitter.com/#!/recitalai/status/1082009201482846212" TargetMode="External" /><Relationship Id="rId337" Type="http://schemas.openxmlformats.org/officeDocument/2006/relationships/hyperlink" Target="https://twitter.com/#!/recitalai/status/1082009201482846212" TargetMode="External" /><Relationship Id="rId338" Type="http://schemas.openxmlformats.org/officeDocument/2006/relationships/hyperlink" Target="https://twitter.com/#!/recitalai/status/1082009201482846212" TargetMode="External" /><Relationship Id="rId339" Type="http://schemas.openxmlformats.org/officeDocument/2006/relationships/hyperlink" Target="https://twitter.com/#!/desertnaut/status/1080408775780114432" TargetMode="External" /><Relationship Id="rId340" Type="http://schemas.openxmlformats.org/officeDocument/2006/relationships/hyperlink" Target="https://twitter.com/#!/desertnaut/status/1082024734513082368" TargetMode="External" /><Relationship Id="rId341" Type="http://schemas.openxmlformats.org/officeDocument/2006/relationships/hyperlink" Target="https://twitter.com/#!/desertnaut/status/1082024734513082368" TargetMode="External" /><Relationship Id="rId342" Type="http://schemas.openxmlformats.org/officeDocument/2006/relationships/hyperlink" Target="https://twitter.com/#!/desertnaut/status/1082024734513082368" TargetMode="External" /><Relationship Id="rId343" Type="http://schemas.openxmlformats.org/officeDocument/2006/relationships/hyperlink" Target="https://twitter.com/#!/i_beltagy/status/1082025518621315072" TargetMode="External" /><Relationship Id="rId344" Type="http://schemas.openxmlformats.org/officeDocument/2006/relationships/hyperlink" Target="https://twitter.com/#!/i_beltagy/status/1082025518621315072" TargetMode="External" /><Relationship Id="rId345" Type="http://schemas.openxmlformats.org/officeDocument/2006/relationships/hyperlink" Target="https://twitter.com/#!/i_beltagy/status/1082025518621315072" TargetMode="External" /><Relationship Id="rId346" Type="http://schemas.openxmlformats.org/officeDocument/2006/relationships/hyperlink" Target="https://twitter.com/#!/sameer_/status/1082085157329199104" TargetMode="External" /><Relationship Id="rId347" Type="http://schemas.openxmlformats.org/officeDocument/2006/relationships/hyperlink" Target="https://twitter.com/#!/sameer_/status/1082085157329199104" TargetMode="External" /><Relationship Id="rId348" Type="http://schemas.openxmlformats.org/officeDocument/2006/relationships/hyperlink" Target="https://twitter.com/#!/sameer_/status/1082085157329199104" TargetMode="External" /><Relationship Id="rId349" Type="http://schemas.openxmlformats.org/officeDocument/2006/relationships/hyperlink" Target="https://twitter.com/#!/fnplusofficial/status/1082199063666188290" TargetMode="External" /><Relationship Id="rId350" Type="http://schemas.openxmlformats.org/officeDocument/2006/relationships/hyperlink" Target="https://twitter.com/#!/fnplusofficial/status/1082199063666188290" TargetMode="External" /><Relationship Id="rId351" Type="http://schemas.openxmlformats.org/officeDocument/2006/relationships/hyperlink" Target="https://twitter.com/#!/fnplusofficial/status/1082199063666188290" TargetMode="External" /><Relationship Id="rId352" Type="http://schemas.openxmlformats.org/officeDocument/2006/relationships/hyperlink" Target="https://twitter.com/#!/adlucem9/status/1082209701931216897" TargetMode="External" /><Relationship Id="rId353" Type="http://schemas.openxmlformats.org/officeDocument/2006/relationships/hyperlink" Target="https://twitter.com/#!/adlucem9/status/1082209701931216897" TargetMode="External" /><Relationship Id="rId354" Type="http://schemas.openxmlformats.org/officeDocument/2006/relationships/hyperlink" Target="https://twitter.com/#!/adlucem9/status/1082209701931216897" TargetMode="External" /><Relationship Id="rId355" Type="http://schemas.openxmlformats.org/officeDocument/2006/relationships/hyperlink" Target="https://twitter.com/#!/mikenelson/status/1082247445474611200" TargetMode="External" /><Relationship Id="rId356" Type="http://schemas.openxmlformats.org/officeDocument/2006/relationships/hyperlink" Target="https://twitter.com/#!/vrbenjamins/status/1082250585527799809" TargetMode="External" /><Relationship Id="rId357" Type="http://schemas.openxmlformats.org/officeDocument/2006/relationships/hyperlink" Target="https://twitter.com/#!/vrbenjamins/status/1082250585527799809" TargetMode="External" /><Relationship Id="rId358" Type="http://schemas.openxmlformats.org/officeDocument/2006/relationships/hyperlink" Target="https://twitter.com/#!/vrbenjamins/status/1082250585527799809" TargetMode="External" /><Relationship Id="rId359" Type="http://schemas.openxmlformats.org/officeDocument/2006/relationships/hyperlink" Target="https://twitter.com/#!/cnrpst/status/1082287946101858305" TargetMode="External" /><Relationship Id="rId360" Type="http://schemas.openxmlformats.org/officeDocument/2006/relationships/hyperlink" Target="https://twitter.com/#!/cnrpst/status/1082287946101858305" TargetMode="External" /><Relationship Id="rId361" Type="http://schemas.openxmlformats.org/officeDocument/2006/relationships/hyperlink" Target="https://twitter.com/#!/cnrpst/status/1082287946101858305" TargetMode="External" /><Relationship Id="rId362" Type="http://schemas.openxmlformats.org/officeDocument/2006/relationships/hyperlink" Target="https://twitter.com/#!/himansh77588980/status/1082319811617579008" TargetMode="External" /><Relationship Id="rId363" Type="http://schemas.openxmlformats.org/officeDocument/2006/relationships/hyperlink" Target="https://twitter.com/#!/himansh77588980/status/1082319811617579008" TargetMode="External" /><Relationship Id="rId364" Type="http://schemas.openxmlformats.org/officeDocument/2006/relationships/hyperlink" Target="https://twitter.com/#!/himansh77588980/status/1082319811617579008" TargetMode="External" /><Relationship Id="rId365" Type="http://schemas.openxmlformats.org/officeDocument/2006/relationships/hyperlink" Target="https://twitter.com/#!/bluespec149799/status/1082591487265665024" TargetMode="External" /><Relationship Id="rId366" Type="http://schemas.openxmlformats.org/officeDocument/2006/relationships/hyperlink" Target="https://twitter.com/#!/etzioni/status/1081966242162864128" TargetMode="External" /><Relationship Id="rId367" Type="http://schemas.openxmlformats.org/officeDocument/2006/relationships/hyperlink" Target="https://twitter.com/#!/dsweld/status/1083174835830878208" TargetMode="External" /><Relationship Id="rId368" Type="http://schemas.openxmlformats.org/officeDocument/2006/relationships/hyperlink" Target="https://twitter.com/#!/dsweld/status/1083174835830878208" TargetMode="External" /><Relationship Id="rId369" Type="http://schemas.openxmlformats.org/officeDocument/2006/relationships/hyperlink" Target="https://twitter.com/#!/dsweld/status/1083174835830878208" TargetMode="External" /><Relationship Id="rId370" Type="http://schemas.openxmlformats.org/officeDocument/2006/relationships/hyperlink" Target="https://twitter.com/#!/etzioni/status/1081966242162864128" TargetMode="External" /><Relationship Id="rId371" Type="http://schemas.openxmlformats.org/officeDocument/2006/relationships/hyperlink" Target="https://twitter.com/#!/nlpmattg/status/1081979687088209920" TargetMode="External" /><Relationship Id="rId372" Type="http://schemas.openxmlformats.org/officeDocument/2006/relationships/hyperlink" Target="https://twitter.com/#!/yejinchoinka/status/1080271961853325312" TargetMode="External" /><Relationship Id="rId373" Type="http://schemas.openxmlformats.org/officeDocument/2006/relationships/hyperlink" Target="https://twitter.com/#!/yejinchoinka/status/1082182420550496258" TargetMode="External" /><Relationship Id="rId374" Type="http://schemas.openxmlformats.org/officeDocument/2006/relationships/hyperlink" Target="https://twitter.com/#!/yejinchoinka/status/1082182420550496258" TargetMode="External" /><Relationship Id="rId375" Type="http://schemas.openxmlformats.org/officeDocument/2006/relationships/hyperlink" Target="https://twitter.com/#!/hazyresearch/status/1083175828161064966" TargetMode="External" /><Relationship Id="rId376" Type="http://schemas.openxmlformats.org/officeDocument/2006/relationships/hyperlink" Target="https://twitter.com/#!/allen_ai/status/1080181612204183552" TargetMode="External" /><Relationship Id="rId377" Type="http://schemas.openxmlformats.org/officeDocument/2006/relationships/hyperlink" Target="https://twitter.com/#!/etzioni/status/1081966242162864128" TargetMode="External" /><Relationship Id="rId378" Type="http://schemas.openxmlformats.org/officeDocument/2006/relationships/hyperlink" Target="https://twitter.com/#!/nlpmattg/status/1081979687088209920" TargetMode="External" /><Relationship Id="rId379" Type="http://schemas.openxmlformats.org/officeDocument/2006/relationships/hyperlink" Target="https://twitter.com/#!/hazyresearch/status/1083175828161064966" TargetMode="External" /><Relationship Id="rId380" Type="http://schemas.openxmlformats.org/officeDocument/2006/relationships/hyperlink" Target="https://twitter.com/#!/hazyresearch/status/1083175828161064966" TargetMode="External" /><Relationship Id="rId381" Type="http://schemas.openxmlformats.org/officeDocument/2006/relationships/hyperlink" Target="https://twitter.com/#!/montreal_ai/status/1083878039325470721" TargetMode="External" /><Relationship Id="rId382" Type="http://schemas.openxmlformats.org/officeDocument/2006/relationships/hyperlink" Target="https://twitter.com/#!/montreal_ai/status/1083878039325470721" TargetMode="External" /><Relationship Id="rId383" Type="http://schemas.openxmlformats.org/officeDocument/2006/relationships/hyperlink" Target="https://twitter.com/#!/thechrischua/status/1083878145567133696" TargetMode="External" /><Relationship Id="rId384" Type="http://schemas.openxmlformats.org/officeDocument/2006/relationships/hyperlink" Target="https://twitter.com/#!/thechrischua/status/1083878145567133696" TargetMode="External" /><Relationship Id="rId385" Type="http://schemas.openxmlformats.org/officeDocument/2006/relationships/hyperlink" Target="https://twitter.com/#!/etzioni/status/1050772035297660928" TargetMode="External" /><Relationship Id="rId386" Type="http://schemas.openxmlformats.org/officeDocument/2006/relationships/hyperlink" Target="https://twitter.com/#!/joeliu2016/status/1083881696192131072" TargetMode="External" /><Relationship Id="rId387" Type="http://schemas.openxmlformats.org/officeDocument/2006/relationships/hyperlink" Target="https://twitter.com/#!/garymarcus/status/960568511650258944" TargetMode="External" /><Relationship Id="rId388" Type="http://schemas.openxmlformats.org/officeDocument/2006/relationships/hyperlink" Target="https://twitter.com/#!/etzioni/status/1081966242162864128" TargetMode="External" /><Relationship Id="rId389" Type="http://schemas.openxmlformats.org/officeDocument/2006/relationships/hyperlink" Target="https://twitter.com/#!/nlpmattg/status/1081979687088209920" TargetMode="External" /><Relationship Id="rId390" Type="http://schemas.openxmlformats.org/officeDocument/2006/relationships/hyperlink" Target="https://twitter.com/#!/joeliu2016/status/1083881696192131072" TargetMode="External" /><Relationship Id="rId391" Type="http://schemas.openxmlformats.org/officeDocument/2006/relationships/hyperlink" Target="https://twitter.com/#!/ainow6/status/1083914656589144064" TargetMode="External" /><Relationship Id="rId392" Type="http://schemas.openxmlformats.org/officeDocument/2006/relationships/hyperlink" Target="https://twitter.com/#!/ainow6/status/1083914656589144064" TargetMode="External" /><Relationship Id="rId393" Type="http://schemas.openxmlformats.org/officeDocument/2006/relationships/hyperlink" Target="https://twitter.com/#!/ashot_/status/1083973295148580864" TargetMode="External" /><Relationship Id="rId394" Type="http://schemas.openxmlformats.org/officeDocument/2006/relationships/hyperlink" Target="https://twitter.com/#!/ashot_/status/1083973295148580864" TargetMode="External" /><Relationship Id="rId395" Type="http://schemas.openxmlformats.org/officeDocument/2006/relationships/hyperlink" Target="https://twitter.com/#!/garymarcus/status/960568511650258944" TargetMode="External" /><Relationship Id="rId396" Type="http://schemas.openxmlformats.org/officeDocument/2006/relationships/hyperlink" Target="https://twitter.com/#!/temiz33/status/1083974120595968001" TargetMode="External" /><Relationship Id="rId397" Type="http://schemas.openxmlformats.org/officeDocument/2006/relationships/hyperlink" Target="https://twitter.com/#!/garymarcus/status/960568511650258944" TargetMode="External" /><Relationship Id="rId398" Type="http://schemas.openxmlformats.org/officeDocument/2006/relationships/hyperlink" Target="https://twitter.com/#!/temiz33/status/1083974120595968001" TargetMode="External" /><Relationship Id="rId399" Type="http://schemas.openxmlformats.org/officeDocument/2006/relationships/hyperlink" Target="https://twitter.com/#!/robotic_hands/status/1084221141118373888" TargetMode="External" /><Relationship Id="rId400" Type="http://schemas.openxmlformats.org/officeDocument/2006/relationships/hyperlink" Target="https://twitter.com/#!/tajymany/status/900437467739893761" TargetMode="External" /><Relationship Id="rId401" Type="http://schemas.openxmlformats.org/officeDocument/2006/relationships/hyperlink" Target="https://twitter.com/#!/twinkle08451511/status/1084480292885331968" TargetMode="External" /><Relationship Id="rId402" Type="http://schemas.openxmlformats.org/officeDocument/2006/relationships/hyperlink" Target="https://twitter.com/#!/tajymany/status/900437467739893761" TargetMode="External" /><Relationship Id="rId403" Type="http://schemas.openxmlformats.org/officeDocument/2006/relationships/hyperlink" Target="https://twitter.com/#!/twinkle08451511/status/1084480292885331968" TargetMode="External" /><Relationship Id="rId404" Type="http://schemas.openxmlformats.org/officeDocument/2006/relationships/hyperlink" Target="https://twitter.com/#!/tajymany/status/900437467739893761" TargetMode="External" /><Relationship Id="rId405" Type="http://schemas.openxmlformats.org/officeDocument/2006/relationships/hyperlink" Target="https://twitter.com/#!/twinkle08451511/status/1084480292885331968" TargetMode="External" /><Relationship Id="rId406" Type="http://schemas.openxmlformats.org/officeDocument/2006/relationships/hyperlink" Target="https://twitter.com/#!/tajymany/status/900437467739893761" TargetMode="External" /><Relationship Id="rId407" Type="http://schemas.openxmlformats.org/officeDocument/2006/relationships/hyperlink" Target="https://twitter.com/#!/twinkle08451511/status/1084480292885331968" TargetMode="External" /><Relationship Id="rId408" Type="http://schemas.openxmlformats.org/officeDocument/2006/relationships/hyperlink" Target="https://twitter.com/#!/davewolf141/status/1080793732532920322" TargetMode="External" /><Relationship Id="rId409" Type="http://schemas.openxmlformats.org/officeDocument/2006/relationships/hyperlink" Target="https://twitter.com/#!/davewolf141/status/1085056298880811008" TargetMode="External" /><Relationship Id="rId410" Type="http://schemas.openxmlformats.org/officeDocument/2006/relationships/hyperlink" Target="https://twitter.com/#!/thom_wolf/status/976958998388846592" TargetMode="External" /><Relationship Id="rId411" Type="http://schemas.openxmlformats.org/officeDocument/2006/relationships/hyperlink" Target="https://twitter.com/#!/camchenry/status/1085187340916551681" TargetMode="External" /><Relationship Id="rId412" Type="http://schemas.openxmlformats.org/officeDocument/2006/relationships/hyperlink" Target="https://twitter.com/#!/thom_wolf/status/976958998388846592" TargetMode="External" /><Relationship Id="rId413" Type="http://schemas.openxmlformats.org/officeDocument/2006/relationships/hyperlink" Target="https://twitter.com/#!/camchenry/status/1085187340916551681" TargetMode="External" /><Relationship Id="rId414" Type="http://schemas.openxmlformats.org/officeDocument/2006/relationships/hyperlink" Target="https://twitter.com/#!/thom_wolf/status/976958998388846592" TargetMode="External" /><Relationship Id="rId415" Type="http://schemas.openxmlformats.org/officeDocument/2006/relationships/hyperlink" Target="https://twitter.com/#!/camchenry/status/1085187340916551681" TargetMode="External" /><Relationship Id="rId416" Type="http://schemas.openxmlformats.org/officeDocument/2006/relationships/hyperlink" Target="https://twitter.com/#!/camchenry/status/1085187340916551681" TargetMode="External" /><Relationship Id="rId417" Type="http://schemas.openxmlformats.org/officeDocument/2006/relationships/comments" Target="../comments1.xml" /><Relationship Id="rId418" Type="http://schemas.openxmlformats.org/officeDocument/2006/relationships/vmlDrawing" Target="../drawings/vmlDrawing1.vml" /><Relationship Id="rId419" Type="http://schemas.openxmlformats.org/officeDocument/2006/relationships/table" Target="../tables/table1.xml" /><Relationship Id="rId4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ft.com/content/4367e34e-db72-11e7-9504-59efdb70e12f" TargetMode="External" /><Relationship Id="rId2" Type="http://schemas.openxmlformats.org/officeDocument/2006/relationships/hyperlink" Target="https://www.facebook.com/TheAMShowNZ/videos/1116088135190835/" TargetMode="External" /><Relationship Id="rId3" Type="http://schemas.openxmlformats.org/officeDocument/2006/relationships/hyperlink" Target="https://www.facebook.com/TheAMShowNZ/videos/1116088135190835/" TargetMode="External" /><Relationship Id="rId4" Type="http://schemas.openxmlformats.org/officeDocument/2006/relationships/hyperlink" Target="https://www.facebook.com/TheAMShowNZ/videos/1116088135190835/" TargetMode="External" /><Relationship Id="rId5" Type="http://schemas.openxmlformats.org/officeDocument/2006/relationships/hyperlink" Target="http://out.faveeo.com/?url=https://allenai.org/&amp;vertical=research&amp;family=ai" TargetMode="External" /><Relationship Id="rId6" Type="http://schemas.openxmlformats.org/officeDocument/2006/relationships/hyperlink" Target="http://out.faveeo.com/?url=https://allenai.org/&amp;vertical=research&amp;family=ai" TargetMode="External" /><Relationship Id="rId7" Type="http://schemas.openxmlformats.org/officeDocument/2006/relationships/hyperlink" Target="http://out.faveeo.com/?url=https://allenai.org/&amp;vertical=general&amp;family=ai" TargetMode="External" /><Relationship Id="rId8" Type="http://schemas.openxmlformats.org/officeDocument/2006/relationships/hyperlink" Target="http://out.faveeo.com/?url=https://allenai.org/&amp;vertical=research&amp;family=ai" TargetMode="External" /><Relationship Id="rId9" Type="http://schemas.openxmlformats.org/officeDocument/2006/relationships/hyperlink" Target="http://out.faveeo.com/?url=https://allenai.org/&amp;vertical=general&amp;family=ai" TargetMode="External" /><Relationship Id="rId10" Type="http://schemas.openxmlformats.org/officeDocument/2006/relationships/hyperlink" Target="http://out.faveeo.com/?url=https://allenai.org/&amp;vertical=general&amp;family=ai" TargetMode="External" /><Relationship Id="rId11" Type="http://schemas.openxmlformats.org/officeDocument/2006/relationships/hyperlink" Target="https://leaderboard.allenai.org/arc/submissions/public" TargetMode="External" /><Relationship Id="rId12" Type="http://schemas.openxmlformats.org/officeDocument/2006/relationships/hyperlink" Target="https://leaderboard.allenai.org/arc/submissions/public" TargetMode="External" /><Relationship Id="rId13" Type="http://schemas.openxmlformats.org/officeDocument/2006/relationships/hyperlink" Target="https://leaderboard.allenai.org/arc/submissions/public?utm_source=dlvr.it&amp;utm_medium=twitter" TargetMode="External" /><Relationship Id="rId14" Type="http://schemas.openxmlformats.org/officeDocument/2006/relationships/hyperlink" Target="https://leaderboard.allenai.org/arc/submissions/public?utm_source=dlvr.it&amp;utm_medium=twitter" TargetMode="External" /><Relationship Id="rId15" Type="http://schemas.openxmlformats.org/officeDocument/2006/relationships/hyperlink" Target="https://leaderboard.allenai.org/arc/submissions/public" TargetMode="External" /><Relationship Id="rId16" Type="http://schemas.openxmlformats.org/officeDocument/2006/relationships/hyperlink" Target="https://leaderboard.allenai.org/arc/submissions/public" TargetMode="External" /><Relationship Id="rId17" Type="http://schemas.openxmlformats.org/officeDocument/2006/relationships/hyperlink" Target="https://leaderboard.allenai.org/arc/submissions/public" TargetMode="External" /><Relationship Id="rId18" Type="http://schemas.openxmlformats.org/officeDocument/2006/relationships/hyperlink" Target="https://leaderboard.allenai.org/arc/submissions/public" TargetMode="External" /><Relationship Id="rId19" Type="http://schemas.openxmlformats.org/officeDocument/2006/relationships/hyperlink" Target="https://leaderboard.allenai.org/scitail/submission/bg03lp123n20bdi7i2n0" TargetMode="External" /><Relationship Id="rId20" Type="http://schemas.openxmlformats.org/officeDocument/2006/relationships/hyperlink" Target="https://leaderboard.allenai.org/scitail/submission/bg03lp123n20bdi7i2n0" TargetMode="External" /><Relationship Id="rId21" Type="http://schemas.openxmlformats.org/officeDocument/2006/relationships/hyperlink" Target="http://allenai.org/" TargetMode="External" /><Relationship Id="rId22" Type="http://schemas.openxmlformats.org/officeDocument/2006/relationships/hyperlink" Target="http://allenai.org/" TargetMode="External" /><Relationship Id="rId23" Type="http://schemas.openxmlformats.org/officeDocument/2006/relationships/hyperlink" Target="https://leaderboard.allenai.org/arc/submissions/about" TargetMode="External" /><Relationship Id="rId24" Type="http://schemas.openxmlformats.org/officeDocument/2006/relationships/hyperlink" Target="http://ai2thor.allenai.org/" TargetMode="External" /><Relationship Id="rId25" Type="http://schemas.openxmlformats.org/officeDocument/2006/relationships/hyperlink" Target="https://www.facebook.com/TheAMShowNZ/videos/1116088135190835/" TargetMode="External" /><Relationship Id="rId26" Type="http://schemas.openxmlformats.org/officeDocument/2006/relationships/hyperlink" Target="https://twitter.com/allenai_org" TargetMode="External" /><Relationship Id="rId27" Type="http://schemas.openxmlformats.org/officeDocument/2006/relationships/hyperlink" Target="https://twitter.com/allenai_org" TargetMode="External" /><Relationship Id="rId28" Type="http://schemas.openxmlformats.org/officeDocument/2006/relationships/hyperlink" Target="https://twitter.com/nlpmattg/status/976600022576914432" TargetMode="External" /><Relationship Id="rId29" Type="http://schemas.openxmlformats.org/officeDocument/2006/relationships/hyperlink" Target="https://pbs.twimg.com/media/DH7-D1XUIAAp6HH.jpg" TargetMode="External" /><Relationship Id="rId30" Type="http://schemas.openxmlformats.org/officeDocument/2006/relationships/hyperlink" Target="https://pbs.twimg.com/tweet_video_thumb/Dv4lDTyX4AALAjn.jpg" TargetMode="External" /><Relationship Id="rId31" Type="http://schemas.openxmlformats.org/officeDocument/2006/relationships/hyperlink" Target="https://pbs.twimg.com/tweet_video_thumb/Dv4lDTyX4AALAjn.jpg" TargetMode="External" /><Relationship Id="rId32" Type="http://schemas.openxmlformats.org/officeDocument/2006/relationships/hyperlink" Target="https://pbs.twimg.com/media/DfkfuHgWAAAojke.jpg" TargetMode="External" /><Relationship Id="rId33" Type="http://schemas.openxmlformats.org/officeDocument/2006/relationships/hyperlink" Target="https://pbs.twimg.com/media/DfkfuHgWAAAojke.jpg" TargetMode="External" /><Relationship Id="rId34" Type="http://schemas.openxmlformats.org/officeDocument/2006/relationships/hyperlink" Target="https://pbs.twimg.com/media/DwNqLt7XgAEGBJU.jpg" TargetMode="External" /><Relationship Id="rId35" Type="http://schemas.openxmlformats.org/officeDocument/2006/relationships/hyperlink" Target="https://pbs.twimg.com/media/Dv2Tc6OWoAEadxh.png" TargetMode="External" /><Relationship Id="rId36" Type="http://schemas.openxmlformats.org/officeDocument/2006/relationships/hyperlink" Target="https://pbs.twimg.com/media/Dv_ALAIXQAAhA-u.jpg" TargetMode="External" /><Relationship Id="rId37" Type="http://schemas.openxmlformats.org/officeDocument/2006/relationships/hyperlink" Target="https://pbs.twimg.com/media/Dw7k9BSX0AAMpoe.jpg" TargetMode="External" /><Relationship Id="rId38" Type="http://schemas.openxmlformats.org/officeDocument/2006/relationships/hyperlink" Target="http://pbs.twimg.com/profile_images/850347800789372929/Vg_HrEun_normal.jpg" TargetMode="External" /><Relationship Id="rId39" Type="http://schemas.openxmlformats.org/officeDocument/2006/relationships/hyperlink" Target="http://pbs.twimg.com/profile_images/899304070393061376/U1VzqtNT_normal.jpg" TargetMode="External" /><Relationship Id="rId40" Type="http://schemas.openxmlformats.org/officeDocument/2006/relationships/hyperlink" Target="https://pbs.twimg.com/media/DH7-D1XUIAAp6HH.jpg" TargetMode="External" /><Relationship Id="rId41" Type="http://schemas.openxmlformats.org/officeDocument/2006/relationships/hyperlink" Target="https://pbs.twimg.com/tweet_video_thumb/Dv4lDTyX4AALAjn.jpg" TargetMode="External" /><Relationship Id="rId42" Type="http://schemas.openxmlformats.org/officeDocument/2006/relationships/hyperlink" Target="https://pbs.twimg.com/tweet_video_thumb/Dv4lDTyX4AALAjn.jpg" TargetMode="External" /><Relationship Id="rId43" Type="http://schemas.openxmlformats.org/officeDocument/2006/relationships/hyperlink" Target="http://pbs.twimg.com/profile_images/1065955627233697792/4Rs3d0EW_normal.jpg" TargetMode="External" /><Relationship Id="rId44" Type="http://schemas.openxmlformats.org/officeDocument/2006/relationships/hyperlink" Target="http://pbs.twimg.com/profile_images/519944367373422592/T36tZ9WJ_normal.jpeg" TargetMode="External" /><Relationship Id="rId45" Type="http://schemas.openxmlformats.org/officeDocument/2006/relationships/hyperlink" Target="http://pbs.twimg.com/profile_images/1080326733797224449/-j5hSc84_normal.jpg" TargetMode="External" /><Relationship Id="rId46" Type="http://schemas.openxmlformats.org/officeDocument/2006/relationships/hyperlink" Target="http://pbs.twimg.com/profile_images/899183853096644608/bLmP7Uxv_normal.jpg" TargetMode="External" /><Relationship Id="rId47" Type="http://schemas.openxmlformats.org/officeDocument/2006/relationships/hyperlink" Target="http://pbs.twimg.com/profile_images/995310972918255616/6Fb1emyk_normal.jpg" TargetMode="External" /><Relationship Id="rId48" Type="http://schemas.openxmlformats.org/officeDocument/2006/relationships/hyperlink" Target="http://pbs.twimg.com/profile_images/1052206888253890560/ZLYPQSB8_normal.jpg" TargetMode="External" /><Relationship Id="rId49" Type="http://schemas.openxmlformats.org/officeDocument/2006/relationships/hyperlink" Target="http://pbs.twimg.com/profile_images/1037096535547244544/-0ByzjIf_normal.jpg" TargetMode="External" /><Relationship Id="rId50" Type="http://schemas.openxmlformats.org/officeDocument/2006/relationships/hyperlink" Target="http://pbs.twimg.com/profile_images/728768377183977474/7btd6Qv6_normal.jpg" TargetMode="External" /><Relationship Id="rId51" Type="http://schemas.openxmlformats.org/officeDocument/2006/relationships/hyperlink" Target="http://pbs.twimg.com/profile_images/1004235176082321408/sr8WYJoB_normal.jpg" TargetMode="External" /><Relationship Id="rId52" Type="http://schemas.openxmlformats.org/officeDocument/2006/relationships/hyperlink" Target="http://pbs.twimg.com/profile_images/1047866034970140673/ZBhSks16_normal.jpg" TargetMode="External" /><Relationship Id="rId53" Type="http://schemas.openxmlformats.org/officeDocument/2006/relationships/hyperlink" Target="http://pbs.twimg.com/profile_images/1047866034970140673/ZBhSks16_normal.jpg" TargetMode="External" /><Relationship Id="rId54" Type="http://schemas.openxmlformats.org/officeDocument/2006/relationships/hyperlink" Target="http://pbs.twimg.com/profile_images/834119777824169985/wnssB7ZY_normal.jpg" TargetMode="External" /><Relationship Id="rId55" Type="http://schemas.openxmlformats.org/officeDocument/2006/relationships/hyperlink" Target="http://pbs.twimg.com/profile_images/1076953634313814016/sVPHrYFZ_normal.jpg" TargetMode="External" /><Relationship Id="rId56" Type="http://schemas.openxmlformats.org/officeDocument/2006/relationships/hyperlink" Target="https://pbs.twimg.com/media/DfkfuHgWAAAojke.jpg" TargetMode="External" /><Relationship Id="rId57" Type="http://schemas.openxmlformats.org/officeDocument/2006/relationships/hyperlink" Target="https://pbs.twimg.com/media/DfkfuHgWAAAojke.jpg" TargetMode="External" /><Relationship Id="rId58" Type="http://schemas.openxmlformats.org/officeDocument/2006/relationships/hyperlink" Target="http://pbs.twimg.com/profile_images/461024936727818240/kpAzz7d4_normal.jpeg" TargetMode="External" /><Relationship Id="rId59" Type="http://schemas.openxmlformats.org/officeDocument/2006/relationships/hyperlink" Target="http://pbs.twimg.com/profile_images/682260813906747392/NrEeD1Q9_normal.png" TargetMode="External" /><Relationship Id="rId60" Type="http://schemas.openxmlformats.org/officeDocument/2006/relationships/hyperlink" Target="http://pbs.twimg.com/profile_images/3025237318/1d08a308d4c8581ab30cd9a3755e13b2_normal.png" TargetMode="External" /><Relationship Id="rId61" Type="http://schemas.openxmlformats.org/officeDocument/2006/relationships/hyperlink" Target="http://pbs.twimg.com/profile_images/702366612574310401/2aGa7WKL_normal.jpg" TargetMode="External" /><Relationship Id="rId62" Type="http://schemas.openxmlformats.org/officeDocument/2006/relationships/hyperlink" Target="http://pbs.twimg.com/profile_images/1034304248962408449/X4-_O1FN_normal.jpg" TargetMode="External" /><Relationship Id="rId63" Type="http://schemas.openxmlformats.org/officeDocument/2006/relationships/hyperlink" Target="http://pbs.twimg.com/profile_images/526110783822774272/_WLdrxCb_normal.png" TargetMode="External" /><Relationship Id="rId64" Type="http://schemas.openxmlformats.org/officeDocument/2006/relationships/hyperlink" Target="http://pbs.twimg.com/profile_images/757522996550443009/c8FMZrcu_normal.jpg" TargetMode="External" /><Relationship Id="rId65" Type="http://schemas.openxmlformats.org/officeDocument/2006/relationships/hyperlink" Target="http://pbs.twimg.com/profile_images/1029819585137000448/YFceMYRh_normal.jpg" TargetMode="External" /><Relationship Id="rId66" Type="http://schemas.openxmlformats.org/officeDocument/2006/relationships/hyperlink" Target="http://pbs.twimg.com/profile_images/966368508731936769/Zz9xAU8o_normal.jpg" TargetMode="External" /><Relationship Id="rId67" Type="http://schemas.openxmlformats.org/officeDocument/2006/relationships/hyperlink" Target="http://pbs.twimg.com/profile_images/844905187168980994/mDo_UwuM_normal.jpg" TargetMode="External" /><Relationship Id="rId68" Type="http://schemas.openxmlformats.org/officeDocument/2006/relationships/hyperlink" Target="http://pbs.twimg.com/profile_images/941571437843775488/FSc-3tlI_normal.jpg" TargetMode="External" /><Relationship Id="rId69" Type="http://schemas.openxmlformats.org/officeDocument/2006/relationships/hyperlink" Target="http://pbs.twimg.com/profile_images/734292279767269376/yV4eCazj_normal.jpg" TargetMode="External" /><Relationship Id="rId70" Type="http://schemas.openxmlformats.org/officeDocument/2006/relationships/hyperlink" Target="http://pbs.twimg.com/profile_images/999774159105228806/9T2Ui87q_normal.jpg" TargetMode="External" /><Relationship Id="rId71" Type="http://schemas.openxmlformats.org/officeDocument/2006/relationships/hyperlink" Target="http://pbs.twimg.com/profile_images/512625755/icon_normal.gif" TargetMode="External" /><Relationship Id="rId72" Type="http://schemas.openxmlformats.org/officeDocument/2006/relationships/hyperlink" Target="http://pbs.twimg.com/profile_images/1201301256/50098_100001588643507_2753668_n_normal.jpg" TargetMode="External" /><Relationship Id="rId73" Type="http://schemas.openxmlformats.org/officeDocument/2006/relationships/hyperlink" Target="http://pbs.twimg.com/profile_images/852085394279612416/oNIJjF5t_normal.jpg" TargetMode="External" /><Relationship Id="rId74" Type="http://schemas.openxmlformats.org/officeDocument/2006/relationships/hyperlink" Target="http://pbs.twimg.com/profile_images/1782593828/test_normal.png" TargetMode="External" /><Relationship Id="rId75" Type="http://schemas.openxmlformats.org/officeDocument/2006/relationships/hyperlink" Target="http://pbs.twimg.com/profile_images/1078333836851798016/E4Uy-xem_normal.jpg" TargetMode="External" /><Relationship Id="rId76" Type="http://schemas.openxmlformats.org/officeDocument/2006/relationships/hyperlink" Target="https://pbs.twimg.com/media/DwNqLt7XgAEGBJU.jpg" TargetMode="External" /><Relationship Id="rId77" Type="http://schemas.openxmlformats.org/officeDocument/2006/relationships/hyperlink" Target="http://pbs.twimg.com/profile_images/452128134632988672/X684NU3L_normal.jpeg" TargetMode="External" /><Relationship Id="rId78" Type="http://schemas.openxmlformats.org/officeDocument/2006/relationships/hyperlink" Target="http://pbs.twimg.com/profile_images/801463748401606656/VI6zKp1D_normal.jpg" TargetMode="External" /><Relationship Id="rId79" Type="http://schemas.openxmlformats.org/officeDocument/2006/relationships/hyperlink" Target="http://pbs.twimg.com/profile_images/2812214912/7361a6269c639bcc63f6c0fa80b0d3ce_normal.jpeg" TargetMode="External" /><Relationship Id="rId80" Type="http://schemas.openxmlformats.org/officeDocument/2006/relationships/hyperlink" Target="http://pbs.twimg.com/profile_images/1007007098859687936/xwNTsrAC_normal.jpg" TargetMode="External" /><Relationship Id="rId81" Type="http://schemas.openxmlformats.org/officeDocument/2006/relationships/hyperlink" Target="http://pbs.twimg.com/profile_images/412126192150401024/BGjaQNXk_normal.jpeg" TargetMode="External" /><Relationship Id="rId82" Type="http://schemas.openxmlformats.org/officeDocument/2006/relationships/hyperlink" Target="http://pbs.twimg.com/profile_images/581104476297134080/KS3p8O7-_normal.jpg" TargetMode="External" /><Relationship Id="rId83" Type="http://schemas.openxmlformats.org/officeDocument/2006/relationships/hyperlink" Target="http://pbs.twimg.com/profile_images/1431395997/profile_normal.jp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998584823731007489/3-Twa8A0_normal.jpg" TargetMode="External" /><Relationship Id="rId86" Type="http://schemas.openxmlformats.org/officeDocument/2006/relationships/hyperlink" Target="http://pbs.twimg.com/profile_images/951147182874390528/464_YrmO_normal.jpg" TargetMode="External" /><Relationship Id="rId87" Type="http://schemas.openxmlformats.org/officeDocument/2006/relationships/hyperlink" Target="http://pbs.twimg.com/profile_images/3515263408/4dcca0278120c97c765cd0a80806d091_normal.jpeg" TargetMode="External" /><Relationship Id="rId88" Type="http://schemas.openxmlformats.org/officeDocument/2006/relationships/hyperlink" Target="http://pbs.twimg.com/profile_images/3515263408/4dcca0278120c97c765cd0a80806d091_normal.jpeg" TargetMode="External" /><Relationship Id="rId89" Type="http://schemas.openxmlformats.org/officeDocument/2006/relationships/hyperlink" Target="http://pbs.twimg.com/profile_images/1040710690690854912/XpmjTcnd_normal.jpg" TargetMode="External" /><Relationship Id="rId90" Type="http://schemas.openxmlformats.org/officeDocument/2006/relationships/hyperlink" Target="http://pbs.twimg.com/profile_images/743195778399666177/9jXRv3VA_normal.jpg" TargetMode="External" /><Relationship Id="rId91" Type="http://schemas.openxmlformats.org/officeDocument/2006/relationships/hyperlink" Target="http://pbs.twimg.com/profile_images/1081406252859613185/m9A1wjyJ_normal.jpg" TargetMode="External" /><Relationship Id="rId92" Type="http://schemas.openxmlformats.org/officeDocument/2006/relationships/hyperlink" Target="http://pbs.twimg.com/profile_images/1070385958699393029/DIzzLShB_normal.jpg" TargetMode="External" /><Relationship Id="rId93" Type="http://schemas.openxmlformats.org/officeDocument/2006/relationships/hyperlink" Target="http://pbs.twimg.com/profile_images/981279930259525632/RflAFYhY_normal.jpg" TargetMode="External" /><Relationship Id="rId94" Type="http://schemas.openxmlformats.org/officeDocument/2006/relationships/hyperlink" Target="http://pbs.twimg.com/profile_images/845219660454940672/HkaEMHjt_normal.jpg" TargetMode="External" /><Relationship Id="rId95" Type="http://schemas.openxmlformats.org/officeDocument/2006/relationships/hyperlink" Target="http://pbs.twimg.com/profile_images/2387956221/2rkzj27afchh9w0pldzl_normal.jpeg" TargetMode="External" /><Relationship Id="rId96" Type="http://schemas.openxmlformats.org/officeDocument/2006/relationships/hyperlink" Target="http://pbs.twimg.com/profile_images/1077769709330751489/G-qHhMh__normal.jpg" TargetMode="External" /><Relationship Id="rId97" Type="http://schemas.openxmlformats.org/officeDocument/2006/relationships/hyperlink" Target="http://pbs.twimg.com/profile_images/1077918465065775104/aZNihO1R_normal.jpg" TargetMode="External" /><Relationship Id="rId98" Type="http://schemas.openxmlformats.org/officeDocument/2006/relationships/hyperlink" Target="http://pbs.twimg.com/profile_images/1795652249/Dan-mvg_normal.jpg" TargetMode="External" /><Relationship Id="rId99" Type="http://schemas.openxmlformats.org/officeDocument/2006/relationships/hyperlink" Target="http://pbs.twimg.com/profile_images/1080510675129126913/Y8qPujZF_normal.jpg" TargetMode="External" /><Relationship Id="rId100" Type="http://schemas.openxmlformats.org/officeDocument/2006/relationships/hyperlink" Target="http://pbs.twimg.com/profile_images/895472606094151680/IOMh1kQk_normal.jpg" TargetMode="External" /><Relationship Id="rId101" Type="http://schemas.openxmlformats.org/officeDocument/2006/relationships/hyperlink" Target="http://pbs.twimg.com/profile_images/895472606094151680/IOMh1kQk_normal.jpg" TargetMode="External" /><Relationship Id="rId102" Type="http://schemas.openxmlformats.org/officeDocument/2006/relationships/hyperlink" Target="http://pbs.twimg.com/profile_images/2621595727/xyyv7lwnya470lvi2p71_normal.png" TargetMode="External" /><Relationship Id="rId103" Type="http://schemas.openxmlformats.org/officeDocument/2006/relationships/hyperlink" Target="https://pbs.twimg.com/media/Dv2Tc6OWoAEadxh.png" TargetMode="External" /><Relationship Id="rId104" Type="http://schemas.openxmlformats.org/officeDocument/2006/relationships/hyperlink" Target="http://pbs.twimg.com/profile_images/1083114294970142735/cBrrKO6P_normal.jpg" TargetMode="External" /><Relationship Id="rId105" Type="http://schemas.openxmlformats.org/officeDocument/2006/relationships/hyperlink" Target="http://pbs.twimg.com/profile_images/1050295525742792704/1mFbJ8EN_normal.jpg" TargetMode="External" /><Relationship Id="rId106" Type="http://schemas.openxmlformats.org/officeDocument/2006/relationships/hyperlink" Target="http://pbs.twimg.com/profile_images/452128134632988672/X684NU3L_normal.jpeg" TargetMode="External" /><Relationship Id="rId107" Type="http://schemas.openxmlformats.org/officeDocument/2006/relationships/hyperlink" Target="http://pbs.twimg.com/profile_images/760049317822554112/QjnF9jrx_normal.jpg" TargetMode="External" /><Relationship Id="rId108" Type="http://schemas.openxmlformats.org/officeDocument/2006/relationships/hyperlink" Target="http://pbs.twimg.com/profile_images/1084317719934029824/cfEYccFT_normal.jpg" TargetMode="External" /><Relationship Id="rId109" Type="http://schemas.openxmlformats.org/officeDocument/2006/relationships/hyperlink" Target="http://pbs.twimg.com/profile_images/969331682179502081/vYy7er_C_normal.jpg" TargetMode="External" /><Relationship Id="rId110" Type="http://schemas.openxmlformats.org/officeDocument/2006/relationships/hyperlink" Target="http://pbs.twimg.com/profile_images/1071318651939237888/j1Jd5xCs_normal.jpg" TargetMode="External" /><Relationship Id="rId111" Type="http://schemas.openxmlformats.org/officeDocument/2006/relationships/hyperlink" Target="http://pbs.twimg.com/profile_images/1082100688606265344/G07Ib18o_normal.jpg" TargetMode="External" /><Relationship Id="rId112" Type="http://schemas.openxmlformats.org/officeDocument/2006/relationships/hyperlink" Target="http://pbs.twimg.com/profile_images/1054744594221547520/_hIPlTD3_normal.jpg" TargetMode="External" /><Relationship Id="rId113" Type="http://schemas.openxmlformats.org/officeDocument/2006/relationships/hyperlink" Target="https://pbs.twimg.com/media/Dv_ALAIXQAAhA-u.jpg" TargetMode="External" /><Relationship Id="rId114" Type="http://schemas.openxmlformats.org/officeDocument/2006/relationships/hyperlink" Target="https://pbs.twimg.com/media/Dw7k9BSX0AAMpoe.jpg" TargetMode="External" /><Relationship Id="rId115" Type="http://schemas.openxmlformats.org/officeDocument/2006/relationships/hyperlink" Target="http://pbs.twimg.com/profile_images/884495954258382849/OSgBTz5T_normal.jpg" TargetMode="External" /><Relationship Id="rId116" Type="http://schemas.openxmlformats.org/officeDocument/2006/relationships/hyperlink" Target="http://pbs.twimg.com/profile_images/721389944447438849/vtlIcLbq_normal.jpg" TargetMode="External" /><Relationship Id="rId117" Type="http://schemas.openxmlformats.org/officeDocument/2006/relationships/hyperlink" Target="https://twitter.com/#!/garymarcus/status/960568511650258944" TargetMode="External" /><Relationship Id="rId118" Type="http://schemas.openxmlformats.org/officeDocument/2006/relationships/hyperlink" Target="https://twitter.com/#!/pdasigi/status/1080285119754133504" TargetMode="External" /><Relationship Id="rId119" Type="http://schemas.openxmlformats.org/officeDocument/2006/relationships/hyperlink" Target="https://twitter.com/#!/tajymany/status/900437467739893761" TargetMode="External" /><Relationship Id="rId120" Type="http://schemas.openxmlformats.org/officeDocument/2006/relationships/hyperlink" Target="https://twitter.com/#!/mohanumarvaish/status/1080341719756009472" TargetMode="External" /><Relationship Id="rId121" Type="http://schemas.openxmlformats.org/officeDocument/2006/relationships/hyperlink" Target="https://twitter.com/#!/sunligh65803010/status/1080343818657034242" TargetMode="External" /><Relationship Id="rId122" Type="http://schemas.openxmlformats.org/officeDocument/2006/relationships/hyperlink" Target="https://twitter.com/#!/mohanumarvaish/status/1080341733848875008" TargetMode="External" /><Relationship Id="rId123" Type="http://schemas.openxmlformats.org/officeDocument/2006/relationships/hyperlink" Target="https://twitter.com/#!/ulrichjunker/status/1080356612961980416" TargetMode="External" /><Relationship Id="rId124" Type="http://schemas.openxmlformats.org/officeDocument/2006/relationships/hyperlink" Target="https://twitter.com/#!/rpnstartups/status/1080358062660018176" TargetMode="External" /><Relationship Id="rId125" Type="http://schemas.openxmlformats.org/officeDocument/2006/relationships/hyperlink" Target="https://twitter.com/#!/marcusfrei_/status/1080361258531069952" TargetMode="External" /><Relationship Id="rId126" Type="http://schemas.openxmlformats.org/officeDocument/2006/relationships/hyperlink" Target="https://twitter.com/#!/aluwcl/status/1080387121377099776" TargetMode="External" /><Relationship Id="rId127" Type="http://schemas.openxmlformats.org/officeDocument/2006/relationships/hyperlink" Target="https://twitter.com/#!/steplitsky/status/1080394205422411777" TargetMode="External" /><Relationship Id="rId128" Type="http://schemas.openxmlformats.org/officeDocument/2006/relationships/hyperlink" Target="https://twitter.com/#!/zuzudotai/status/1080407687664467969" TargetMode="External" /><Relationship Id="rId129" Type="http://schemas.openxmlformats.org/officeDocument/2006/relationships/hyperlink" Target="https://twitter.com/#!/ghideas/status/1080417160613298176" TargetMode="External" /><Relationship Id="rId130" Type="http://schemas.openxmlformats.org/officeDocument/2006/relationships/hyperlink" Target="https://twitter.com/#!/machine_ml/status/1080425352781012995" TargetMode="External" /><Relationship Id="rId131" Type="http://schemas.openxmlformats.org/officeDocument/2006/relationships/hyperlink" Target="https://twitter.com/#!/future_of_ai/status/1080407103662186497" TargetMode="External" /><Relationship Id="rId132" Type="http://schemas.openxmlformats.org/officeDocument/2006/relationships/hyperlink" Target="https://twitter.com/#!/future_of_ai/status/1080424719038464001" TargetMode="External" /><Relationship Id="rId133" Type="http://schemas.openxmlformats.org/officeDocument/2006/relationships/hyperlink" Target="https://twitter.com/#!/tauheedul/status/1080426466603683841" TargetMode="External" /><Relationship Id="rId134" Type="http://schemas.openxmlformats.org/officeDocument/2006/relationships/hyperlink" Target="https://twitter.com/#!/jpfuentesbrea/status/1080529642191314944" TargetMode="External" /><Relationship Id="rId135" Type="http://schemas.openxmlformats.org/officeDocument/2006/relationships/hyperlink" Target="https://twitter.com/#!/drahflow/status/1006870986896171008" TargetMode="External" /><Relationship Id="rId136" Type="http://schemas.openxmlformats.org/officeDocument/2006/relationships/hyperlink" Target="https://twitter.com/#!/jimprall/status/1081287195317563394" TargetMode="External" /><Relationship Id="rId137" Type="http://schemas.openxmlformats.org/officeDocument/2006/relationships/hyperlink" Target="https://twitter.com/#!/seanrintel/status/1081480906718789632" TargetMode="External" /><Relationship Id="rId138" Type="http://schemas.openxmlformats.org/officeDocument/2006/relationships/hyperlink" Target="https://twitter.com/#!/hn_frontpage/status/1081600014529507329" TargetMode="External" /><Relationship Id="rId139" Type="http://schemas.openxmlformats.org/officeDocument/2006/relationships/hyperlink" Target="https://twitter.com/#!/hntweets/status/1081600832662048768" TargetMode="External" /><Relationship Id="rId140" Type="http://schemas.openxmlformats.org/officeDocument/2006/relationships/hyperlink" Target="https://twitter.com/#!/hacker_news_hir/status/1081601224657588225" TargetMode="External" /><Relationship Id="rId141" Type="http://schemas.openxmlformats.org/officeDocument/2006/relationships/hyperlink" Target="https://twitter.com/#!/angsuman/status/1081602323149840384" TargetMode="External" /><Relationship Id="rId142" Type="http://schemas.openxmlformats.org/officeDocument/2006/relationships/hyperlink" Target="https://twitter.com/#!/newsycbot/status/1081602511495139328" TargetMode="External" /><Relationship Id="rId143" Type="http://schemas.openxmlformats.org/officeDocument/2006/relationships/hyperlink" Target="https://twitter.com/#!/neuropuff/status/1081602547759136769" TargetMode="External" /><Relationship Id="rId144" Type="http://schemas.openxmlformats.org/officeDocument/2006/relationships/hyperlink" Target="https://twitter.com/#!/420cyber/status/1081602491022622722" TargetMode="External" /><Relationship Id="rId145" Type="http://schemas.openxmlformats.org/officeDocument/2006/relationships/hyperlink" Target="https://twitter.com/#!/blackopscyber1/status/1081602651786113024" TargetMode="External" /><Relationship Id="rId146" Type="http://schemas.openxmlformats.org/officeDocument/2006/relationships/hyperlink" Target="https://twitter.com/#!/darksideofcode/status/1081603901583970305" TargetMode="External" /><Relationship Id="rId147" Type="http://schemas.openxmlformats.org/officeDocument/2006/relationships/hyperlink" Target="https://twitter.com/#!/bprogramming2/status/1081613487602843651" TargetMode="External" /><Relationship Id="rId148" Type="http://schemas.openxmlformats.org/officeDocument/2006/relationships/hyperlink" Target="https://twitter.com/#!/jreuben1/status/1081623436647108610" TargetMode="External" /><Relationship Id="rId149" Type="http://schemas.openxmlformats.org/officeDocument/2006/relationships/hyperlink" Target="https://twitter.com/#!/joshtronic/status/1081624622171332608" TargetMode="External" /><Relationship Id="rId150" Type="http://schemas.openxmlformats.org/officeDocument/2006/relationships/hyperlink" Target="https://twitter.com/#!/tek_news/status/1081626409259450370" TargetMode="External" /><Relationship Id="rId151" Type="http://schemas.openxmlformats.org/officeDocument/2006/relationships/hyperlink" Target="https://twitter.com/#!/jvtastic/status/1081682078251462656" TargetMode="External" /><Relationship Id="rId152" Type="http://schemas.openxmlformats.org/officeDocument/2006/relationships/hyperlink" Target="https://twitter.com/#!/penzant/status/1075929775045271554" TargetMode="External" /><Relationship Id="rId153" Type="http://schemas.openxmlformats.org/officeDocument/2006/relationships/hyperlink" Target="https://twitter.com/#!/ikuyamada/status/1081756142676598785" TargetMode="External" /><Relationship Id="rId154" Type="http://schemas.openxmlformats.org/officeDocument/2006/relationships/hyperlink" Target="https://twitter.com/#!/holidayengineer/status/1081760891194925062" TargetMode="External" /><Relationship Id="rId155" Type="http://schemas.openxmlformats.org/officeDocument/2006/relationships/hyperlink" Target="https://twitter.com/#!/dashgopro/status/1081825086326345728" TargetMode="External" /><Relationship Id="rId156" Type="http://schemas.openxmlformats.org/officeDocument/2006/relationships/hyperlink" Target="https://twitter.com/#!/etzioni/status/1081966242162864128" TargetMode="External" /><Relationship Id="rId157" Type="http://schemas.openxmlformats.org/officeDocument/2006/relationships/hyperlink" Target="https://twitter.com/#!/shaliniananda1/status/1081973071685267458" TargetMode="External" /><Relationship Id="rId158" Type="http://schemas.openxmlformats.org/officeDocument/2006/relationships/hyperlink" Target="https://twitter.com/#!/alanmackworth/status/1081980943185862658" TargetMode="External" /><Relationship Id="rId159" Type="http://schemas.openxmlformats.org/officeDocument/2006/relationships/hyperlink" Target="https://twitter.com/#!/eric_wallace_/status/1081981705613910016" TargetMode="External" /><Relationship Id="rId160" Type="http://schemas.openxmlformats.org/officeDocument/2006/relationships/hyperlink" Target="https://twitter.com/#!/ayirpelle/status/1081985367241240576" TargetMode="External" /><Relationship Id="rId161" Type="http://schemas.openxmlformats.org/officeDocument/2006/relationships/hyperlink" Target="https://twitter.com/#!/billhilf/status/1081997744770670593" TargetMode="External" /><Relationship Id="rId162" Type="http://schemas.openxmlformats.org/officeDocument/2006/relationships/hyperlink" Target="https://twitter.com/#!/yoavgo/status/1081998583900057602" TargetMode="External" /><Relationship Id="rId163" Type="http://schemas.openxmlformats.org/officeDocument/2006/relationships/hyperlink" Target="https://twitter.com/#!/sara_thiru/status/1082001480096366592" TargetMode="External" /><Relationship Id="rId164" Type="http://schemas.openxmlformats.org/officeDocument/2006/relationships/hyperlink" Target="https://twitter.com/#!/geologistico/status/1082007769807446016" TargetMode="External" /><Relationship Id="rId165" Type="http://schemas.openxmlformats.org/officeDocument/2006/relationships/hyperlink" Target="https://twitter.com/#!/recitalai/status/1082009201482846212" TargetMode="External" /><Relationship Id="rId166" Type="http://schemas.openxmlformats.org/officeDocument/2006/relationships/hyperlink" Target="https://twitter.com/#!/desertnaut/status/1080408775780114432" TargetMode="External" /><Relationship Id="rId167" Type="http://schemas.openxmlformats.org/officeDocument/2006/relationships/hyperlink" Target="https://twitter.com/#!/desertnaut/status/1082024734513082368" TargetMode="External" /><Relationship Id="rId168" Type="http://schemas.openxmlformats.org/officeDocument/2006/relationships/hyperlink" Target="https://twitter.com/#!/i_beltagy/status/1082025518621315072" TargetMode="External" /><Relationship Id="rId169" Type="http://schemas.openxmlformats.org/officeDocument/2006/relationships/hyperlink" Target="https://twitter.com/#!/sameer_/status/1082085157329199104" TargetMode="External" /><Relationship Id="rId170" Type="http://schemas.openxmlformats.org/officeDocument/2006/relationships/hyperlink" Target="https://twitter.com/#!/fnplusofficial/status/1082199063666188290" TargetMode="External" /><Relationship Id="rId171" Type="http://schemas.openxmlformats.org/officeDocument/2006/relationships/hyperlink" Target="https://twitter.com/#!/adlucem9/status/1082209701931216897" TargetMode="External" /><Relationship Id="rId172" Type="http://schemas.openxmlformats.org/officeDocument/2006/relationships/hyperlink" Target="https://twitter.com/#!/mikenelson/status/1082247445474611200" TargetMode="External" /><Relationship Id="rId173" Type="http://schemas.openxmlformats.org/officeDocument/2006/relationships/hyperlink" Target="https://twitter.com/#!/vrbenjamins/status/1082250585527799809" TargetMode="External" /><Relationship Id="rId174" Type="http://schemas.openxmlformats.org/officeDocument/2006/relationships/hyperlink" Target="https://twitter.com/#!/cnrpst/status/1082287946101858305" TargetMode="External" /><Relationship Id="rId175" Type="http://schemas.openxmlformats.org/officeDocument/2006/relationships/hyperlink" Target="https://twitter.com/#!/himansh77588980/status/1082319811617579008" TargetMode="External" /><Relationship Id="rId176" Type="http://schemas.openxmlformats.org/officeDocument/2006/relationships/hyperlink" Target="https://twitter.com/#!/bluespec149799/status/1082591487265665024" TargetMode="External" /><Relationship Id="rId177" Type="http://schemas.openxmlformats.org/officeDocument/2006/relationships/hyperlink" Target="https://twitter.com/#!/dsweld/status/1083174835830878208" TargetMode="External" /><Relationship Id="rId178" Type="http://schemas.openxmlformats.org/officeDocument/2006/relationships/hyperlink" Target="https://twitter.com/#!/nlpmattg/status/1081979687088209920" TargetMode="External" /><Relationship Id="rId179" Type="http://schemas.openxmlformats.org/officeDocument/2006/relationships/hyperlink" Target="https://twitter.com/#!/yejinchoinka/status/1080271961853325312" TargetMode="External" /><Relationship Id="rId180" Type="http://schemas.openxmlformats.org/officeDocument/2006/relationships/hyperlink" Target="https://twitter.com/#!/yejinchoinka/status/1082182420550496258" TargetMode="External" /><Relationship Id="rId181" Type="http://schemas.openxmlformats.org/officeDocument/2006/relationships/hyperlink" Target="https://twitter.com/#!/hazyresearch/status/1083175828161064966" TargetMode="External" /><Relationship Id="rId182" Type="http://schemas.openxmlformats.org/officeDocument/2006/relationships/hyperlink" Target="https://twitter.com/#!/allen_ai/status/1080181612204183552" TargetMode="External" /><Relationship Id="rId183" Type="http://schemas.openxmlformats.org/officeDocument/2006/relationships/hyperlink" Target="https://twitter.com/#!/montreal_ai/status/1083878039325470721" TargetMode="External" /><Relationship Id="rId184" Type="http://schemas.openxmlformats.org/officeDocument/2006/relationships/hyperlink" Target="https://twitter.com/#!/thechrischua/status/1083878145567133696" TargetMode="External" /><Relationship Id="rId185" Type="http://schemas.openxmlformats.org/officeDocument/2006/relationships/hyperlink" Target="https://twitter.com/#!/etzioni/status/1050772035297660928" TargetMode="External" /><Relationship Id="rId186" Type="http://schemas.openxmlformats.org/officeDocument/2006/relationships/hyperlink" Target="https://twitter.com/#!/joeliu2016/status/1083881696192131072" TargetMode="External" /><Relationship Id="rId187" Type="http://schemas.openxmlformats.org/officeDocument/2006/relationships/hyperlink" Target="https://twitter.com/#!/ainow6/status/1083914656589144064" TargetMode="External" /><Relationship Id="rId188" Type="http://schemas.openxmlformats.org/officeDocument/2006/relationships/hyperlink" Target="https://twitter.com/#!/ashot_/status/1083973295148580864" TargetMode="External" /><Relationship Id="rId189" Type="http://schemas.openxmlformats.org/officeDocument/2006/relationships/hyperlink" Target="https://twitter.com/#!/temiz33/status/1083974120595968001" TargetMode="External" /><Relationship Id="rId190" Type="http://schemas.openxmlformats.org/officeDocument/2006/relationships/hyperlink" Target="https://twitter.com/#!/robotic_hands/status/1084221141118373888" TargetMode="External" /><Relationship Id="rId191" Type="http://schemas.openxmlformats.org/officeDocument/2006/relationships/hyperlink" Target="https://twitter.com/#!/twinkle08451511/status/1084480292885331968" TargetMode="External" /><Relationship Id="rId192" Type="http://schemas.openxmlformats.org/officeDocument/2006/relationships/hyperlink" Target="https://twitter.com/#!/davewolf141/status/1080793732532920322" TargetMode="External" /><Relationship Id="rId193" Type="http://schemas.openxmlformats.org/officeDocument/2006/relationships/hyperlink" Target="https://twitter.com/#!/davewolf141/status/1085056298880811008" TargetMode="External" /><Relationship Id="rId194" Type="http://schemas.openxmlformats.org/officeDocument/2006/relationships/hyperlink" Target="https://twitter.com/#!/thom_wolf/status/976958998388846592" TargetMode="External" /><Relationship Id="rId195" Type="http://schemas.openxmlformats.org/officeDocument/2006/relationships/hyperlink" Target="https://twitter.com/#!/camchenry/status/1085187340916551681" TargetMode="External" /><Relationship Id="rId196" Type="http://schemas.openxmlformats.org/officeDocument/2006/relationships/comments" Target="../comments12.xml" /><Relationship Id="rId197" Type="http://schemas.openxmlformats.org/officeDocument/2006/relationships/vmlDrawing" Target="../drawings/vmlDrawing6.vml" /><Relationship Id="rId198" Type="http://schemas.openxmlformats.org/officeDocument/2006/relationships/table" Target="../tables/table22.xml" /><Relationship Id="rId1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garymarcus.com/" TargetMode="External" /><Relationship Id="rId2" Type="http://schemas.openxmlformats.org/officeDocument/2006/relationships/hyperlink" Target="http://www.ft.com/" TargetMode="External" /><Relationship Id="rId3" Type="http://schemas.openxmlformats.org/officeDocument/2006/relationships/hyperlink" Target="http://allenai.org/" TargetMode="External" /><Relationship Id="rId4" Type="http://schemas.openxmlformats.org/officeDocument/2006/relationships/hyperlink" Target="https://t.co/eOpqYLe3u7" TargetMode="External" /><Relationship Id="rId5" Type="http://schemas.openxmlformats.org/officeDocument/2006/relationships/hyperlink" Target="http://www.facebook.com/KaunBanegaCrorepatiOfficial" TargetMode="External" /><Relationship Id="rId6" Type="http://schemas.openxmlformats.org/officeDocument/2006/relationships/hyperlink" Target="http://instagram.com/mohanumarvaish" TargetMode="External" /><Relationship Id="rId7" Type="http://schemas.openxmlformats.org/officeDocument/2006/relationships/hyperlink" Target="https://www.jeopardy.com/jeffect" TargetMode="External" /><Relationship Id="rId8" Type="http://schemas.openxmlformats.org/officeDocument/2006/relationships/hyperlink" Target="https://www.ibm.com/blogs/watson/" TargetMode="External" /><Relationship Id="rId9" Type="http://schemas.openxmlformats.org/officeDocument/2006/relationships/hyperlink" Target="https://t.co/YWG0zcrDNU" TargetMode="External" /><Relationship Id="rId10" Type="http://schemas.openxmlformats.org/officeDocument/2006/relationships/hyperlink" Target="http://uli.junker.free.fr/" TargetMode="External" /><Relationship Id="rId11" Type="http://schemas.openxmlformats.org/officeDocument/2006/relationships/hyperlink" Target="https://t.co/HxS0uuygDI" TargetMode="External" /><Relationship Id="rId12" Type="http://schemas.openxmlformats.org/officeDocument/2006/relationships/hyperlink" Target="https://t.co/HDCHa5MfwS" TargetMode="External" /><Relationship Id="rId13" Type="http://schemas.openxmlformats.org/officeDocument/2006/relationships/hyperlink" Target="https://t.co/tfzDNcoVZG" TargetMode="External" /><Relationship Id="rId14" Type="http://schemas.openxmlformats.org/officeDocument/2006/relationships/hyperlink" Target="http://essentials.news/future-of-ai" TargetMode="External" /><Relationship Id="rId15" Type="http://schemas.openxmlformats.org/officeDocument/2006/relationships/hyperlink" Target="https://t.co/pvKwFz36f3" TargetMode="External" /><Relationship Id="rId16" Type="http://schemas.openxmlformats.org/officeDocument/2006/relationships/hyperlink" Target="https://bitsdroid.com/" TargetMode="External" /><Relationship Id="rId17" Type="http://schemas.openxmlformats.org/officeDocument/2006/relationships/hyperlink" Target="https://hybridai.uk/" TargetMode="External" /><Relationship Id="rId18" Type="http://schemas.openxmlformats.org/officeDocument/2006/relationships/hyperlink" Target="https://t.co/LzfvshDj0W" TargetMode="External" /><Relationship Id="rId19" Type="http://schemas.openxmlformats.org/officeDocument/2006/relationships/hyperlink" Target="http://t.co/xgaygTqrmc" TargetMode="External" /><Relationship Id="rId20" Type="http://schemas.openxmlformats.org/officeDocument/2006/relationships/hyperlink" Target="https://t.co/sisXbOJJ62" TargetMode="External" /><Relationship Id="rId21" Type="http://schemas.openxmlformats.org/officeDocument/2006/relationships/hyperlink" Target="http://t.co/fpIObvmd6z" TargetMode="External" /><Relationship Id="rId22" Type="http://schemas.openxmlformats.org/officeDocument/2006/relationships/hyperlink" Target="http://t.co/6bUL0JHSrz" TargetMode="External" /><Relationship Id="rId23" Type="http://schemas.openxmlformats.org/officeDocument/2006/relationships/hyperlink" Target="https://www.facebook.com/angsuman.chakraborty" TargetMode="External" /><Relationship Id="rId24" Type="http://schemas.openxmlformats.org/officeDocument/2006/relationships/hyperlink" Target="http://t.co/AkenmZGE7g" TargetMode="External" /><Relationship Id="rId25" Type="http://schemas.openxmlformats.org/officeDocument/2006/relationships/hyperlink" Target="https://t.co/LRjZu1tPSV" TargetMode="External" /><Relationship Id="rId26" Type="http://schemas.openxmlformats.org/officeDocument/2006/relationships/hyperlink" Target="https://420cyber.com/" TargetMode="External" /><Relationship Id="rId27" Type="http://schemas.openxmlformats.org/officeDocument/2006/relationships/hyperlink" Target="https://t.co/S9OKsMy8G5" TargetMode="External" /><Relationship Id="rId28" Type="http://schemas.openxmlformats.org/officeDocument/2006/relationships/hyperlink" Target="https://t.co/tuXxGlsQ6m" TargetMode="External" /><Relationship Id="rId29" Type="http://schemas.openxmlformats.org/officeDocument/2006/relationships/hyperlink" Target="http://reddit.com/r/bprogramming/" TargetMode="External" /><Relationship Id="rId30" Type="http://schemas.openxmlformats.org/officeDocument/2006/relationships/hyperlink" Target="http://t.co/ciEpM3Iw8h" TargetMode="External" /><Relationship Id="rId31" Type="http://schemas.openxmlformats.org/officeDocument/2006/relationships/hyperlink" Target="http://joshtronic.com/" TargetMode="External" /><Relationship Id="rId32" Type="http://schemas.openxmlformats.org/officeDocument/2006/relationships/hyperlink" Target="http://t.co/Hhd4XifQjt" TargetMode="External" /><Relationship Id="rId33" Type="http://schemas.openxmlformats.org/officeDocument/2006/relationships/hyperlink" Target="https://t.co/d7xybMluLJ" TargetMode="External" /><Relationship Id="rId34" Type="http://schemas.openxmlformats.org/officeDocument/2006/relationships/hyperlink" Target="https://t.co/k5MRgMUXgl" TargetMode="External" /><Relationship Id="rId35" Type="http://schemas.openxmlformats.org/officeDocument/2006/relationships/hyperlink" Target="https://t.co/WevK9Xv1Qe" TargetMode="External" /><Relationship Id="rId36" Type="http://schemas.openxmlformats.org/officeDocument/2006/relationships/hyperlink" Target="https://t.co/6XbweSdOAU" TargetMode="External" /><Relationship Id="rId37" Type="http://schemas.openxmlformats.org/officeDocument/2006/relationships/hyperlink" Target="https://t.co/e5Top98sHb" TargetMode="External" /><Relationship Id="rId38" Type="http://schemas.openxmlformats.org/officeDocument/2006/relationships/hyperlink" Target="https://t.co/z9VbWhud5t" TargetMode="External" /><Relationship Id="rId39" Type="http://schemas.openxmlformats.org/officeDocument/2006/relationships/hyperlink" Target="https://t.co/yMSzkTn9c2" TargetMode="External" /><Relationship Id="rId40" Type="http://schemas.openxmlformats.org/officeDocument/2006/relationships/hyperlink" Target="https://t.co/jRqRp3PPWd" TargetMode="External" /><Relationship Id="rId41" Type="http://schemas.openxmlformats.org/officeDocument/2006/relationships/hyperlink" Target="http://vulcan.com/" TargetMode="External" /><Relationship Id="rId42" Type="http://schemas.openxmlformats.org/officeDocument/2006/relationships/hyperlink" Target="https://t.co/LQlV76qEPK" TargetMode="External" /><Relationship Id="rId43" Type="http://schemas.openxmlformats.org/officeDocument/2006/relationships/hyperlink" Target="https://t.co/RBj8bp5fgp" TargetMode="External" /><Relationship Id="rId44" Type="http://schemas.openxmlformats.org/officeDocument/2006/relationships/hyperlink" Target="https://t.co/d8vynPvl6X" TargetMode="External" /><Relationship Id="rId45" Type="http://schemas.openxmlformats.org/officeDocument/2006/relationships/hyperlink" Target="https://t.co/7iPUAlRKE1" TargetMode="External" /><Relationship Id="rId46" Type="http://schemas.openxmlformats.org/officeDocument/2006/relationships/hyperlink" Target="https://t.co/ElAERpjBd3" TargetMode="External" /><Relationship Id="rId47" Type="http://schemas.openxmlformats.org/officeDocument/2006/relationships/hyperlink" Target="https://t.co/V78xgahowJ" TargetMode="External" /><Relationship Id="rId48" Type="http://schemas.openxmlformats.org/officeDocument/2006/relationships/hyperlink" Target="http://explore.georgetown.edu/people/mrn24/?PageTemplateID=310" TargetMode="External" /><Relationship Id="rId49" Type="http://schemas.openxmlformats.org/officeDocument/2006/relationships/hyperlink" Target="https://t.co/f9NZ8yfZM8" TargetMode="External" /><Relationship Id="rId50" Type="http://schemas.openxmlformats.org/officeDocument/2006/relationships/hyperlink" Target="http://www.istc.cnr.it/group/pst" TargetMode="External" /><Relationship Id="rId51" Type="http://schemas.openxmlformats.org/officeDocument/2006/relationships/hyperlink" Target="http://t.co/BHjmVCyrle" TargetMode="External" /><Relationship Id="rId52" Type="http://schemas.openxmlformats.org/officeDocument/2006/relationships/hyperlink" Target="http://t.co/OomRpFKnUW" TargetMode="External" /><Relationship Id="rId53" Type="http://schemas.openxmlformats.org/officeDocument/2006/relationships/hyperlink" Target="http://www.montreal.ai/" TargetMode="External" /><Relationship Id="rId54" Type="http://schemas.openxmlformats.org/officeDocument/2006/relationships/hyperlink" Target="https://t.co/3TcEk7ku73" TargetMode="External" /><Relationship Id="rId55" Type="http://schemas.openxmlformats.org/officeDocument/2006/relationships/hyperlink" Target="http://ai.google/" TargetMode="External" /><Relationship Id="rId56" Type="http://schemas.openxmlformats.org/officeDocument/2006/relationships/hyperlink" Target="http://ashot.org/links.php" TargetMode="External" /><Relationship Id="rId57" Type="http://schemas.openxmlformats.org/officeDocument/2006/relationships/hyperlink" Target="http://synpon.com/" TargetMode="External" /><Relationship Id="rId58" Type="http://schemas.openxmlformats.org/officeDocument/2006/relationships/hyperlink" Target="http://paper.li/DaveWolf141/1435187105#!headlines" TargetMode="External" /><Relationship Id="rId59" Type="http://schemas.openxmlformats.org/officeDocument/2006/relationships/hyperlink" Target="http://thomwolf.io/" TargetMode="External" /><Relationship Id="rId60" Type="http://schemas.openxmlformats.org/officeDocument/2006/relationships/hyperlink" Target="https://t.co/RG46ivlTL5" TargetMode="External" /><Relationship Id="rId61" Type="http://schemas.openxmlformats.org/officeDocument/2006/relationships/hyperlink" Target="https://pbs.twimg.com/profile_banners/18949452/1523880591" TargetMode="External" /><Relationship Id="rId62" Type="http://schemas.openxmlformats.org/officeDocument/2006/relationships/hyperlink" Target="https://pbs.twimg.com/profile_banners/3442793834/1530561432" TargetMode="External" /><Relationship Id="rId63" Type="http://schemas.openxmlformats.org/officeDocument/2006/relationships/hyperlink" Target="https://pbs.twimg.com/profile_banners/3397145679/1478493533" TargetMode="External" /><Relationship Id="rId64" Type="http://schemas.openxmlformats.org/officeDocument/2006/relationships/hyperlink" Target="https://pbs.twimg.com/profile_banners/910362854225784832/1542206740" TargetMode="External" /><Relationship Id="rId65" Type="http://schemas.openxmlformats.org/officeDocument/2006/relationships/hyperlink" Target="https://pbs.twimg.com/profile_banners/1066250073791586305/1543199316" TargetMode="External" /><Relationship Id="rId66" Type="http://schemas.openxmlformats.org/officeDocument/2006/relationships/hyperlink" Target="https://pbs.twimg.com/profile_banners/1012372502834626560/1530203591" TargetMode="External" /><Relationship Id="rId67" Type="http://schemas.openxmlformats.org/officeDocument/2006/relationships/hyperlink" Target="https://pbs.twimg.com/profile_banners/52554306/1542819173" TargetMode="External" /><Relationship Id="rId68" Type="http://schemas.openxmlformats.org/officeDocument/2006/relationships/hyperlink" Target="https://pbs.twimg.com/profile_banners/29735775/1544458411" TargetMode="External" /><Relationship Id="rId69" Type="http://schemas.openxmlformats.org/officeDocument/2006/relationships/hyperlink" Target="https://pbs.twimg.com/profile_banners/2163648486/1537814490" TargetMode="External" /><Relationship Id="rId70" Type="http://schemas.openxmlformats.org/officeDocument/2006/relationships/hyperlink" Target="https://pbs.twimg.com/profile_banners/1079622467214143488/1546405167" TargetMode="External" /><Relationship Id="rId71" Type="http://schemas.openxmlformats.org/officeDocument/2006/relationships/hyperlink" Target="https://pbs.twimg.com/profile_banners/1424091109/1493545658" TargetMode="External" /><Relationship Id="rId72" Type="http://schemas.openxmlformats.org/officeDocument/2006/relationships/hyperlink" Target="https://pbs.twimg.com/profile_banners/885944646681100288/1543194879" TargetMode="External" /><Relationship Id="rId73" Type="http://schemas.openxmlformats.org/officeDocument/2006/relationships/hyperlink" Target="https://pbs.twimg.com/profile_banners/405036883/1539481494" TargetMode="External" /><Relationship Id="rId74" Type="http://schemas.openxmlformats.org/officeDocument/2006/relationships/hyperlink" Target="https://pbs.twimg.com/profile_banners/873919885096693761/1536097951" TargetMode="External" /><Relationship Id="rId75" Type="http://schemas.openxmlformats.org/officeDocument/2006/relationships/hyperlink" Target="https://pbs.twimg.com/profile_banners/36515907/1411261007" TargetMode="External" /><Relationship Id="rId76" Type="http://schemas.openxmlformats.org/officeDocument/2006/relationships/hyperlink" Target="https://pbs.twimg.com/profile_banners/844615687528235012/1538665773" TargetMode="External" /><Relationship Id="rId77" Type="http://schemas.openxmlformats.org/officeDocument/2006/relationships/hyperlink" Target="https://pbs.twimg.com/profile_banners/48219214/1425518823" TargetMode="External" /><Relationship Id="rId78" Type="http://schemas.openxmlformats.org/officeDocument/2006/relationships/hyperlink" Target="https://pbs.twimg.com/profile_banners/450934777/1538320641" TargetMode="External" /><Relationship Id="rId79" Type="http://schemas.openxmlformats.org/officeDocument/2006/relationships/hyperlink" Target="https://pbs.twimg.com/profile_banners/283256476/1477219732" TargetMode="External" /><Relationship Id="rId80" Type="http://schemas.openxmlformats.org/officeDocument/2006/relationships/hyperlink" Target="https://pbs.twimg.com/profile_banners/66392766/1353942544" TargetMode="External" /><Relationship Id="rId81" Type="http://schemas.openxmlformats.org/officeDocument/2006/relationships/hyperlink" Target="https://pbs.twimg.com/profile_banners/24001448/1512584886" TargetMode="External" /><Relationship Id="rId82" Type="http://schemas.openxmlformats.org/officeDocument/2006/relationships/hyperlink" Target="https://pbs.twimg.com/profile_banners/702365900310253569/1461211751" TargetMode="External" /><Relationship Id="rId83" Type="http://schemas.openxmlformats.org/officeDocument/2006/relationships/hyperlink" Target="https://pbs.twimg.com/profile_banners/6987882/1492671374" TargetMode="External" /><Relationship Id="rId84" Type="http://schemas.openxmlformats.org/officeDocument/2006/relationships/hyperlink" Target="https://pbs.twimg.com/profile_banners/3065181529/1439011072" TargetMode="External" /><Relationship Id="rId85" Type="http://schemas.openxmlformats.org/officeDocument/2006/relationships/hyperlink" Target="https://pbs.twimg.com/profile_banners/1029603103123759105/1534363085" TargetMode="External" /><Relationship Id="rId86" Type="http://schemas.openxmlformats.org/officeDocument/2006/relationships/hyperlink" Target="https://pbs.twimg.com/profile_banners/826914703804805120/1519235168" TargetMode="External" /><Relationship Id="rId87" Type="http://schemas.openxmlformats.org/officeDocument/2006/relationships/hyperlink" Target="https://pbs.twimg.com/profile_banners/938822016068608000/1512668104" TargetMode="External" /><Relationship Id="rId88" Type="http://schemas.openxmlformats.org/officeDocument/2006/relationships/hyperlink" Target="https://pbs.twimg.com/profile_banners/18364654/1415383104" TargetMode="External" /><Relationship Id="rId89" Type="http://schemas.openxmlformats.org/officeDocument/2006/relationships/hyperlink" Target="https://pbs.twimg.com/profile_banners/23616271/1483323697" TargetMode="External" /><Relationship Id="rId90" Type="http://schemas.openxmlformats.org/officeDocument/2006/relationships/hyperlink" Target="https://pbs.twimg.com/profile_banners/44196397/1354486475" TargetMode="External" /><Relationship Id="rId91" Type="http://schemas.openxmlformats.org/officeDocument/2006/relationships/hyperlink" Target="https://pbs.twimg.com/profile_banners/2353547750/1496282237" TargetMode="External" /><Relationship Id="rId92" Type="http://schemas.openxmlformats.org/officeDocument/2006/relationships/hyperlink" Target="https://pbs.twimg.com/profile_banners/6642132/1411377295" TargetMode="External" /><Relationship Id="rId93" Type="http://schemas.openxmlformats.org/officeDocument/2006/relationships/hyperlink" Target="https://pbs.twimg.com/profile_banners/2989902802/1442172010" TargetMode="External" /><Relationship Id="rId94" Type="http://schemas.openxmlformats.org/officeDocument/2006/relationships/hyperlink" Target="https://pbs.twimg.com/profile_banners/1026903001431138304/1533997948" TargetMode="External" /><Relationship Id="rId95" Type="http://schemas.openxmlformats.org/officeDocument/2006/relationships/hyperlink" Target="https://pbs.twimg.com/profile_banners/1938794582/1537120192" TargetMode="External" /><Relationship Id="rId96" Type="http://schemas.openxmlformats.org/officeDocument/2006/relationships/hyperlink" Target="https://pbs.twimg.com/profile_banners/928523238/1515996077" TargetMode="External" /><Relationship Id="rId97" Type="http://schemas.openxmlformats.org/officeDocument/2006/relationships/hyperlink" Target="https://pbs.twimg.com/profile_banners/498631199/1398217111" TargetMode="External" /><Relationship Id="rId98" Type="http://schemas.openxmlformats.org/officeDocument/2006/relationships/hyperlink" Target="https://pbs.twimg.com/profile_banners/301105775/1519323313" TargetMode="External" /><Relationship Id="rId99" Type="http://schemas.openxmlformats.org/officeDocument/2006/relationships/hyperlink" Target="https://pbs.twimg.com/profile_banners/178179388/1489179844" TargetMode="External" /><Relationship Id="rId100" Type="http://schemas.openxmlformats.org/officeDocument/2006/relationships/hyperlink" Target="https://pbs.twimg.com/profile_banners/849554405816979459/1515606153" TargetMode="External" /><Relationship Id="rId101" Type="http://schemas.openxmlformats.org/officeDocument/2006/relationships/hyperlink" Target="https://pbs.twimg.com/profile_banners/23851532/1451246497" TargetMode="External" /><Relationship Id="rId102" Type="http://schemas.openxmlformats.org/officeDocument/2006/relationships/hyperlink" Target="https://pbs.twimg.com/profile_banners/927152014953291776/1539287894" TargetMode="External" /><Relationship Id="rId103" Type="http://schemas.openxmlformats.org/officeDocument/2006/relationships/hyperlink" Target="https://pbs.twimg.com/profile_banners/1070381762088460288/1544034872" TargetMode="External" /><Relationship Id="rId104" Type="http://schemas.openxmlformats.org/officeDocument/2006/relationships/hyperlink" Target="https://pbs.twimg.com/profile_banners/7001342/1522672920" TargetMode="External" /><Relationship Id="rId105" Type="http://schemas.openxmlformats.org/officeDocument/2006/relationships/hyperlink" Target="https://pbs.twimg.com/profile_banners/113055050/1532591992" TargetMode="External" /><Relationship Id="rId106" Type="http://schemas.openxmlformats.org/officeDocument/2006/relationships/hyperlink" Target="https://pbs.twimg.com/profile_banners/4039521973/1545829962" TargetMode="External" /><Relationship Id="rId107" Type="http://schemas.openxmlformats.org/officeDocument/2006/relationships/hyperlink" Target="https://pbs.twimg.com/profile_banners/919860212/1544656376" TargetMode="External" /><Relationship Id="rId108" Type="http://schemas.openxmlformats.org/officeDocument/2006/relationships/hyperlink" Target="https://pbs.twimg.com/profile_banners/983629872365944833/1539245009" TargetMode="External" /><Relationship Id="rId109" Type="http://schemas.openxmlformats.org/officeDocument/2006/relationships/hyperlink" Target="https://pbs.twimg.com/profile_banners/33838201/1525739769" TargetMode="External" /><Relationship Id="rId110" Type="http://schemas.openxmlformats.org/officeDocument/2006/relationships/hyperlink" Target="https://pbs.twimg.com/profile_banners/1065610001958416386/1547356498" TargetMode="External" /><Relationship Id="rId111" Type="http://schemas.openxmlformats.org/officeDocument/2006/relationships/hyperlink" Target="https://pbs.twimg.com/profile_banners/218379543/1508776388" TargetMode="External" /><Relationship Id="rId112" Type="http://schemas.openxmlformats.org/officeDocument/2006/relationships/hyperlink" Target="https://pbs.twimg.com/profile_banners/2875625019/1547168316" TargetMode="External" /><Relationship Id="rId113" Type="http://schemas.openxmlformats.org/officeDocument/2006/relationships/hyperlink" Target="https://pbs.twimg.com/profile_banners/1042030291156705280/1540305885" TargetMode="External" /><Relationship Id="rId114" Type="http://schemas.openxmlformats.org/officeDocument/2006/relationships/hyperlink" Target="https://pbs.twimg.com/profile_banners/603179915/1394301975" TargetMode="External" /><Relationship Id="rId115" Type="http://schemas.openxmlformats.org/officeDocument/2006/relationships/hyperlink" Target="https://pbs.twimg.com/profile_banners/246939962/1534243599"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9/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4/bg.gif" TargetMode="External" /><Relationship Id="rId121" Type="http://schemas.openxmlformats.org/officeDocument/2006/relationships/hyperlink" Target="http://pbs.twimg.com/profile_background_images/473343444438355968/hTkceqgs.jpe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8/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3/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7/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9/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8/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pbs.twimg.com/profile_images/850347800789372929/Vg_HrEun_normal.jpg" TargetMode="External" /><Relationship Id="rId185" Type="http://schemas.openxmlformats.org/officeDocument/2006/relationships/hyperlink" Target="http://pbs.twimg.com/profile_images/931156393108885504/EqEMtLhM_normal.jpg" TargetMode="External" /><Relationship Id="rId186" Type="http://schemas.openxmlformats.org/officeDocument/2006/relationships/hyperlink" Target="http://pbs.twimg.com/profile_images/899304070393061376/U1VzqtNT_normal.jpg" TargetMode="External" /><Relationship Id="rId187" Type="http://schemas.openxmlformats.org/officeDocument/2006/relationships/hyperlink" Target="http://pbs.twimg.com/profile_images/640225468617093120/KrRy6PFq_normal.png" TargetMode="External" /><Relationship Id="rId188" Type="http://schemas.openxmlformats.org/officeDocument/2006/relationships/hyperlink" Target="http://pbs.twimg.com/profile_images/1048730714223628288/X8A2RlL9_normal.jpg" TargetMode="External" /><Relationship Id="rId189" Type="http://schemas.openxmlformats.org/officeDocument/2006/relationships/hyperlink" Target="http://pbs.twimg.com/profile_images/2547959819/4tmcpzy33739aty77fq3_normal.jpeg" TargetMode="External" /><Relationship Id="rId190" Type="http://schemas.openxmlformats.org/officeDocument/2006/relationships/hyperlink" Target="http://pbs.twimg.com/profile_images/1065955627233697792/4Rs3d0EW_normal.jpg" TargetMode="External" /><Relationship Id="rId191" Type="http://schemas.openxmlformats.org/officeDocument/2006/relationships/hyperlink" Target="http://pbs.twimg.com/profile_images/1066251835726426112/fVjxeUpH_normal.jpg" TargetMode="External" /><Relationship Id="rId192" Type="http://schemas.openxmlformats.org/officeDocument/2006/relationships/hyperlink" Target="http://pbs.twimg.com/profile_images/1012375244575633408/TGW7aybC_normal.jpg" TargetMode="External" /><Relationship Id="rId193" Type="http://schemas.openxmlformats.org/officeDocument/2006/relationships/hyperlink" Target="http://pbs.twimg.com/profile_images/1065286992022261760/fpGx_vSm_normal.jpg" TargetMode="External" /><Relationship Id="rId194" Type="http://schemas.openxmlformats.org/officeDocument/2006/relationships/hyperlink" Target="http://pbs.twimg.com/profile_images/986987176700280833/wzJJCwre_normal.jpg" TargetMode="External" /><Relationship Id="rId195" Type="http://schemas.openxmlformats.org/officeDocument/2006/relationships/hyperlink" Target="http://pbs.twimg.com/profile_images/1044295772693385217/SDKzesac_normal.jpg" TargetMode="External" /><Relationship Id="rId196" Type="http://schemas.openxmlformats.org/officeDocument/2006/relationships/hyperlink" Target="http://pbs.twimg.com/profile_images/519944367373422592/T36tZ9WJ_normal.jpeg" TargetMode="External" /><Relationship Id="rId197" Type="http://schemas.openxmlformats.org/officeDocument/2006/relationships/hyperlink" Target="http://pbs.twimg.com/profile_images/1080326733797224449/-j5hSc84_normal.jpg" TargetMode="External" /><Relationship Id="rId198" Type="http://schemas.openxmlformats.org/officeDocument/2006/relationships/hyperlink" Target="http://pbs.twimg.com/profile_images/899183853096644608/bLmP7Uxv_normal.jpg" TargetMode="External" /><Relationship Id="rId199" Type="http://schemas.openxmlformats.org/officeDocument/2006/relationships/hyperlink" Target="http://pbs.twimg.com/profile_images/995310972918255616/6Fb1emyk_normal.jpg" TargetMode="External" /><Relationship Id="rId200" Type="http://schemas.openxmlformats.org/officeDocument/2006/relationships/hyperlink" Target="http://pbs.twimg.com/profile_images/1052206888253890560/ZLYPQSB8_normal.jpg" TargetMode="External" /><Relationship Id="rId201" Type="http://schemas.openxmlformats.org/officeDocument/2006/relationships/hyperlink" Target="http://pbs.twimg.com/profile_images/1037096535547244544/-0ByzjIf_normal.jpg" TargetMode="External" /><Relationship Id="rId202" Type="http://schemas.openxmlformats.org/officeDocument/2006/relationships/hyperlink" Target="http://pbs.twimg.com/profile_images/452128134632988672/X684NU3L_normal.jpeg" TargetMode="External" /><Relationship Id="rId203" Type="http://schemas.openxmlformats.org/officeDocument/2006/relationships/hyperlink" Target="http://pbs.twimg.com/profile_images/1047866034970140673/ZBhSks16_normal.jpg" TargetMode="External" /><Relationship Id="rId204" Type="http://schemas.openxmlformats.org/officeDocument/2006/relationships/hyperlink" Target="http://pbs.twimg.com/profile_images/728768377183977474/7btd6Qv6_normal.jpg" TargetMode="External" /><Relationship Id="rId205" Type="http://schemas.openxmlformats.org/officeDocument/2006/relationships/hyperlink" Target="http://pbs.twimg.com/profile_images/1004235176082321408/sr8WYJoB_normal.jpg" TargetMode="External" /><Relationship Id="rId206" Type="http://schemas.openxmlformats.org/officeDocument/2006/relationships/hyperlink" Target="http://pbs.twimg.com/profile_images/834119777824169985/wnssB7ZY_normal.jpg" TargetMode="External" /><Relationship Id="rId207" Type="http://schemas.openxmlformats.org/officeDocument/2006/relationships/hyperlink" Target="http://pbs.twimg.com/profile_images/1076953634313814016/sVPHrYFZ_normal.jpg" TargetMode="External" /><Relationship Id="rId208" Type="http://schemas.openxmlformats.org/officeDocument/2006/relationships/hyperlink" Target="http://pbs.twimg.com/profile_images/550302591/Benutzer_Drahflow_1_normal.JPG" TargetMode="External" /><Relationship Id="rId209" Type="http://schemas.openxmlformats.org/officeDocument/2006/relationships/hyperlink" Target="http://pbs.twimg.com/profile_images/1064919676067737602/DwZ7op8K_normal.jpg" TargetMode="External" /><Relationship Id="rId210" Type="http://schemas.openxmlformats.org/officeDocument/2006/relationships/hyperlink" Target="http://pbs.twimg.com/profile_images/461024936727818240/kpAzz7d4_normal.jpeg" TargetMode="External" /><Relationship Id="rId211" Type="http://schemas.openxmlformats.org/officeDocument/2006/relationships/hyperlink" Target="http://pbs.twimg.com/profile_images/682260813906747392/NrEeD1Q9_normal.png" TargetMode="External" /><Relationship Id="rId212" Type="http://schemas.openxmlformats.org/officeDocument/2006/relationships/hyperlink" Target="http://pbs.twimg.com/profile_images/3025237318/1d08a308d4c8581ab30cd9a3755e13b2_normal.png" TargetMode="External" /><Relationship Id="rId213" Type="http://schemas.openxmlformats.org/officeDocument/2006/relationships/hyperlink" Target="http://pbs.twimg.com/profile_images/702366612574310401/2aGa7WKL_normal.jpg" TargetMode="External" /><Relationship Id="rId214" Type="http://schemas.openxmlformats.org/officeDocument/2006/relationships/hyperlink" Target="http://pbs.twimg.com/profile_images/1034304248962408449/X4-_O1FN_normal.jpg" TargetMode="External" /><Relationship Id="rId215" Type="http://schemas.openxmlformats.org/officeDocument/2006/relationships/hyperlink" Target="http://pbs.twimg.com/profile_images/526110783822774272/_WLdrxCb_normal.png" TargetMode="External" /><Relationship Id="rId216" Type="http://schemas.openxmlformats.org/officeDocument/2006/relationships/hyperlink" Target="http://pbs.twimg.com/profile_images/757522996550443009/c8FMZrcu_normal.jpg" TargetMode="External" /><Relationship Id="rId217" Type="http://schemas.openxmlformats.org/officeDocument/2006/relationships/hyperlink" Target="http://pbs.twimg.com/profile_images/1029819585137000448/YFceMYRh_normal.jpg" TargetMode="External" /><Relationship Id="rId218" Type="http://schemas.openxmlformats.org/officeDocument/2006/relationships/hyperlink" Target="http://pbs.twimg.com/profile_images/966368508731936769/Zz9xAU8o_normal.jpg" TargetMode="External" /><Relationship Id="rId219" Type="http://schemas.openxmlformats.org/officeDocument/2006/relationships/hyperlink" Target="http://pbs.twimg.com/profile_images/844905187168980994/mDo_UwuM_normal.jpg" TargetMode="External" /><Relationship Id="rId220" Type="http://schemas.openxmlformats.org/officeDocument/2006/relationships/hyperlink" Target="http://pbs.twimg.com/profile_images/941571437843775488/FSc-3tlI_normal.jpg" TargetMode="External" /><Relationship Id="rId221" Type="http://schemas.openxmlformats.org/officeDocument/2006/relationships/hyperlink" Target="http://pbs.twimg.com/profile_images/734292279767269376/yV4eCazj_normal.jpg" TargetMode="External" /><Relationship Id="rId222" Type="http://schemas.openxmlformats.org/officeDocument/2006/relationships/hyperlink" Target="http://pbs.twimg.com/profile_images/999774159105228806/9T2Ui87q_normal.jpg" TargetMode="External" /><Relationship Id="rId223" Type="http://schemas.openxmlformats.org/officeDocument/2006/relationships/hyperlink" Target="http://pbs.twimg.com/profile_images/512625755/icon_normal.gif" TargetMode="External" /><Relationship Id="rId224" Type="http://schemas.openxmlformats.org/officeDocument/2006/relationships/hyperlink" Target="http://pbs.twimg.com/profile_images/1201301256/50098_100001588643507_2753668_n_normal.jpg" TargetMode="External" /><Relationship Id="rId225" Type="http://schemas.openxmlformats.org/officeDocument/2006/relationships/hyperlink" Target="http://pbs.twimg.com/profile_images/1082975776113340416/-hQlqBJA_normal.jpg" TargetMode="External" /><Relationship Id="rId226" Type="http://schemas.openxmlformats.org/officeDocument/2006/relationships/hyperlink" Target="http://pbs.twimg.com/profile_images/852085394279612416/oNIJjF5t_normal.jpg" TargetMode="External" /><Relationship Id="rId227" Type="http://schemas.openxmlformats.org/officeDocument/2006/relationships/hyperlink" Target="http://pbs.twimg.com/profile_images/1782593828/test_normal.png" TargetMode="External" /><Relationship Id="rId228" Type="http://schemas.openxmlformats.org/officeDocument/2006/relationships/hyperlink" Target="http://pbs.twimg.com/profile_images/1078333836851798016/E4Uy-xem_normal.jpg" TargetMode="External" /><Relationship Id="rId229" Type="http://schemas.openxmlformats.org/officeDocument/2006/relationships/hyperlink" Target="http://pbs.twimg.com/profile_images/747896442312753152/h2CAH4pq_normal.jpg" TargetMode="External" /><Relationship Id="rId230" Type="http://schemas.openxmlformats.org/officeDocument/2006/relationships/hyperlink" Target="http://pbs.twimg.com/profile_images/1026950820388995073/Wn32QY2D_normal.jpg" TargetMode="External" /><Relationship Id="rId231" Type="http://schemas.openxmlformats.org/officeDocument/2006/relationships/hyperlink" Target="http://pbs.twimg.com/profile_images/431826563596693504/miwa7LpW_normal.jpeg" TargetMode="External" /><Relationship Id="rId232" Type="http://schemas.openxmlformats.org/officeDocument/2006/relationships/hyperlink" Target="http://pbs.twimg.com/profile_images/801463748401606656/VI6zKp1D_normal.jpg" TargetMode="External" /><Relationship Id="rId233" Type="http://schemas.openxmlformats.org/officeDocument/2006/relationships/hyperlink" Target="http://pbs.twimg.com/profile_images/895472606094151680/IOMh1kQk_normal.jpg" TargetMode="External" /><Relationship Id="rId234" Type="http://schemas.openxmlformats.org/officeDocument/2006/relationships/hyperlink" Target="http://pbs.twimg.com/profile_images/2812214912/7361a6269c639bcc63f6c0fa80b0d3ce_normal.jpeg" TargetMode="External" /><Relationship Id="rId235" Type="http://schemas.openxmlformats.org/officeDocument/2006/relationships/hyperlink" Target="http://pbs.twimg.com/profile_images/1007007098859687936/xwNTsrAC_normal.jpg" TargetMode="External" /><Relationship Id="rId236" Type="http://schemas.openxmlformats.org/officeDocument/2006/relationships/hyperlink" Target="http://pbs.twimg.com/profile_images/412126192150401024/BGjaQNXk_normal.jpeg" TargetMode="External" /><Relationship Id="rId237" Type="http://schemas.openxmlformats.org/officeDocument/2006/relationships/hyperlink" Target="http://pbs.twimg.com/profile_images/581104476297134080/KS3p8O7-_normal.jpg" TargetMode="External" /><Relationship Id="rId238" Type="http://schemas.openxmlformats.org/officeDocument/2006/relationships/hyperlink" Target="http://pbs.twimg.com/profile_images/1431395997/profile_normal.jp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pbs.twimg.com/profile_images/998584823731007489/3-Twa8A0_normal.jpg" TargetMode="External" /><Relationship Id="rId241" Type="http://schemas.openxmlformats.org/officeDocument/2006/relationships/hyperlink" Target="http://pbs.twimg.com/profile_images/951147182874390528/464_YrmO_normal.jpg" TargetMode="External" /><Relationship Id="rId242" Type="http://schemas.openxmlformats.org/officeDocument/2006/relationships/hyperlink" Target="http://pbs.twimg.com/profile_images/3515263408/4dcca0278120c97c765cd0a80806d091_normal.jpeg" TargetMode="External" /><Relationship Id="rId243" Type="http://schemas.openxmlformats.org/officeDocument/2006/relationships/hyperlink" Target="http://pbs.twimg.com/profile_images/1040710690690854912/XpmjTcnd_normal.jpg" TargetMode="External" /><Relationship Id="rId244" Type="http://schemas.openxmlformats.org/officeDocument/2006/relationships/hyperlink" Target="http://pbs.twimg.com/profile_images/743195778399666177/9jXRv3VA_normal.jpg" TargetMode="External" /><Relationship Id="rId245" Type="http://schemas.openxmlformats.org/officeDocument/2006/relationships/hyperlink" Target="http://pbs.twimg.com/profile_images/1081406252859613185/m9A1wjyJ_normal.jpg" TargetMode="External" /><Relationship Id="rId246" Type="http://schemas.openxmlformats.org/officeDocument/2006/relationships/hyperlink" Target="http://pbs.twimg.com/profile_images/1070385958699393029/DIzzLShB_normal.jpg" TargetMode="External" /><Relationship Id="rId247" Type="http://schemas.openxmlformats.org/officeDocument/2006/relationships/hyperlink" Target="http://pbs.twimg.com/profile_images/981279930259525632/RflAFYhY_normal.jpg" TargetMode="External" /><Relationship Id="rId248" Type="http://schemas.openxmlformats.org/officeDocument/2006/relationships/hyperlink" Target="http://pbs.twimg.com/profile_images/845219660454940672/HkaEMHjt_normal.jpg" TargetMode="External" /><Relationship Id="rId249" Type="http://schemas.openxmlformats.org/officeDocument/2006/relationships/hyperlink" Target="http://pbs.twimg.com/profile_images/2387956221/2rkzj27afchh9w0pldzl_normal.jpeg" TargetMode="External" /><Relationship Id="rId250" Type="http://schemas.openxmlformats.org/officeDocument/2006/relationships/hyperlink" Target="http://pbs.twimg.com/profile_images/1077769709330751489/G-qHhMh__normal.jpg" TargetMode="External" /><Relationship Id="rId251" Type="http://schemas.openxmlformats.org/officeDocument/2006/relationships/hyperlink" Target="http://pbs.twimg.com/profile_images/1077918465065775104/aZNihO1R_normal.jpg" TargetMode="External" /><Relationship Id="rId252" Type="http://schemas.openxmlformats.org/officeDocument/2006/relationships/hyperlink" Target="http://pbs.twimg.com/profile_images/1795652249/Dan-mvg_normal.jpg" TargetMode="External" /><Relationship Id="rId253" Type="http://schemas.openxmlformats.org/officeDocument/2006/relationships/hyperlink" Target="http://pbs.twimg.com/profile_images/1080510675129126913/Y8qPujZF_normal.jpg" TargetMode="External" /><Relationship Id="rId254" Type="http://schemas.openxmlformats.org/officeDocument/2006/relationships/hyperlink" Target="http://pbs.twimg.com/profile_images/2621595727/xyyv7lwnya470lvi2p71_normal.png" TargetMode="External" /><Relationship Id="rId255" Type="http://schemas.openxmlformats.org/officeDocument/2006/relationships/hyperlink" Target="http://pbs.twimg.com/profile_images/1083114294970142735/cBrrKO6P_normal.jpg" TargetMode="External" /><Relationship Id="rId256" Type="http://schemas.openxmlformats.org/officeDocument/2006/relationships/hyperlink" Target="http://pbs.twimg.com/profile_images/1050295525742792704/1mFbJ8EN_normal.jpg" TargetMode="External" /><Relationship Id="rId257" Type="http://schemas.openxmlformats.org/officeDocument/2006/relationships/hyperlink" Target="http://pbs.twimg.com/profile_images/993649592422907904/yD7LkqU2_normal.jpg" TargetMode="External" /><Relationship Id="rId258" Type="http://schemas.openxmlformats.org/officeDocument/2006/relationships/hyperlink" Target="http://pbs.twimg.com/profile_images/760049317822554112/QjnF9jrx_normal.jpg" TargetMode="External" /><Relationship Id="rId259" Type="http://schemas.openxmlformats.org/officeDocument/2006/relationships/hyperlink" Target="http://pbs.twimg.com/profile_images/1084317719934029824/cfEYccFT_normal.jpg" TargetMode="External" /><Relationship Id="rId260" Type="http://schemas.openxmlformats.org/officeDocument/2006/relationships/hyperlink" Target="http://pbs.twimg.com/profile_images/969331682179502081/vYy7er_C_normal.jpg" TargetMode="External" /><Relationship Id="rId261" Type="http://schemas.openxmlformats.org/officeDocument/2006/relationships/hyperlink" Target="http://pbs.twimg.com/profile_images/1071318651939237888/j1Jd5xCs_normal.jpg" TargetMode="External" /><Relationship Id="rId262" Type="http://schemas.openxmlformats.org/officeDocument/2006/relationships/hyperlink" Target="http://pbs.twimg.com/profile_images/1082100688606265344/G07Ib18o_normal.jpg" TargetMode="External" /><Relationship Id="rId263" Type="http://schemas.openxmlformats.org/officeDocument/2006/relationships/hyperlink" Target="http://pbs.twimg.com/profile_images/1054744594221547520/_hIPlTD3_normal.jpg" TargetMode="External" /><Relationship Id="rId264" Type="http://schemas.openxmlformats.org/officeDocument/2006/relationships/hyperlink" Target="http://pbs.twimg.com/profile_images/3435212589/e07da27f0affa0b7c2427ae3766a0669_normal.jpeg" TargetMode="External" /><Relationship Id="rId265" Type="http://schemas.openxmlformats.org/officeDocument/2006/relationships/hyperlink" Target="http://pbs.twimg.com/profile_images/884495954258382849/OSgBTz5T_normal.jpg" TargetMode="External" /><Relationship Id="rId266" Type="http://schemas.openxmlformats.org/officeDocument/2006/relationships/hyperlink" Target="http://pbs.twimg.com/profile_images/721389944447438849/vtlIcLbq_normal.jpg" TargetMode="External" /><Relationship Id="rId267" Type="http://schemas.openxmlformats.org/officeDocument/2006/relationships/hyperlink" Target="http://pbs.twimg.com/profile_images/1674726804/Ammar_Waleed_normal.jpg" TargetMode="External" /><Relationship Id="rId268" Type="http://schemas.openxmlformats.org/officeDocument/2006/relationships/hyperlink" Target="https://twitter.com/garymarcus" TargetMode="External" /><Relationship Id="rId269" Type="http://schemas.openxmlformats.org/officeDocument/2006/relationships/hyperlink" Target="https://twitter.com/ft" TargetMode="External" /><Relationship Id="rId270" Type="http://schemas.openxmlformats.org/officeDocument/2006/relationships/hyperlink" Target="https://twitter.com/pdasigi" TargetMode="External" /><Relationship Id="rId271" Type="http://schemas.openxmlformats.org/officeDocument/2006/relationships/hyperlink" Target="https://twitter.com/allen_ai" TargetMode="External" /><Relationship Id="rId272" Type="http://schemas.openxmlformats.org/officeDocument/2006/relationships/hyperlink" Target="https://twitter.com/tajymany" TargetMode="External" /><Relationship Id="rId273" Type="http://schemas.openxmlformats.org/officeDocument/2006/relationships/hyperlink" Target="https://twitter.com/kbcsony" TargetMode="External" /><Relationship Id="rId274" Type="http://schemas.openxmlformats.org/officeDocument/2006/relationships/hyperlink" Target="https://twitter.com/mohanumarvaish" TargetMode="External" /><Relationship Id="rId275" Type="http://schemas.openxmlformats.org/officeDocument/2006/relationships/hyperlink" Target="https://twitter.com/sunligh65803010" TargetMode="External" /><Relationship Id="rId276" Type="http://schemas.openxmlformats.org/officeDocument/2006/relationships/hyperlink" Target="https://twitter.com/allenai_org" TargetMode="External" /><Relationship Id="rId277" Type="http://schemas.openxmlformats.org/officeDocument/2006/relationships/hyperlink" Target="https://twitter.com/jeopardy" TargetMode="External" /><Relationship Id="rId278" Type="http://schemas.openxmlformats.org/officeDocument/2006/relationships/hyperlink" Target="https://twitter.com/ibmwatson" TargetMode="External" /><Relationship Id="rId279" Type="http://schemas.openxmlformats.org/officeDocument/2006/relationships/hyperlink" Target="https://twitter.com/theamshownz" TargetMode="External" /><Relationship Id="rId280" Type="http://schemas.openxmlformats.org/officeDocument/2006/relationships/hyperlink" Target="https://twitter.com/ulrichjunker" TargetMode="External" /><Relationship Id="rId281" Type="http://schemas.openxmlformats.org/officeDocument/2006/relationships/hyperlink" Target="https://twitter.com/rpnstartups" TargetMode="External" /><Relationship Id="rId282" Type="http://schemas.openxmlformats.org/officeDocument/2006/relationships/hyperlink" Target="https://twitter.com/marcusfrei_" TargetMode="External" /><Relationship Id="rId283" Type="http://schemas.openxmlformats.org/officeDocument/2006/relationships/hyperlink" Target="https://twitter.com/aluwcl" TargetMode="External" /><Relationship Id="rId284" Type="http://schemas.openxmlformats.org/officeDocument/2006/relationships/hyperlink" Target="https://twitter.com/steplitsky" TargetMode="External" /><Relationship Id="rId285" Type="http://schemas.openxmlformats.org/officeDocument/2006/relationships/hyperlink" Target="https://twitter.com/zuzudotai" TargetMode="External" /><Relationship Id="rId286" Type="http://schemas.openxmlformats.org/officeDocument/2006/relationships/hyperlink" Target="https://twitter.com/etzioni" TargetMode="External" /><Relationship Id="rId287" Type="http://schemas.openxmlformats.org/officeDocument/2006/relationships/hyperlink" Target="https://twitter.com/future_of_ai" TargetMode="External" /><Relationship Id="rId288" Type="http://schemas.openxmlformats.org/officeDocument/2006/relationships/hyperlink" Target="https://twitter.com/ghideas" TargetMode="External" /><Relationship Id="rId289" Type="http://schemas.openxmlformats.org/officeDocument/2006/relationships/hyperlink" Target="https://twitter.com/machine_ml" TargetMode="External" /><Relationship Id="rId290" Type="http://schemas.openxmlformats.org/officeDocument/2006/relationships/hyperlink" Target="https://twitter.com/tauheedul" TargetMode="External" /><Relationship Id="rId291" Type="http://schemas.openxmlformats.org/officeDocument/2006/relationships/hyperlink" Target="https://twitter.com/jpfuentesbrea" TargetMode="External" /><Relationship Id="rId292" Type="http://schemas.openxmlformats.org/officeDocument/2006/relationships/hyperlink" Target="https://twitter.com/drahflow" TargetMode="External" /><Relationship Id="rId293" Type="http://schemas.openxmlformats.org/officeDocument/2006/relationships/hyperlink" Target="https://twitter.com/jimprall" TargetMode="External" /><Relationship Id="rId294" Type="http://schemas.openxmlformats.org/officeDocument/2006/relationships/hyperlink" Target="https://twitter.com/seanrintel" TargetMode="External" /><Relationship Id="rId295" Type="http://schemas.openxmlformats.org/officeDocument/2006/relationships/hyperlink" Target="https://twitter.com/hn_frontpage" TargetMode="External" /><Relationship Id="rId296" Type="http://schemas.openxmlformats.org/officeDocument/2006/relationships/hyperlink" Target="https://twitter.com/hntweets" TargetMode="External" /><Relationship Id="rId297" Type="http://schemas.openxmlformats.org/officeDocument/2006/relationships/hyperlink" Target="https://twitter.com/hacker_news_hir" TargetMode="External" /><Relationship Id="rId298" Type="http://schemas.openxmlformats.org/officeDocument/2006/relationships/hyperlink" Target="https://twitter.com/angsuman" TargetMode="External" /><Relationship Id="rId299" Type="http://schemas.openxmlformats.org/officeDocument/2006/relationships/hyperlink" Target="https://twitter.com/newsycbot" TargetMode="External" /><Relationship Id="rId300" Type="http://schemas.openxmlformats.org/officeDocument/2006/relationships/hyperlink" Target="https://twitter.com/neuropuff" TargetMode="External" /><Relationship Id="rId301" Type="http://schemas.openxmlformats.org/officeDocument/2006/relationships/hyperlink" Target="https://twitter.com/420cyber" TargetMode="External" /><Relationship Id="rId302" Type="http://schemas.openxmlformats.org/officeDocument/2006/relationships/hyperlink" Target="https://twitter.com/blackopscyber1" TargetMode="External" /><Relationship Id="rId303" Type="http://schemas.openxmlformats.org/officeDocument/2006/relationships/hyperlink" Target="https://twitter.com/darksideofcode" TargetMode="External" /><Relationship Id="rId304" Type="http://schemas.openxmlformats.org/officeDocument/2006/relationships/hyperlink" Target="https://twitter.com/bprogramming2" TargetMode="External" /><Relationship Id="rId305" Type="http://schemas.openxmlformats.org/officeDocument/2006/relationships/hyperlink" Target="https://twitter.com/jreuben1" TargetMode="External" /><Relationship Id="rId306" Type="http://schemas.openxmlformats.org/officeDocument/2006/relationships/hyperlink" Target="https://twitter.com/joshtronic" TargetMode="External" /><Relationship Id="rId307" Type="http://schemas.openxmlformats.org/officeDocument/2006/relationships/hyperlink" Target="https://twitter.com/tek_news" TargetMode="External" /><Relationship Id="rId308" Type="http://schemas.openxmlformats.org/officeDocument/2006/relationships/hyperlink" Target="https://twitter.com/jvtastic" TargetMode="External" /><Relationship Id="rId309" Type="http://schemas.openxmlformats.org/officeDocument/2006/relationships/hyperlink" Target="https://twitter.com/elonmusk" TargetMode="External" /><Relationship Id="rId310" Type="http://schemas.openxmlformats.org/officeDocument/2006/relationships/hyperlink" Target="https://twitter.com/penzant" TargetMode="External" /><Relationship Id="rId311" Type="http://schemas.openxmlformats.org/officeDocument/2006/relationships/hyperlink" Target="https://twitter.com/ikuyamada" TargetMode="External" /><Relationship Id="rId312" Type="http://schemas.openxmlformats.org/officeDocument/2006/relationships/hyperlink" Target="https://twitter.com/holidayengineer" TargetMode="External" /><Relationship Id="rId313" Type="http://schemas.openxmlformats.org/officeDocument/2006/relationships/hyperlink" Target="https://twitter.com/dashgopro" TargetMode="External" /><Relationship Id="rId314" Type="http://schemas.openxmlformats.org/officeDocument/2006/relationships/hyperlink" Target="https://twitter.com/ai2_allennlp" TargetMode="External" /><Relationship Id="rId315" Type="http://schemas.openxmlformats.org/officeDocument/2006/relationships/hyperlink" Target="https://twitter.com/nlpnoah" TargetMode="External" /><Relationship Id="rId316" Type="http://schemas.openxmlformats.org/officeDocument/2006/relationships/hyperlink" Target="https://twitter.com/shaliniananda1" TargetMode="External" /><Relationship Id="rId317" Type="http://schemas.openxmlformats.org/officeDocument/2006/relationships/hyperlink" Target="https://twitter.com/yejinchoinka" TargetMode="External" /><Relationship Id="rId318" Type="http://schemas.openxmlformats.org/officeDocument/2006/relationships/hyperlink" Target="https://twitter.com/alanmackworth" TargetMode="External" /><Relationship Id="rId319" Type="http://schemas.openxmlformats.org/officeDocument/2006/relationships/hyperlink" Target="https://twitter.com/eric_wallace_" TargetMode="External" /><Relationship Id="rId320" Type="http://schemas.openxmlformats.org/officeDocument/2006/relationships/hyperlink" Target="https://twitter.com/ayirpelle" TargetMode="External" /><Relationship Id="rId321" Type="http://schemas.openxmlformats.org/officeDocument/2006/relationships/hyperlink" Target="https://twitter.com/billhilf" TargetMode="External" /><Relationship Id="rId322" Type="http://schemas.openxmlformats.org/officeDocument/2006/relationships/hyperlink" Target="https://twitter.com/yoavgo" TargetMode="External" /><Relationship Id="rId323" Type="http://schemas.openxmlformats.org/officeDocument/2006/relationships/hyperlink" Target="https://twitter.com/sara_thiru" TargetMode="External" /><Relationship Id="rId324" Type="http://schemas.openxmlformats.org/officeDocument/2006/relationships/hyperlink" Target="https://twitter.com/geologistico" TargetMode="External" /><Relationship Id="rId325" Type="http://schemas.openxmlformats.org/officeDocument/2006/relationships/hyperlink" Target="https://twitter.com/recitalai" TargetMode="External" /><Relationship Id="rId326" Type="http://schemas.openxmlformats.org/officeDocument/2006/relationships/hyperlink" Target="https://twitter.com/desertnaut" TargetMode="External" /><Relationship Id="rId327" Type="http://schemas.openxmlformats.org/officeDocument/2006/relationships/hyperlink" Target="https://twitter.com/i_beltagy" TargetMode="External" /><Relationship Id="rId328" Type="http://schemas.openxmlformats.org/officeDocument/2006/relationships/hyperlink" Target="https://twitter.com/sameer_" TargetMode="External" /><Relationship Id="rId329" Type="http://schemas.openxmlformats.org/officeDocument/2006/relationships/hyperlink" Target="https://twitter.com/fnplusofficial" TargetMode="External" /><Relationship Id="rId330" Type="http://schemas.openxmlformats.org/officeDocument/2006/relationships/hyperlink" Target="https://twitter.com/adlucem9" TargetMode="External" /><Relationship Id="rId331" Type="http://schemas.openxmlformats.org/officeDocument/2006/relationships/hyperlink" Target="https://twitter.com/mikenelson" TargetMode="External" /><Relationship Id="rId332" Type="http://schemas.openxmlformats.org/officeDocument/2006/relationships/hyperlink" Target="https://twitter.com/vrbenjamins" TargetMode="External" /><Relationship Id="rId333" Type="http://schemas.openxmlformats.org/officeDocument/2006/relationships/hyperlink" Target="https://twitter.com/cnrpst" TargetMode="External" /><Relationship Id="rId334" Type="http://schemas.openxmlformats.org/officeDocument/2006/relationships/hyperlink" Target="https://twitter.com/himansh77588980" TargetMode="External" /><Relationship Id="rId335" Type="http://schemas.openxmlformats.org/officeDocument/2006/relationships/hyperlink" Target="https://twitter.com/bluespec149799" TargetMode="External" /><Relationship Id="rId336" Type="http://schemas.openxmlformats.org/officeDocument/2006/relationships/hyperlink" Target="https://twitter.com/dsweld" TargetMode="External" /><Relationship Id="rId337" Type="http://schemas.openxmlformats.org/officeDocument/2006/relationships/hyperlink" Target="https://twitter.com/nlpmattg" TargetMode="External" /><Relationship Id="rId338" Type="http://schemas.openxmlformats.org/officeDocument/2006/relationships/hyperlink" Target="https://twitter.com/hazyresearch" TargetMode="External" /><Relationship Id="rId339" Type="http://schemas.openxmlformats.org/officeDocument/2006/relationships/hyperlink" Target="https://twitter.com/montreal_ai" TargetMode="External" /><Relationship Id="rId340" Type="http://schemas.openxmlformats.org/officeDocument/2006/relationships/hyperlink" Target="https://twitter.com/thechrischua" TargetMode="External" /><Relationship Id="rId341" Type="http://schemas.openxmlformats.org/officeDocument/2006/relationships/hyperlink" Target="https://twitter.com/googleai" TargetMode="External" /><Relationship Id="rId342" Type="http://schemas.openxmlformats.org/officeDocument/2006/relationships/hyperlink" Target="https://twitter.com/joeliu2016" TargetMode="External" /><Relationship Id="rId343" Type="http://schemas.openxmlformats.org/officeDocument/2006/relationships/hyperlink" Target="https://twitter.com/ainow6" TargetMode="External" /><Relationship Id="rId344" Type="http://schemas.openxmlformats.org/officeDocument/2006/relationships/hyperlink" Target="https://twitter.com/ashot_" TargetMode="External" /><Relationship Id="rId345" Type="http://schemas.openxmlformats.org/officeDocument/2006/relationships/hyperlink" Target="https://twitter.com/temiz33" TargetMode="External" /><Relationship Id="rId346" Type="http://schemas.openxmlformats.org/officeDocument/2006/relationships/hyperlink" Target="https://twitter.com/robotic_hands" TargetMode="External" /><Relationship Id="rId347" Type="http://schemas.openxmlformats.org/officeDocument/2006/relationships/hyperlink" Target="https://twitter.com/twinkle08451511" TargetMode="External" /><Relationship Id="rId348" Type="http://schemas.openxmlformats.org/officeDocument/2006/relationships/hyperlink" Target="https://twitter.com/davewolf141" TargetMode="External" /><Relationship Id="rId349" Type="http://schemas.openxmlformats.org/officeDocument/2006/relationships/hyperlink" Target="https://twitter.com/thom_wolf" TargetMode="External" /><Relationship Id="rId350" Type="http://schemas.openxmlformats.org/officeDocument/2006/relationships/hyperlink" Target="https://twitter.com/camchenry" TargetMode="External" /><Relationship Id="rId351" Type="http://schemas.openxmlformats.org/officeDocument/2006/relationships/hyperlink" Target="https://twitter.com/waleed_ammar" TargetMode="External" /><Relationship Id="rId352" Type="http://schemas.openxmlformats.org/officeDocument/2006/relationships/comments" Target="../comments2.xml" /><Relationship Id="rId353" Type="http://schemas.openxmlformats.org/officeDocument/2006/relationships/vmlDrawing" Target="../drawings/vmlDrawing2.vml" /><Relationship Id="rId354" Type="http://schemas.openxmlformats.org/officeDocument/2006/relationships/table" Target="../tables/table2.xml" /><Relationship Id="rId3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leaderboard.allenai.org/arc/submissions/public" TargetMode="External" /><Relationship Id="rId2" Type="http://schemas.openxmlformats.org/officeDocument/2006/relationships/hyperlink" Target="https://www.facebook.com/TheAMShowNZ/videos/1116088135190835/" TargetMode="External" /><Relationship Id="rId3" Type="http://schemas.openxmlformats.org/officeDocument/2006/relationships/hyperlink" Target="https://news.ycombinator.com/item?id=18832402" TargetMode="External" /><Relationship Id="rId4" Type="http://schemas.openxmlformats.org/officeDocument/2006/relationships/hyperlink" Target="http://out.faveeo.com/?url=https://allenai.org/&amp;vertical=general&amp;family=ai" TargetMode="External" /><Relationship Id="rId5" Type="http://schemas.openxmlformats.org/officeDocument/2006/relationships/hyperlink" Target="http://out.faveeo.com/?url=https://allenai.org/&amp;vertical=research&amp;family=ai" TargetMode="External" /><Relationship Id="rId6" Type="http://schemas.openxmlformats.org/officeDocument/2006/relationships/hyperlink" Target="https://twitter.com/allenai_org" TargetMode="External" /><Relationship Id="rId7" Type="http://schemas.openxmlformats.org/officeDocument/2006/relationships/hyperlink" Target="https://leaderboard.allenai.org/arc/submissions/about" TargetMode="External" /><Relationship Id="rId8" Type="http://schemas.openxmlformats.org/officeDocument/2006/relationships/hyperlink" Target="https://leaderboard.allenai.org/scitail/submission/bg03lp123n20bdi7i2n0" TargetMode="External" /><Relationship Id="rId9" Type="http://schemas.openxmlformats.org/officeDocument/2006/relationships/hyperlink" Target="https://leaderboard.allenai.org/arc/submissions/public?utm_source=dlvr.it&amp;utm_medium=twitter" TargetMode="External" /><Relationship Id="rId10" Type="http://schemas.openxmlformats.org/officeDocument/2006/relationships/hyperlink" Target="https://twitter.com/nlpmattg/status/976600022576914432" TargetMode="External" /><Relationship Id="rId11" Type="http://schemas.openxmlformats.org/officeDocument/2006/relationships/hyperlink" Target="http://allenai.org/" TargetMode="External" /><Relationship Id="rId12" Type="http://schemas.openxmlformats.org/officeDocument/2006/relationships/hyperlink" Target="https://leaderboard.allenai.org/arc/submissions/public" TargetMode="External" /><Relationship Id="rId13" Type="http://schemas.openxmlformats.org/officeDocument/2006/relationships/hyperlink" Target="https://news.ycombinator.com/item?id=18832402" TargetMode="External" /><Relationship Id="rId14" Type="http://schemas.openxmlformats.org/officeDocument/2006/relationships/hyperlink" Target="https://twitter.com/allenai_org" TargetMode="External" /><Relationship Id="rId15" Type="http://schemas.openxmlformats.org/officeDocument/2006/relationships/hyperlink" Target="https://allenai.org/semantic-scholar/" TargetMode="External" /><Relationship Id="rId16" Type="http://schemas.openxmlformats.org/officeDocument/2006/relationships/hyperlink" Target="https://twitter.com/angusveitch/status/1081329357975506944" TargetMode="External" /><Relationship Id="rId17" Type="http://schemas.openxmlformats.org/officeDocument/2006/relationships/hyperlink" Target="https://www.reddit.com/r/bprogramming/comments/acwic9/new_top_score_on_ai2_reasoning_challenge_arc_is/" TargetMode="External" /><Relationship Id="rId18" Type="http://schemas.openxmlformats.org/officeDocument/2006/relationships/hyperlink" Target="http://allenai.org/" TargetMode="External" /><Relationship Id="rId19" Type="http://schemas.openxmlformats.org/officeDocument/2006/relationships/hyperlink" Target="https://www.change.org/p/uk-government-have-a-second-referendum-on-leaving-the-eu-question-stay-or-leave?recruiter=903205999&amp;utm_source=share_petition&amp;utm_medium=email&amp;utm_campaign=undefined" TargetMode="External" /><Relationship Id="rId20" Type="http://schemas.openxmlformats.org/officeDocument/2006/relationships/hyperlink" Target="http://ai2thor.allenai.org/" TargetMode="External" /><Relationship Id="rId21" Type="http://schemas.openxmlformats.org/officeDocument/2006/relationships/hyperlink" Target="http://out.faveeo.com/?url=https://allenai.org/&amp;vertical=general&amp;family=ai" TargetMode="External" /><Relationship Id="rId22" Type="http://schemas.openxmlformats.org/officeDocument/2006/relationships/hyperlink" Target="http://out.faveeo.com/?url=https://allenai.org/&amp;vertical=research&amp;family=ai" TargetMode="External" /><Relationship Id="rId23" Type="http://schemas.openxmlformats.org/officeDocument/2006/relationships/hyperlink" Target="https://leaderboard.allenai.org/arc/submissions/about" TargetMode="External" /><Relationship Id="rId24" Type="http://schemas.openxmlformats.org/officeDocument/2006/relationships/hyperlink" Target="https://twitter.com/seb_ruder/status/1050727451138150400" TargetMode="External" /><Relationship Id="rId25" Type="http://schemas.openxmlformats.org/officeDocument/2006/relationships/hyperlink" Target="https://allenai.org/" TargetMode="External" /><Relationship Id="rId26" Type="http://schemas.openxmlformats.org/officeDocument/2006/relationships/hyperlink" Target="https://twitter.com/allen_ai/status/1080181612204183552" TargetMode="External" /><Relationship Id="rId27" Type="http://schemas.openxmlformats.org/officeDocument/2006/relationships/hyperlink" Target="https://www.facebook.com/TheAMShowNZ/videos/1116088135190835/" TargetMode="External" /><Relationship Id="rId28" Type="http://schemas.openxmlformats.org/officeDocument/2006/relationships/hyperlink" Target="https://www.ft.com/content/4367e34e-db72-11e7-9504-59efdb70e12f" TargetMode="External" /><Relationship Id="rId29" Type="http://schemas.openxmlformats.org/officeDocument/2006/relationships/hyperlink" Target="https://twitter.com/nlpmattg/status/976600022576914432" TargetMode="External" /><Relationship Id="rId30" Type="http://schemas.openxmlformats.org/officeDocument/2006/relationships/hyperlink" Target="https://leaderboard.allenai.org/scitail/submission/bg03lp123n20bdi7i2n0" TargetMode="External" /><Relationship Id="rId31" Type="http://schemas.openxmlformats.org/officeDocument/2006/relationships/hyperlink" Target="https://leaderboard.allenai.org/arc/submissions/public?utm_source=dlvr.it&amp;utm_medium=twitter"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1229</v>
      </c>
      <c r="BB2" s="13" t="s">
        <v>1247</v>
      </c>
      <c r="BC2" s="13" t="s">
        <v>1248</v>
      </c>
      <c r="BD2" s="117" t="s">
        <v>1654</v>
      </c>
      <c r="BE2" s="117" t="s">
        <v>1655</v>
      </c>
      <c r="BF2" s="117" t="s">
        <v>1656</v>
      </c>
      <c r="BG2" s="117" t="s">
        <v>1657</v>
      </c>
      <c r="BH2" s="117" t="s">
        <v>1658</v>
      </c>
      <c r="BI2" s="117" t="s">
        <v>1659</v>
      </c>
      <c r="BJ2" s="117" t="s">
        <v>1660</v>
      </c>
      <c r="BK2" s="117" t="s">
        <v>1661</v>
      </c>
      <c r="BL2" s="117" t="s">
        <v>1662</v>
      </c>
    </row>
    <row r="3" spans="1:64" ht="15" customHeight="1">
      <c r="A3" s="64" t="s">
        <v>212</v>
      </c>
      <c r="B3" s="64" t="s">
        <v>285</v>
      </c>
      <c r="C3" s="65" t="s">
        <v>1720</v>
      </c>
      <c r="D3" s="66">
        <v>3</v>
      </c>
      <c r="E3" s="67" t="s">
        <v>132</v>
      </c>
      <c r="F3" s="68">
        <v>35</v>
      </c>
      <c r="G3" s="65"/>
      <c r="H3" s="69"/>
      <c r="I3" s="70"/>
      <c r="J3" s="70"/>
      <c r="K3" s="34" t="s">
        <v>65</v>
      </c>
      <c r="L3" s="71">
        <v>3</v>
      </c>
      <c r="M3" s="71"/>
      <c r="N3" s="72"/>
      <c r="O3" s="78" t="s">
        <v>296</v>
      </c>
      <c r="P3" s="80">
        <v>43136.7355787037</v>
      </c>
      <c r="Q3" s="78" t="s">
        <v>298</v>
      </c>
      <c r="R3" s="82" t="s">
        <v>344</v>
      </c>
      <c r="S3" s="78" t="s">
        <v>363</v>
      </c>
      <c r="T3" s="78" t="s">
        <v>372</v>
      </c>
      <c r="U3" s="78"/>
      <c r="V3" s="82" t="s">
        <v>386</v>
      </c>
      <c r="W3" s="80">
        <v>43136.7355787037</v>
      </c>
      <c r="X3" s="82" t="s">
        <v>452</v>
      </c>
      <c r="Y3" s="78"/>
      <c r="Z3" s="78"/>
      <c r="AA3" s="84" t="s">
        <v>531</v>
      </c>
      <c r="AB3" s="78"/>
      <c r="AC3" s="78" t="b">
        <v>0</v>
      </c>
      <c r="AD3" s="78">
        <v>368</v>
      </c>
      <c r="AE3" s="84" t="s">
        <v>611</v>
      </c>
      <c r="AF3" s="78" t="b">
        <v>0</v>
      </c>
      <c r="AG3" s="78" t="s">
        <v>614</v>
      </c>
      <c r="AH3" s="78"/>
      <c r="AI3" s="84" t="s">
        <v>611</v>
      </c>
      <c r="AJ3" s="78" t="b">
        <v>0</v>
      </c>
      <c r="AK3" s="78">
        <v>194</v>
      </c>
      <c r="AL3" s="84" t="s">
        <v>611</v>
      </c>
      <c r="AM3" s="78" t="s">
        <v>618</v>
      </c>
      <c r="AN3" s="78" t="b">
        <v>0</v>
      </c>
      <c r="AO3" s="84" t="s">
        <v>531</v>
      </c>
      <c r="AP3" s="78" t="s">
        <v>638</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273</v>
      </c>
      <c r="C4" s="65" t="s">
        <v>1720</v>
      </c>
      <c r="D4" s="66">
        <v>3</v>
      </c>
      <c r="E4" s="67" t="s">
        <v>132</v>
      </c>
      <c r="F4" s="68">
        <v>35</v>
      </c>
      <c r="G4" s="65"/>
      <c r="H4" s="69"/>
      <c r="I4" s="70"/>
      <c r="J4" s="70"/>
      <c r="K4" s="34" t="s">
        <v>65</v>
      </c>
      <c r="L4" s="77">
        <v>4</v>
      </c>
      <c r="M4" s="77"/>
      <c r="N4" s="72"/>
      <c r="O4" s="79" t="s">
        <v>296</v>
      </c>
      <c r="P4" s="81">
        <v>43467.090474537035</v>
      </c>
      <c r="Q4" s="79" t="s">
        <v>299</v>
      </c>
      <c r="R4" s="79"/>
      <c r="S4" s="79"/>
      <c r="T4" s="79"/>
      <c r="U4" s="79"/>
      <c r="V4" s="83" t="s">
        <v>387</v>
      </c>
      <c r="W4" s="81">
        <v>43467.090474537035</v>
      </c>
      <c r="X4" s="83" t="s">
        <v>453</v>
      </c>
      <c r="Y4" s="79"/>
      <c r="Z4" s="79"/>
      <c r="AA4" s="85" t="s">
        <v>532</v>
      </c>
      <c r="AB4" s="79"/>
      <c r="AC4" s="79" t="b">
        <v>0</v>
      </c>
      <c r="AD4" s="79">
        <v>0</v>
      </c>
      <c r="AE4" s="85" t="s">
        <v>611</v>
      </c>
      <c r="AF4" s="79" t="b">
        <v>0</v>
      </c>
      <c r="AG4" s="79" t="s">
        <v>614</v>
      </c>
      <c r="AH4" s="79"/>
      <c r="AI4" s="85" t="s">
        <v>611</v>
      </c>
      <c r="AJ4" s="79" t="b">
        <v>0</v>
      </c>
      <c r="AK4" s="79">
        <v>17</v>
      </c>
      <c r="AL4" s="85" t="s">
        <v>596</v>
      </c>
      <c r="AM4" s="79" t="s">
        <v>619</v>
      </c>
      <c r="AN4" s="79" t="b">
        <v>0</v>
      </c>
      <c r="AO4" s="85" t="s">
        <v>596</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3.5714285714285716</v>
      </c>
      <c r="BF4" s="48">
        <v>0</v>
      </c>
      <c r="BG4" s="49">
        <v>0</v>
      </c>
      <c r="BH4" s="48">
        <v>0</v>
      </c>
      <c r="BI4" s="49">
        <v>0</v>
      </c>
      <c r="BJ4" s="48">
        <v>27</v>
      </c>
      <c r="BK4" s="49">
        <v>96.42857142857143</v>
      </c>
      <c r="BL4" s="48">
        <v>28</v>
      </c>
    </row>
    <row r="5" spans="1:64" ht="15">
      <c r="A5" s="64" t="s">
        <v>214</v>
      </c>
      <c r="B5" s="64" t="s">
        <v>286</v>
      </c>
      <c r="C5" s="65" t="s">
        <v>1720</v>
      </c>
      <c r="D5" s="66">
        <v>3</v>
      </c>
      <c r="E5" s="67" t="s">
        <v>132</v>
      </c>
      <c r="F5" s="68">
        <v>35</v>
      </c>
      <c r="G5" s="65"/>
      <c r="H5" s="69"/>
      <c r="I5" s="70"/>
      <c r="J5" s="70"/>
      <c r="K5" s="34" t="s">
        <v>65</v>
      </c>
      <c r="L5" s="77">
        <v>5</v>
      </c>
      <c r="M5" s="77"/>
      <c r="N5" s="72"/>
      <c r="O5" s="79" t="s">
        <v>296</v>
      </c>
      <c r="P5" s="81">
        <v>42970.80550925926</v>
      </c>
      <c r="Q5" s="79" t="s">
        <v>300</v>
      </c>
      <c r="R5" s="83" t="s">
        <v>345</v>
      </c>
      <c r="S5" s="79" t="s">
        <v>364</v>
      </c>
      <c r="T5" s="79" t="s">
        <v>373</v>
      </c>
      <c r="U5" s="83" t="s">
        <v>379</v>
      </c>
      <c r="V5" s="83" t="s">
        <v>379</v>
      </c>
      <c r="W5" s="81">
        <v>42970.80550925926</v>
      </c>
      <c r="X5" s="83" t="s">
        <v>454</v>
      </c>
      <c r="Y5" s="79"/>
      <c r="Z5" s="79"/>
      <c r="AA5" s="85" t="s">
        <v>533</v>
      </c>
      <c r="AB5" s="79"/>
      <c r="AC5" s="79" t="b">
        <v>0</v>
      </c>
      <c r="AD5" s="79">
        <v>812</v>
      </c>
      <c r="AE5" s="85" t="s">
        <v>611</v>
      </c>
      <c r="AF5" s="79" t="b">
        <v>0</v>
      </c>
      <c r="AG5" s="79" t="s">
        <v>614</v>
      </c>
      <c r="AH5" s="79"/>
      <c r="AI5" s="85" t="s">
        <v>611</v>
      </c>
      <c r="AJ5" s="79" t="b">
        <v>0</v>
      </c>
      <c r="AK5" s="79">
        <v>186</v>
      </c>
      <c r="AL5" s="85" t="s">
        <v>611</v>
      </c>
      <c r="AM5" s="79" t="s">
        <v>620</v>
      </c>
      <c r="AN5" s="79" t="b">
        <v>0</v>
      </c>
      <c r="AO5" s="85" t="s">
        <v>533</v>
      </c>
      <c r="AP5" s="79" t="s">
        <v>638</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215</v>
      </c>
      <c r="B6" s="64" t="s">
        <v>286</v>
      </c>
      <c r="C6" s="65" t="s">
        <v>1720</v>
      </c>
      <c r="D6" s="66">
        <v>3</v>
      </c>
      <c r="E6" s="67" t="s">
        <v>132</v>
      </c>
      <c r="F6" s="68">
        <v>35</v>
      </c>
      <c r="G6" s="65"/>
      <c r="H6" s="69"/>
      <c r="I6" s="70"/>
      <c r="J6" s="70"/>
      <c r="K6" s="34" t="s">
        <v>65</v>
      </c>
      <c r="L6" s="77">
        <v>6</v>
      </c>
      <c r="M6" s="77"/>
      <c r="N6" s="72"/>
      <c r="O6" s="79" t="s">
        <v>296</v>
      </c>
      <c r="P6" s="81">
        <v>43467.246666666666</v>
      </c>
      <c r="Q6" s="79" t="s">
        <v>301</v>
      </c>
      <c r="R6" s="79"/>
      <c r="S6" s="79"/>
      <c r="T6" s="79"/>
      <c r="U6" s="83" t="s">
        <v>380</v>
      </c>
      <c r="V6" s="83" t="s">
        <v>380</v>
      </c>
      <c r="W6" s="81">
        <v>43467.246666666666</v>
      </c>
      <c r="X6" s="83" t="s">
        <v>455</v>
      </c>
      <c r="Y6" s="79"/>
      <c r="Z6" s="79"/>
      <c r="AA6" s="85" t="s">
        <v>534</v>
      </c>
      <c r="AB6" s="85" t="s">
        <v>533</v>
      </c>
      <c r="AC6" s="79" t="b">
        <v>0</v>
      </c>
      <c r="AD6" s="79">
        <v>0</v>
      </c>
      <c r="AE6" s="85" t="s">
        <v>612</v>
      </c>
      <c r="AF6" s="79" t="b">
        <v>0</v>
      </c>
      <c r="AG6" s="79" t="s">
        <v>614</v>
      </c>
      <c r="AH6" s="79"/>
      <c r="AI6" s="85" t="s">
        <v>611</v>
      </c>
      <c r="AJ6" s="79" t="b">
        <v>0</v>
      </c>
      <c r="AK6" s="79">
        <v>0</v>
      </c>
      <c r="AL6" s="85" t="s">
        <v>611</v>
      </c>
      <c r="AM6" s="79" t="s">
        <v>621</v>
      </c>
      <c r="AN6" s="79" t="b">
        <v>0</v>
      </c>
      <c r="AO6" s="85" t="s">
        <v>533</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216</v>
      </c>
      <c r="B7" s="64" t="s">
        <v>286</v>
      </c>
      <c r="C7" s="65" t="s">
        <v>1720</v>
      </c>
      <c r="D7" s="66">
        <v>3</v>
      </c>
      <c r="E7" s="67" t="s">
        <v>132</v>
      </c>
      <c r="F7" s="68">
        <v>35</v>
      </c>
      <c r="G7" s="65"/>
      <c r="H7" s="69"/>
      <c r="I7" s="70"/>
      <c r="J7" s="70"/>
      <c r="K7" s="34" t="s">
        <v>65</v>
      </c>
      <c r="L7" s="77">
        <v>7</v>
      </c>
      <c r="M7" s="77"/>
      <c r="N7" s="72"/>
      <c r="O7" s="79" t="s">
        <v>296</v>
      </c>
      <c r="P7" s="81">
        <v>43467.2524537037</v>
      </c>
      <c r="Q7" s="79" t="s">
        <v>302</v>
      </c>
      <c r="R7" s="79"/>
      <c r="S7" s="79"/>
      <c r="T7" s="79"/>
      <c r="U7" s="83" t="s">
        <v>380</v>
      </c>
      <c r="V7" s="83" t="s">
        <v>380</v>
      </c>
      <c r="W7" s="81">
        <v>43467.2524537037</v>
      </c>
      <c r="X7" s="83" t="s">
        <v>456</v>
      </c>
      <c r="Y7" s="79"/>
      <c r="Z7" s="79"/>
      <c r="AA7" s="85" t="s">
        <v>535</v>
      </c>
      <c r="AB7" s="79"/>
      <c r="AC7" s="79" t="b">
        <v>0</v>
      </c>
      <c r="AD7" s="79">
        <v>0</v>
      </c>
      <c r="AE7" s="85" t="s">
        <v>611</v>
      </c>
      <c r="AF7" s="79" t="b">
        <v>0</v>
      </c>
      <c r="AG7" s="79" t="s">
        <v>614</v>
      </c>
      <c r="AH7" s="79"/>
      <c r="AI7" s="85" t="s">
        <v>611</v>
      </c>
      <c r="AJ7" s="79" t="b">
        <v>0</v>
      </c>
      <c r="AK7" s="79">
        <v>0</v>
      </c>
      <c r="AL7" s="85" t="s">
        <v>534</v>
      </c>
      <c r="AM7" s="79" t="s">
        <v>621</v>
      </c>
      <c r="AN7" s="79" t="b">
        <v>0</v>
      </c>
      <c r="AO7" s="85" t="s">
        <v>534</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215</v>
      </c>
      <c r="B8" s="64" t="s">
        <v>287</v>
      </c>
      <c r="C8" s="65" t="s">
        <v>1720</v>
      </c>
      <c r="D8" s="66">
        <v>3</v>
      </c>
      <c r="E8" s="67" t="s">
        <v>132</v>
      </c>
      <c r="F8" s="68">
        <v>35</v>
      </c>
      <c r="G8" s="65"/>
      <c r="H8" s="69"/>
      <c r="I8" s="70"/>
      <c r="J8" s="70"/>
      <c r="K8" s="34" t="s">
        <v>65</v>
      </c>
      <c r="L8" s="77">
        <v>8</v>
      </c>
      <c r="M8" s="77"/>
      <c r="N8" s="72"/>
      <c r="O8" s="79" t="s">
        <v>296</v>
      </c>
      <c r="P8" s="81">
        <v>43467.246666666666</v>
      </c>
      <c r="Q8" s="79" t="s">
        <v>301</v>
      </c>
      <c r="R8" s="79"/>
      <c r="S8" s="79"/>
      <c r="T8" s="79"/>
      <c r="U8" s="83" t="s">
        <v>380</v>
      </c>
      <c r="V8" s="83" t="s">
        <v>380</v>
      </c>
      <c r="W8" s="81">
        <v>43467.246666666666</v>
      </c>
      <c r="X8" s="83" t="s">
        <v>455</v>
      </c>
      <c r="Y8" s="79"/>
      <c r="Z8" s="79"/>
      <c r="AA8" s="85" t="s">
        <v>534</v>
      </c>
      <c r="AB8" s="85" t="s">
        <v>533</v>
      </c>
      <c r="AC8" s="79" t="b">
        <v>0</v>
      </c>
      <c r="AD8" s="79">
        <v>0</v>
      </c>
      <c r="AE8" s="85" t="s">
        <v>612</v>
      </c>
      <c r="AF8" s="79" t="b">
        <v>0</v>
      </c>
      <c r="AG8" s="79" t="s">
        <v>614</v>
      </c>
      <c r="AH8" s="79"/>
      <c r="AI8" s="85" t="s">
        <v>611</v>
      </c>
      <c r="AJ8" s="79" t="b">
        <v>0</v>
      </c>
      <c r="AK8" s="79">
        <v>0</v>
      </c>
      <c r="AL8" s="85" t="s">
        <v>611</v>
      </c>
      <c r="AM8" s="79" t="s">
        <v>621</v>
      </c>
      <c r="AN8" s="79" t="b">
        <v>0</v>
      </c>
      <c r="AO8" s="85" t="s">
        <v>533</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6</v>
      </c>
      <c r="BD8" s="48"/>
      <c r="BE8" s="49"/>
      <c r="BF8" s="48"/>
      <c r="BG8" s="49"/>
      <c r="BH8" s="48"/>
      <c r="BI8" s="49"/>
      <c r="BJ8" s="48"/>
      <c r="BK8" s="49"/>
      <c r="BL8" s="48"/>
    </row>
    <row r="9" spans="1:64" ht="15">
      <c r="A9" s="64" t="s">
        <v>215</v>
      </c>
      <c r="B9" s="64" t="s">
        <v>288</v>
      </c>
      <c r="C9" s="65" t="s">
        <v>1721</v>
      </c>
      <c r="D9" s="66">
        <v>3</v>
      </c>
      <c r="E9" s="67" t="s">
        <v>136</v>
      </c>
      <c r="F9" s="68">
        <v>35</v>
      </c>
      <c r="G9" s="65"/>
      <c r="H9" s="69"/>
      <c r="I9" s="70"/>
      <c r="J9" s="70"/>
      <c r="K9" s="34" t="s">
        <v>65</v>
      </c>
      <c r="L9" s="77">
        <v>9</v>
      </c>
      <c r="M9" s="77"/>
      <c r="N9" s="72"/>
      <c r="O9" s="79" t="s">
        <v>296</v>
      </c>
      <c r="P9" s="81">
        <v>43467.246666666666</v>
      </c>
      <c r="Q9" s="79" t="s">
        <v>301</v>
      </c>
      <c r="R9" s="79"/>
      <c r="S9" s="79"/>
      <c r="T9" s="79"/>
      <c r="U9" s="83" t="s">
        <v>380</v>
      </c>
      <c r="V9" s="83" t="s">
        <v>380</v>
      </c>
      <c r="W9" s="81">
        <v>43467.246666666666</v>
      </c>
      <c r="X9" s="83" t="s">
        <v>455</v>
      </c>
      <c r="Y9" s="79"/>
      <c r="Z9" s="79"/>
      <c r="AA9" s="85" t="s">
        <v>534</v>
      </c>
      <c r="AB9" s="85" t="s">
        <v>533</v>
      </c>
      <c r="AC9" s="79" t="b">
        <v>0</v>
      </c>
      <c r="AD9" s="79">
        <v>0</v>
      </c>
      <c r="AE9" s="85" t="s">
        <v>612</v>
      </c>
      <c r="AF9" s="79" t="b">
        <v>0</v>
      </c>
      <c r="AG9" s="79" t="s">
        <v>614</v>
      </c>
      <c r="AH9" s="79"/>
      <c r="AI9" s="85" t="s">
        <v>611</v>
      </c>
      <c r="AJ9" s="79" t="b">
        <v>0</v>
      </c>
      <c r="AK9" s="79">
        <v>0</v>
      </c>
      <c r="AL9" s="85" t="s">
        <v>611</v>
      </c>
      <c r="AM9" s="79" t="s">
        <v>621</v>
      </c>
      <c r="AN9" s="79" t="b">
        <v>0</v>
      </c>
      <c r="AO9" s="85" t="s">
        <v>533</v>
      </c>
      <c r="AP9" s="79" t="s">
        <v>176</v>
      </c>
      <c r="AQ9" s="79">
        <v>0</v>
      </c>
      <c r="AR9" s="79">
        <v>0</v>
      </c>
      <c r="AS9" s="79"/>
      <c r="AT9" s="79"/>
      <c r="AU9" s="79"/>
      <c r="AV9" s="79"/>
      <c r="AW9" s="79"/>
      <c r="AX9" s="79"/>
      <c r="AY9" s="79"/>
      <c r="AZ9" s="79"/>
      <c r="BA9">
        <v>2</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289</v>
      </c>
      <c r="C10" s="65" t="s">
        <v>1721</v>
      </c>
      <c r="D10" s="66">
        <v>3</v>
      </c>
      <c r="E10" s="67" t="s">
        <v>136</v>
      </c>
      <c r="F10" s="68">
        <v>35</v>
      </c>
      <c r="G10" s="65"/>
      <c r="H10" s="69"/>
      <c r="I10" s="70"/>
      <c r="J10" s="70"/>
      <c r="K10" s="34" t="s">
        <v>65</v>
      </c>
      <c r="L10" s="77">
        <v>10</v>
      </c>
      <c r="M10" s="77"/>
      <c r="N10" s="72"/>
      <c r="O10" s="79" t="s">
        <v>296</v>
      </c>
      <c r="P10" s="81">
        <v>43467.246666666666</v>
      </c>
      <c r="Q10" s="79" t="s">
        <v>301</v>
      </c>
      <c r="R10" s="79"/>
      <c r="S10" s="79"/>
      <c r="T10" s="79"/>
      <c r="U10" s="83" t="s">
        <v>380</v>
      </c>
      <c r="V10" s="83" t="s">
        <v>380</v>
      </c>
      <c r="W10" s="81">
        <v>43467.246666666666</v>
      </c>
      <c r="X10" s="83" t="s">
        <v>455</v>
      </c>
      <c r="Y10" s="79"/>
      <c r="Z10" s="79"/>
      <c r="AA10" s="85" t="s">
        <v>534</v>
      </c>
      <c r="AB10" s="85" t="s">
        <v>533</v>
      </c>
      <c r="AC10" s="79" t="b">
        <v>0</v>
      </c>
      <c r="AD10" s="79">
        <v>0</v>
      </c>
      <c r="AE10" s="85" t="s">
        <v>612</v>
      </c>
      <c r="AF10" s="79" t="b">
        <v>0</v>
      </c>
      <c r="AG10" s="79" t="s">
        <v>614</v>
      </c>
      <c r="AH10" s="79"/>
      <c r="AI10" s="85" t="s">
        <v>611</v>
      </c>
      <c r="AJ10" s="79" t="b">
        <v>0</v>
      </c>
      <c r="AK10" s="79">
        <v>0</v>
      </c>
      <c r="AL10" s="85" t="s">
        <v>611</v>
      </c>
      <c r="AM10" s="79" t="s">
        <v>621</v>
      </c>
      <c r="AN10" s="79" t="b">
        <v>0</v>
      </c>
      <c r="AO10" s="85" t="s">
        <v>533</v>
      </c>
      <c r="AP10" s="79" t="s">
        <v>176</v>
      </c>
      <c r="AQ10" s="79">
        <v>0</v>
      </c>
      <c r="AR10" s="79">
        <v>0</v>
      </c>
      <c r="AS10" s="79"/>
      <c r="AT10" s="79"/>
      <c r="AU10" s="79"/>
      <c r="AV10" s="79"/>
      <c r="AW10" s="79"/>
      <c r="AX10" s="79"/>
      <c r="AY10" s="79"/>
      <c r="AZ10" s="79"/>
      <c r="BA10">
        <v>2</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215</v>
      </c>
      <c r="B11" s="64" t="s">
        <v>290</v>
      </c>
      <c r="C11" s="65" t="s">
        <v>1721</v>
      </c>
      <c r="D11" s="66">
        <v>3</v>
      </c>
      <c r="E11" s="67" t="s">
        <v>136</v>
      </c>
      <c r="F11" s="68">
        <v>35</v>
      </c>
      <c r="G11" s="65"/>
      <c r="H11" s="69"/>
      <c r="I11" s="70"/>
      <c r="J11" s="70"/>
      <c r="K11" s="34" t="s">
        <v>65</v>
      </c>
      <c r="L11" s="77">
        <v>11</v>
      </c>
      <c r="M11" s="77"/>
      <c r="N11" s="72"/>
      <c r="O11" s="79" t="s">
        <v>296</v>
      </c>
      <c r="P11" s="81">
        <v>43467.246666666666</v>
      </c>
      <c r="Q11" s="79" t="s">
        <v>301</v>
      </c>
      <c r="R11" s="79"/>
      <c r="S11" s="79"/>
      <c r="T11" s="79"/>
      <c r="U11" s="83" t="s">
        <v>380</v>
      </c>
      <c r="V11" s="83" t="s">
        <v>380</v>
      </c>
      <c r="W11" s="81">
        <v>43467.246666666666</v>
      </c>
      <c r="X11" s="83" t="s">
        <v>455</v>
      </c>
      <c r="Y11" s="79"/>
      <c r="Z11" s="79"/>
      <c r="AA11" s="85" t="s">
        <v>534</v>
      </c>
      <c r="AB11" s="85" t="s">
        <v>533</v>
      </c>
      <c r="AC11" s="79" t="b">
        <v>0</v>
      </c>
      <c r="AD11" s="79">
        <v>0</v>
      </c>
      <c r="AE11" s="85" t="s">
        <v>612</v>
      </c>
      <c r="AF11" s="79" t="b">
        <v>0</v>
      </c>
      <c r="AG11" s="79" t="s">
        <v>614</v>
      </c>
      <c r="AH11" s="79"/>
      <c r="AI11" s="85" t="s">
        <v>611</v>
      </c>
      <c r="AJ11" s="79" t="b">
        <v>0</v>
      </c>
      <c r="AK11" s="79">
        <v>0</v>
      </c>
      <c r="AL11" s="85" t="s">
        <v>611</v>
      </c>
      <c r="AM11" s="79" t="s">
        <v>621</v>
      </c>
      <c r="AN11" s="79" t="b">
        <v>0</v>
      </c>
      <c r="AO11" s="85" t="s">
        <v>533</v>
      </c>
      <c r="AP11" s="79" t="s">
        <v>176</v>
      </c>
      <c r="AQ11" s="79">
        <v>0</v>
      </c>
      <c r="AR11" s="79">
        <v>0</v>
      </c>
      <c r="AS11" s="79"/>
      <c r="AT11" s="79"/>
      <c r="AU11" s="79"/>
      <c r="AV11" s="79"/>
      <c r="AW11" s="79"/>
      <c r="AX11" s="79"/>
      <c r="AY11" s="79"/>
      <c r="AZ11" s="79"/>
      <c r="BA11">
        <v>2</v>
      </c>
      <c r="BB11" s="78" t="str">
        <f>REPLACE(INDEX(GroupVertices[Group],MATCH(Edges[[#This Row],[Vertex 1]],GroupVertices[Vertex],0)),1,1,"")</f>
        <v>4</v>
      </c>
      <c r="BC11" s="78" t="str">
        <f>REPLACE(INDEX(GroupVertices[Group],MATCH(Edges[[#This Row],[Vertex 2]],GroupVertices[Vertex],0)),1,1,"")</f>
        <v>4</v>
      </c>
      <c r="BD11" s="48">
        <v>1</v>
      </c>
      <c r="BE11" s="49">
        <v>11.11111111111111</v>
      </c>
      <c r="BF11" s="48">
        <v>1</v>
      </c>
      <c r="BG11" s="49">
        <v>11.11111111111111</v>
      </c>
      <c r="BH11" s="48">
        <v>0</v>
      </c>
      <c r="BI11" s="49">
        <v>0</v>
      </c>
      <c r="BJ11" s="48">
        <v>7</v>
      </c>
      <c r="BK11" s="49">
        <v>77.77777777777777</v>
      </c>
      <c r="BL11" s="48">
        <v>9</v>
      </c>
    </row>
    <row r="12" spans="1:64" ht="15">
      <c r="A12" s="64" t="s">
        <v>215</v>
      </c>
      <c r="B12" s="64" t="s">
        <v>214</v>
      </c>
      <c r="C12" s="65" t="s">
        <v>1720</v>
      </c>
      <c r="D12" s="66">
        <v>3</v>
      </c>
      <c r="E12" s="67" t="s">
        <v>132</v>
      </c>
      <c r="F12" s="68">
        <v>35</v>
      </c>
      <c r="G12" s="65"/>
      <c r="H12" s="69"/>
      <c r="I12" s="70"/>
      <c r="J12" s="70"/>
      <c r="K12" s="34" t="s">
        <v>65</v>
      </c>
      <c r="L12" s="77">
        <v>12</v>
      </c>
      <c r="M12" s="77"/>
      <c r="N12" s="72"/>
      <c r="O12" s="79" t="s">
        <v>297</v>
      </c>
      <c r="P12" s="81">
        <v>43467.246666666666</v>
      </c>
      <c r="Q12" s="79" t="s">
        <v>301</v>
      </c>
      <c r="R12" s="79"/>
      <c r="S12" s="79"/>
      <c r="T12" s="79"/>
      <c r="U12" s="83" t="s">
        <v>380</v>
      </c>
      <c r="V12" s="83" t="s">
        <v>380</v>
      </c>
      <c r="W12" s="81">
        <v>43467.246666666666</v>
      </c>
      <c r="X12" s="83" t="s">
        <v>455</v>
      </c>
      <c r="Y12" s="79"/>
      <c r="Z12" s="79"/>
      <c r="AA12" s="85" t="s">
        <v>534</v>
      </c>
      <c r="AB12" s="85" t="s">
        <v>533</v>
      </c>
      <c r="AC12" s="79" t="b">
        <v>0</v>
      </c>
      <c r="AD12" s="79">
        <v>0</v>
      </c>
      <c r="AE12" s="85" t="s">
        <v>612</v>
      </c>
      <c r="AF12" s="79" t="b">
        <v>0</v>
      </c>
      <c r="AG12" s="79" t="s">
        <v>614</v>
      </c>
      <c r="AH12" s="79"/>
      <c r="AI12" s="85" t="s">
        <v>611</v>
      </c>
      <c r="AJ12" s="79" t="b">
        <v>0</v>
      </c>
      <c r="AK12" s="79">
        <v>0</v>
      </c>
      <c r="AL12" s="85" t="s">
        <v>611</v>
      </c>
      <c r="AM12" s="79" t="s">
        <v>621</v>
      </c>
      <c r="AN12" s="79" t="b">
        <v>0</v>
      </c>
      <c r="AO12" s="85" t="s">
        <v>533</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215</v>
      </c>
      <c r="B13" s="64" t="s">
        <v>288</v>
      </c>
      <c r="C13" s="65" t="s">
        <v>1721</v>
      </c>
      <c r="D13" s="66">
        <v>3</v>
      </c>
      <c r="E13" s="67" t="s">
        <v>136</v>
      </c>
      <c r="F13" s="68">
        <v>35</v>
      </c>
      <c r="G13" s="65"/>
      <c r="H13" s="69"/>
      <c r="I13" s="70"/>
      <c r="J13" s="70"/>
      <c r="K13" s="34" t="s">
        <v>65</v>
      </c>
      <c r="L13" s="77">
        <v>13</v>
      </c>
      <c r="M13" s="77"/>
      <c r="N13" s="72"/>
      <c r="O13" s="79" t="s">
        <v>296</v>
      </c>
      <c r="P13" s="81">
        <v>43467.24670138889</v>
      </c>
      <c r="Q13" s="79" t="s">
        <v>303</v>
      </c>
      <c r="R13" s="83" t="s">
        <v>345</v>
      </c>
      <c r="S13" s="79" t="s">
        <v>364</v>
      </c>
      <c r="T13" s="79" t="s">
        <v>373</v>
      </c>
      <c r="U13" s="79"/>
      <c r="V13" s="83" t="s">
        <v>388</v>
      </c>
      <c r="W13" s="81">
        <v>43467.24670138889</v>
      </c>
      <c r="X13" s="83" t="s">
        <v>457</v>
      </c>
      <c r="Y13" s="79"/>
      <c r="Z13" s="79"/>
      <c r="AA13" s="85" t="s">
        <v>536</v>
      </c>
      <c r="AB13" s="79"/>
      <c r="AC13" s="79" t="b">
        <v>0</v>
      </c>
      <c r="AD13" s="79">
        <v>0</v>
      </c>
      <c r="AE13" s="85" t="s">
        <v>611</v>
      </c>
      <c r="AF13" s="79" t="b">
        <v>0</v>
      </c>
      <c r="AG13" s="79" t="s">
        <v>614</v>
      </c>
      <c r="AH13" s="79"/>
      <c r="AI13" s="85" t="s">
        <v>611</v>
      </c>
      <c r="AJ13" s="79" t="b">
        <v>0</v>
      </c>
      <c r="AK13" s="79">
        <v>186</v>
      </c>
      <c r="AL13" s="85" t="s">
        <v>533</v>
      </c>
      <c r="AM13" s="79" t="s">
        <v>621</v>
      </c>
      <c r="AN13" s="79" t="b">
        <v>0</v>
      </c>
      <c r="AO13" s="85" t="s">
        <v>533</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215</v>
      </c>
      <c r="B14" s="64" t="s">
        <v>289</v>
      </c>
      <c r="C14" s="65" t="s">
        <v>1721</v>
      </c>
      <c r="D14" s="66">
        <v>3</v>
      </c>
      <c r="E14" s="67" t="s">
        <v>136</v>
      </c>
      <c r="F14" s="68">
        <v>35</v>
      </c>
      <c r="G14" s="65"/>
      <c r="H14" s="69"/>
      <c r="I14" s="70"/>
      <c r="J14" s="70"/>
      <c r="K14" s="34" t="s">
        <v>65</v>
      </c>
      <c r="L14" s="77">
        <v>14</v>
      </c>
      <c r="M14" s="77"/>
      <c r="N14" s="72"/>
      <c r="O14" s="79" t="s">
        <v>296</v>
      </c>
      <c r="P14" s="81">
        <v>43467.24670138889</v>
      </c>
      <c r="Q14" s="79" t="s">
        <v>303</v>
      </c>
      <c r="R14" s="83" t="s">
        <v>345</v>
      </c>
      <c r="S14" s="79" t="s">
        <v>364</v>
      </c>
      <c r="T14" s="79" t="s">
        <v>373</v>
      </c>
      <c r="U14" s="79"/>
      <c r="V14" s="83" t="s">
        <v>388</v>
      </c>
      <c r="W14" s="81">
        <v>43467.24670138889</v>
      </c>
      <c r="X14" s="83" t="s">
        <v>457</v>
      </c>
      <c r="Y14" s="79"/>
      <c r="Z14" s="79"/>
      <c r="AA14" s="85" t="s">
        <v>536</v>
      </c>
      <c r="AB14" s="79"/>
      <c r="AC14" s="79" t="b">
        <v>0</v>
      </c>
      <c r="AD14" s="79">
        <v>0</v>
      </c>
      <c r="AE14" s="85" t="s">
        <v>611</v>
      </c>
      <c r="AF14" s="79" t="b">
        <v>0</v>
      </c>
      <c r="AG14" s="79" t="s">
        <v>614</v>
      </c>
      <c r="AH14" s="79"/>
      <c r="AI14" s="85" t="s">
        <v>611</v>
      </c>
      <c r="AJ14" s="79" t="b">
        <v>0</v>
      </c>
      <c r="AK14" s="79">
        <v>186</v>
      </c>
      <c r="AL14" s="85" t="s">
        <v>533</v>
      </c>
      <c r="AM14" s="79" t="s">
        <v>621</v>
      </c>
      <c r="AN14" s="79" t="b">
        <v>0</v>
      </c>
      <c r="AO14" s="85" t="s">
        <v>533</v>
      </c>
      <c r="AP14" s="79" t="s">
        <v>176</v>
      </c>
      <c r="AQ14" s="79">
        <v>0</v>
      </c>
      <c r="AR14" s="79">
        <v>0</v>
      </c>
      <c r="AS14" s="79"/>
      <c r="AT14" s="79"/>
      <c r="AU14" s="79"/>
      <c r="AV14" s="79"/>
      <c r="AW14" s="79"/>
      <c r="AX14" s="79"/>
      <c r="AY14" s="79"/>
      <c r="AZ14" s="79"/>
      <c r="BA14">
        <v>2</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215</v>
      </c>
      <c r="B15" s="64" t="s">
        <v>290</v>
      </c>
      <c r="C15" s="65" t="s">
        <v>1721</v>
      </c>
      <c r="D15" s="66">
        <v>3</v>
      </c>
      <c r="E15" s="67" t="s">
        <v>136</v>
      </c>
      <c r="F15" s="68">
        <v>35</v>
      </c>
      <c r="G15" s="65"/>
      <c r="H15" s="69"/>
      <c r="I15" s="70"/>
      <c r="J15" s="70"/>
      <c r="K15" s="34" t="s">
        <v>65</v>
      </c>
      <c r="L15" s="77">
        <v>15</v>
      </c>
      <c r="M15" s="77"/>
      <c r="N15" s="72"/>
      <c r="O15" s="79" t="s">
        <v>296</v>
      </c>
      <c r="P15" s="81">
        <v>43467.24670138889</v>
      </c>
      <c r="Q15" s="79" t="s">
        <v>303</v>
      </c>
      <c r="R15" s="83" t="s">
        <v>345</v>
      </c>
      <c r="S15" s="79" t="s">
        <v>364</v>
      </c>
      <c r="T15" s="79" t="s">
        <v>373</v>
      </c>
      <c r="U15" s="79"/>
      <c r="V15" s="83" t="s">
        <v>388</v>
      </c>
      <c r="W15" s="81">
        <v>43467.24670138889</v>
      </c>
      <c r="X15" s="83" t="s">
        <v>457</v>
      </c>
      <c r="Y15" s="79"/>
      <c r="Z15" s="79"/>
      <c r="AA15" s="85" t="s">
        <v>536</v>
      </c>
      <c r="AB15" s="79"/>
      <c r="AC15" s="79" t="b">
        <v>0</v>
      </c>
      <c r="AD15" s="79">
        <v>0</v>
      </c>
      <c r="AE15" s="85" t="s">
        <v>611</v>
      </c>
      <c r="AF15" s="79" t="b">
        <v>0</v>
      </c>
      <c r="AG15" s="79" t="s">
        <v>614</v>
      </c>
      <c r="AH15" s="79"/>
      <c r="AI15" s="85" t="s">
        <v>611</v>
      </c>
      <c r="AJ15" s="79" t="b">
        <v>0</v>
      </c>
      <c r="AK15" s="79">
        <v>186</v>
      </c>
      <c r="AL15" s="85" t="s">
        <v>533</v>
      </c>
      <c r="AM15" s="79" t="s">
        <v>621</v>
      </c>
      <c r="AN15" s="79" t="b">
        <v>0</v>
      </c>
      <c r="AO15" s="85" t="s">
        <v>533</v>
      </c>
      <c r="AP15" s="79" t="s">
        <v>176</v>
      </c>
      <c r="AQ15" s="79">
        <v>0</v>
      </c>
      <c r="AR15" s="79">
        <v>0</v>
      </c>
      <c r="AS15" s="79"/>
      <c r="AT15" s="79"/>
      <c r="AU15" s="79"/>
      <c r="AV15" s="79"/>
      <c r="AW15" s="79"/>
      <c r="AX15" s="79"/>
      <c r="AY15" s="79"/>
      <c r="AZ15" s="79"/>
      <c r="BA15">
        <v>2</v>
      </c>
      <c r="BB15" s="78" t="str">
        <f>REPLACE(INDEX(GroupVertices[Group],MATCH(Edges[[#This Row],[Vertex 1]],GroupVertices[Vertex],0)),1,1,"")</f>
        <v>4</v>
      </c>
      <c r="BC15" s="78" t="str">
        <f>REPLACE(INDEX(GroupVertices[Group],MATCH(Edges[[#This Row],[Vertex 2]],GroupVertices[Vertex],0)),1,1,"")</f>
        <v>4</v>
      </c>
      <c r="BD15" s="48">
        <v>1</v>
      </c>
      <c r="BE15" s="49">
        <v>8.333333333333334</v>
      </c>
      <c r="BF15" s="48">
        <v>1</v>
      </c>
      <c r="BG15" s="49">
        <v>8.333333333333334</v>
      </c>
      <c r="BH15" s="48">
        <v>0</v>
      </c>
      <c r="BI15" s="49">
        <v>0</v>
      </c>
      <c r="BJ15" s="48">
        <v>10</v>
      </c>
      <c r="BK15" s="49">
        <v>83.33333333333333</v>
      </c>
      <c r="BL15" s="48">
        <v>12</v>
      </c>
    </row>
    <row r="16" spans="1:64" ht="15">
      <c r="A16" s="64" t="s">
        <v>215</v>
      </c>
      <c r="B16" s="64" t="s">
        <v>214</v>
      </c>
      <c r="C16" s="65" t="s">
        <v>1720</v>
      </c>
      <c r="D16" s="66">
        <v>3</v>
      </c>
      <c r="E16" s="67" t="s">
        <v>132</v>
      </c>
      <c r="F16" s="68">
        <v>35</v>
      </c>
      <c r="G16" s="65"/>
      <c r="H16" s="69"/>
      <c r="I16" s="70"/>
      <c r="J16" s="70"/>
      <c r="K16" s="34" t="s">
        <v>65</v>
      </c>
      <c r="L16" s="77">
        <v>16</v>
      </c>
      <c r="M16" s="77"/>
      <c r="N16" s="72"/>
      <c r="O16" s="79" t="s">
        <v>296</v>
      </c>
      <c r="P16" s="81">
        <v>43467.24670138889</v>
      </c>
      <c r="Q16" s="79" t="s">
        <v>303</v>
      </c>
      <c r="R16" s="83" t="s">
        <v>345</v>
      </c>
      <c r="S16" s="79" t="s">
        <v>364</v>
      </c>
      <c r="T16" s="79" t="s">
        <v>373</v>
      </c>
      <c r="U16" s="79"/>
      <c r="V16" s="83" t="s">
        <v>388</v>
      </c>
      <c r="W16" s="81">
        <v>43467.24670138889</v>
      </c>
      <c r="X16" s="83" t="s">
        <v>457</v>
      </c>
      <c r="Y16" s="79"/>
      <c r="Z16" s="79"/>
      <c r="AA16" s="85" t="s">
        <v>536</v>
      </c>
      <c r="AB16" s="79"/>
      <c r="AC16" s="79" t="b">
        <v>0</v>
      </c>
      <c r="AD16" s="79">
        <v>0</v>
      </c>
      <c r="AE16" s="85" t="s">
        <v>611</v>
      </c>
      <c r="AF16" s="79" t="b">
        <v>0</v>
      </c>
      <c r="AG16" s="79" t="s">
        <v>614</v>
      </c>
      <c r="AH16" s="79"/>
      <c r="AI16" s="85" t="s">
        <v>611</v>
      </c>
      <c r="AJ16" s="79" t="b">
        <v>0</v>
      </c>
      <c r="AK16" s="79">
        <v>186</v>
      </c>
      <c r="AL16" s="85" t="s">
        <v>533</v>
      </c>
      <c r="AM16" s="79" t="s">
        <v>621</v>
      </c>
      <c r="AN16" s="79" t="b">
        <v>0</v>
      </c>
      <c r="AO16" s="85" t="s">
        <v>533</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216</v>
      </c>
      <c r="B17" s="64" t="s">
        <v>215</v>
      </c>
      <c r="C17" s="65" t="s">
        <v>1720</v>
      </c>
      <c r="D17" s="66">
        <v>3</v>
      </c>
      <c r="E17" s="67" t="s">
        <v>132</v>
      </c>
      <c r="F17" s="68">
        <v>35</v>
      </c>
      <c r="G17" s="65"/>
      <c r="H17" s="69"/>
      <c r="I17" s="70"/>
      <c r="J17" s="70"/>
      <c r="K17" s="34" t="s">
        <v>65</v>
      </c>
      <c r="L17" s="77">
        <v>17</v>
      </c>
      <c r="M17" s="77"/>
      <c r="N17" s="72"/>
      <c r="O17" s="79" t="s">
        <v>296</v>
      </c>
      <c r="P17" s="81">
        <v>43467.2524537037</v>
      </c>
      <c r="Q17" s="79" t="s">
        <v>302</v>
      </c>
      <c r="R17" s="79"/>
      <c r="S17" s="79"/>
      <c r="T17" s="79"/>
      <c r="U17" s="83" t="s">
        <v>380</v>
      </c>
      <c r="V17" s="83" t="s">
        <v>380</v>
      </c>
      <c r="W17" s="81">
        <v>43467.2524537037</v>
      </c>
      <c r="X17" s="83" t="s">
        <v>456</v>
      </c>
      <c r="Y17" s="79"/>
      <c r="Z17" s="79"/>
      <c r="AA17" s="85" t="s">
        <v>535</v>
      </c>
      <c r="AB17" s="79"/>
      <c r="AC17" s="79" t="b">
        <v>0</v>
      </c>
      <c r="AD17" s="79">
        <v>0</v>
      </c>
      <c r="AE17" s="85" t="s">
        <v>611</v>
      </c>
      <c r="AF17" s="79" t="b">
        <v>0</v>
      </c>
      <c r="AG17" s="79" t="s">
        <v>614</v>
      </c>
      <c r="AH17" s="79"/>
      <c r="AI17" s="85" t="s">
        <v>611</v>
      </c>
      <c r="AJ17" s="79" t="b">
        <v>0</v>
      </c>
      <c r="AK17" s="79">
        <v>0</v>
      </c>
      <c r="AL17" s="85" t="s">
        <v>534</v>
      </c>
      <c r="AM17" s="79" t="s">
        <v>621</v>
      </c>
      <c r="AN17" s="79" t="b">
        <v>0</v>
      </c>
      <c r="AO17" s="85" t="s">
        <v>534</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216</v>
      </c>
      <c r="B18" s="64" t="s">
        <v>287</v>
      </c>
      <c r="C18" s="65" t="s">
        <v>1720</v>
      </c>
      <c r="D18" s="66">
        <v>3</v>
      </c>
      <c r="E18" s="67" t="s">
        <v>132</v>
      </c>
      <c r="F18" s="68">
        <v>35</v>
      </c>
      <c r="G18" s="65"/>
      <c r="H18" s="69"/>
      <c r="I18" s="70"/>
      <c r="J18" s="70"/>
      <c r="K18" s="34" t="s">
        <v>65</v>
      </c>
      <c r="L18" s="77">
        <v>18</v>
      </c>
      <c r="M18" s="77"/>
      <c r="N18" s="72"/>
      <c r="O18" s="79" t="s">
        <v>296</v>
      </c>
      <c r="P18" s="81">
        <v>43467.2524537037</v>
      </c>
      <c r="Q18" s="79" t="s">
        <v>302</v>
      </c>
      <c r="R18" s="79"/>
      <c r="S18" s="79"/>
      <c r="T18" s="79"/>
      <c r="U18" s="83" t="s">
        <v>380</v>
      </c>
      <c r="V18" s="83" t="s">
        <v>380</v>
      </c>
      <c r="W18" s="81">
        <v>43467.2524537037</v>
      </c>
      <c r="X18" s="83" t="s">
        <v>456</v>
      </c>
      <c r="Y18" s="79"/>
      <c r="Z18" s="79"/>
      <c r="AA18" s="85" t="s">
        <v>535</v>
      </c>
      <c r="AB18" s="79"/>
      <c r="AC18" s="79" t="b">
        <v>0</v>
      </c>
      <c r="AD18" s="79">
        <v>0</v>
      </c>
      <c r="AE18" s="85" t="s">
        <v>611</v>
      </c>
      <c r="AF18" s="79" t="b">
        <v>0</v>
      </c>
      <c r="AG18" s="79" t="s">
        <v>614</v>
      </c>
      <c r="AH18" s="79"/>
      <c r="AI18" s="85" t="s">
        <v>611</v>
      </c>
      <c r="AJ18" s="79" t="b">
        <v>0</v>
      </c>
      <c r="AK18" s="79">
        <v>0</v>
      </c>
      <c r="AL18" s="85" t="s">
        <v>534</v>
      </c>
      <c r="AM18" s="79" t="s">
        <v>621</v>
      </c>
      <c r="AN18" s="79" t="b">
        <v>0</v>
      </c>
      <c r="AO18" s="85" t="s">
        <v>534</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6</v>
      </c>
      <c r="BD18" s="48"/>
      <c r="BE18" s="49"/>
      <c r="BF18" s="48"/>
      <c r="BG18" s="49"/>
      <c r="BH18" s="48"/>
      <c r="BI18" s="49"/>
      <c r="BJ18" s="48"/>
      <c r="BK18" s="49"/>
      <c r="BL18" s="48"/>
    </row>
    <row r="19" spans="1:64" ht="15">
      <c r="A19" s="64" t="s">
        <v>216</v>
      </c>
      <c r="B19" s="64" t="s">
        <v>288</v>
      </c>
      <c r="C19" s="65" t="s">
        <v>1720</v>
      </c>
      <c r="D19" s="66">
        <v>3</v>
      </c>
      <c r="E19" s="67" t="s">
        <v>132</v>
      </c>
      <c r="F19" s="68">
        <v>35</v>
      </c>
      <c r="G19" s="65"/>
      <c r="H19" s="69"/>
      <c r="I19" s="70"/>
      <c r="J19" s="70"/>
      <c r="K19" s="34" t="s">
        <v>65</v>
      </c>
      <c r="L19" s="77">
        <v>19</v>
      </c>
      <c r="M19" s="77"/>
      <c r="N19" s="72"/>
      <c r="O19" s="79" t="s">
        <v>296</v>
      </c>
      <c r="P19" s="81">
        <v>43467.2524537037</v>
      </c>
      <c r="Q19" s="79" t="s">
        <v>302</v>
      </c>
      <c r="R19" s="79"/>
      <c r="S19" s="79"/>
      <c r="T19" s="79"/>
      <c r="U19" s="83" t="s">
        <v>380</v>
      </c>
      <c r="V19" s="83" t="s">
        <v>380</v>
      </c>
      <c r="W19" s="81">
        <v>43467.2524537037</v>
      </c>
      <c r="X19" s="83" t="s">
        <v>456</v>
      </c>
      <c r="Y19" s="79"/>
      <c r="Z19" s="79"/>
      <c r="AA19" s="85" t="s">
        <v>535</v>
      </c>
      <c r="AB19" s="79"/>
      <c r="AC19" s="79" t="b">
        <v>0</v>
      </c>
      <c r="AD19" s="79">
        <v>0</v>
      </c>
      <c r="AE19" s="85" t="s">
        <v>611</v>
      </c>
      <c r="AF19" s="79" t="b">
        <v>0</v>
      </c>
      <c r="AG19" s="79" t="s">
        <v>614</v>
      </c>
      <c r="AH19" s="79"/>
      <c r="AI19" s="85" t="s">
        <v>611</v>
      </c>
      <c r="AJ19" s="79" t="b">
        <v>0</v>
      </c>
      <c r="AK19" s="79">
        <v>0</v>
      </c>
      <c r="AL19" s="85" t="s">
        <v>534</v>
      </c>
      <c r="AM19" s="79" t="s">
        <v>621</v>
      </c>
      <c r="AN19" s="79" t="b">
        <v>0</v>
      </c>
      <c r="AO19" s="85" t="s">
        <v>534</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216</v>
      </c>
      <c r="B20" s="64" t="s">
        <v>289</v>
      </c>
      <c r="C20" s="65" t="s">
        <v>1720</v>
      </c>
      <c r="D20" s="66">
        <v>3</v>
      </c>
      <c r="E20" s="67" t="s">
        <v>132</v>
      </c>
      <c r="F20" s="68">
        <v>35</v>
      </c>
      <c r="G20" s="65"/>
      <c r="H20" s="69"/>
      <c r="I20" s="70"/>
      <c r="J20" s="70"/>
      <c r="K20" s="34" t="s">
        <v>65</v>
      </c>
      <c r="L20" s="77">
        <v>20</v>
      </c>
      <c r="M20" s="77"/>
      <c r="N20" s="72"/>
      <c r="O20" s="79" t="s">
        <v>296</v>
      </c>
      <c r="P20" s="81">
        <v>43467.2524537037</v>
      </c>
      <c r="Q20" s="79" t="s">
        <v>302</v>
      </c>
      <c r="R20" s="79"/>
      <c r="S20" s="79"/>
      <c r="T20" s="79"/>
      <c r="U20" s="83" t="s">
        <v>380</v>
      </c>
      <c r="V20" s="83" t="s">
        <v>380</v>
      </c>
      <c r="W20" s="81">
        <v>43467.2524537037</v>
      </c>
      <c r="X20" s="83" t="s">
        <v>456</v>
      </c>
      <c r="Y20" s="79"/>
      <c r="Z20" s="79"/>
      <c r="AA20" s="85" t="s">
        <v>535</v>
      </c>
      <c r="AB20" s="79"/>
      <c r="AC20" s="79" t="b">
        <v>0</v>
      </c>
      <c r="AD20" s="79">
        <v>0</v>
      </c>
      <c r="AE20" s="85" t="s">
        <v>611</v>
      </c>
      <c r="AF20" s="79" t="b">
        <v>0</v>
      </c>
      <c r="AG20" s="79" t="s">
        <v>614</v>
      </c>
      <c r="AH20" s="79"/>
      <c r="AI20" s="85" t="s">
        <v>611</v>
      </c>
      <c r="AJ20" s="79" t="b">
        <v>0</v>
      </c>
      <c r="AK20" s="79">
        <v>0</v>
      </c>
      <c r="AL20" s="85" t="s">
        <v>534</v>
      </c>
      <c r="AM20" s="79" t="s">
        <v>621</v>
      </c>
      <c r="AN20" s="79" t="b">
        <v>0</v>
      </c>
      <c r="AO20" s="85" t="s">
        <v>534</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216</v>
      </c>
      <c r="B21" s="64" t="s">
        <v>290</v>
      </c>
      <c r="C21" s="65" t="s">
        <v>1720</v>
      </c>
      <c r="D21" s="66">
        <v>3</v>
      </c>
      <c r="E21" s="67" t="s">
        <v>132</v>
      </c>
      <c r="F21" s="68">
        <v>35</v>
      </c>
      <c r="G21" s="65"/>
      <c r="H21" s="69"/>
      <c r="I21" s="70"/>
      <c r="J21" s="70"/>
      <c r="K21" s="34" t="s">
        <v>65</v>
      </c>
      <c r="L21" s="77">
        <v>21</v>
      </c>
      <c r="M21" s="77"/>
      <c r="N21" s="72"/>
      <c r="O21" s="79" t="s">
        <v>296</v>
      </c>
      <c r="P21" s="81">
        <v>43467.2524537037</v>
      </c>
      <c r="Q21" s="79" t="s">
        <v>302</v>
      </c>
      <c r="R21" s="79"/>
      <c r="S21" s="79"/>
      <c r="T21" s="79"/>
      <c r="U21" s="83" t="s">
        <v>380</v>
      </c>
      <c r="V21" s="83" t="s">
        <v>380</v>
      </c>
      <c r="W21" s="81">
        <v>43467.2524537037</v>
      </c>
      <c r="X21" s="83" t="s">
        <v>456</v>
      </c>
      <c r="Y21" s="79"/>
      <c r="Z21" s="79"/>
      <c r="AA21" s="85" t="s">
        <v>535</v>
      </c>
      <c r="AB21" s="79"/>
      <c r="AC21" s="79" t="b">
        <v>0</v>
      </c>
      <c r="AD21" s="79">
        <v>0</v>
      </c>
      <c r="AE21" s="85" t="s">
        <v>611</v>
      </c>
      <c r="AF21" s="79" t="b">
        <v>0</v>
      </c>
      <c r="AG21" s="79" t="s">
        <v>614</v>
      </c>
      <c r="AH21" s="79"/>
      <c r="AI21" s="85" t="s">
        <v>611</v>
      </c>
      <c r="AJ21" s="79" t="b">
        <v>0</v>
      </c>
      <c r="AK21" s="79">
        <v>0</v>
      </c>
      <c r="AL21" s="85" t="s">
        <v>534</v>
      </c>
      <c r="AM21" s="79" t="s">
        <v>621</v>
      </c>
      <c r="AN21" s="79" t="b">
        <v>0</v>
      </c>
      <c r="AO21" s="85" t="s">
        <v>534</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9.090909090909092</v>
      </c>
      <c r="BF21" s="48">
        <v>1</v>
      </c>
      <c r="BG21" s="49">
        <v>9.090909090909092</v>
      </c>
      <c r="BH21" s="48">
        <v>0</v>
      </c>
      <c r="BI21" s="49">
        <v>0</v>
      </c>
      <c r="BJ21" s="48">
        <v>9</v>
      </c>
      <c r="BK21" s="49">
        <v>81.81818181818181</v>
      </c>
      <c r="BL21" s="48">
        <v>11</v>
      </c>
    </row>
    <row r="22" spans="1:64" ht="15">
      <c r="A22" s="64" t="s">
        <v>216</v>
      </c>
      <c r="B22" s="64" t="s">
        <v>214</v>
      </c>
      <c r="C22" s="65" t="s">
        <v>1720</v>
      </c>
      <c r="D22" s="66">
        <v>3</v>
      </c>
      <c r="E22" s="67" t="s">
        <v>132</v>
      </c>
      <c r="F22" s="68">
        <v>35</v>
      </c>
      <c r="G22" s="65"/>
      <c r="H22" s="69"/>
      <c r="I22" s="70"/>
      <c r="J22" s="70"/>
      <c r="K22" s="34" t="s">
        <v>65</v>
      </c>
      <c r="L22" s="77">
        <v>22</v>
      </c>
      <c r="M22" s="77"/>
      <c r="N22" s="72"/>
      <c r="O22" s="79" t="s">
        <v>296</v>
      </c>
      <c r="P22" s="81">
        <v>43467.2524537037</v>
      </c>
      <c r="Q22" s="79" t="s">
        <v>302</v>
      </c>
      <c r="R22" s="79"/>
      <c r="S22" s="79"/>
      <c r="T22" s="79"/>
      <c r="U22" s="83" t="s">
        <v>380</v>
      </c>
      <c r="V22" s="83" t="s">
        <v>380</v>
      </c>
      <c r="W22" s="81">
        <v>43467.2524537037</v>
      </c>
      <c r="X22" s="83" t="s">
        <v>456</v>
      </c>
      <c r="Y22" s="79"/>
      <c r="Z22" s="79"/>
      <c r="AA22" s="85" t="s">
        <v>535</v>
      </c>
      <c r="AB22" s="79"/>
      <c r="AC22" s="79" t="b">
        <v>0</v>
      </c>
      <c r="AD22" s="79">
        <v>0</v>
      </c>
      <c r="AE22" s="85" t="s">
        <v>611</v>
      </c>
      <c r="AF22" s="79" t="b">
        <v>0</v>
      </c>
      <c r="AG22" s="79" t="s">
        <v>614</v>
      </c>
      <c r="AH22" s="79"/>
      <c r="AI22" s="85" t="s">
        <v>611</v>
      </c>
      <c r="AJ22" s="79" t="b">
        <v>0</v>
      </c>
      <c r="AK22" s="79">
        <v>0</v>
      </c>
      <c r="AL22" s="85" t="s">
        <v>534</v>
      </c>
      <c r="AM22" s="79" t="s">
        <v>621</v>
      </c>
      <c r="AN22" s="79" t="b">
        <v>0</v>
      </c>
      <c r="AO22" s="85" t="s">
        <v>534</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217</v>
      </c>
      <c r="B23" s="64" t="s">
        <v>273</v>
      </c>
      <c r="C23" s="65" t="s">
        <v>1720</v>
      </c>
      <c r="D23" s="66">
        <v>3</v>
      </c>
      <c r="E23" s="67" t="s">
        <v>132</v>
      </c>
      <c r="F23" s="68">
        <v>35</v>
      </c>
      <c r="G23" s="65"/>
      <c r="H23" s="69"/>
      <c r="I23" s="70"/>
      <c r="J23" s="70"/>
      <c r="K23" s="34" t="s">
        <v>65</v>
      </c>
      <c r="L23" s="77">
        <v>23</v>
      </c>
      <c r="M23" s="77"/>
      <c r="N23" s="72"/>
      <c r="O23" s="79" t="s">
        <v>296</v>
      </c>
      <c r="P23" s="81">
        <v>43467.287766203706</v>
      </c>
      <c r="Q23" s="79" t="s">
        <v>299</v>
      </c>
      <c r="R23" s="79"/>
      <c r="S23" s="79"/>
      <c r="T23" s="79"/>
      <c r="U23" s="79"/>
      <c r="V23" s="83" t="s">
        <v>389</v>
      </c>
      <c r="W23" s="81">
        <v>43467.287766203706</v>
      </c>
      <c r="X23" s="83" t="s">
        <v>458</v>
      </c>
      <c r="Y23" s="79"/>
      <c r="Z23" s="79"/>
      <c r="AA23" s="85" t="s">
        <v>537</v>
      </c>
      <c r="AB23" s="79"/>
      <c r="AC23" s="79" t="b">
        <v>0</v>
      </c>
      <c r="AD23" s="79">
        <v>0</v>
      </c>
      <c r="AE23" s="85" t="s">
        <v>611</v>
      </c>
      <c r="AF23" s="79" t="b">
        <v>0</v>
      </c>
      <c r="AG23" s="79" t="s">
        <v>614</v>
      </c>
      <c r="AH23" s="79"/>
      <c r="AI23" s="85" t="s">
        <v>611</v>
      </c>
      <c r="AJ23" s="79" t="b">
        <v>0</v>
      </c>
      <c r="AK23" s="79">
        <v>17</v>
      </c>
      <c r="AL23" s="85" t="s">
        <v>596</v>
      </c>
      <c r="AM23" s="79" t="s">
        <v>618</v>
      </c>
      <c r="AN23" s="79" t="b">
        <v>0</v>
      </c>
      <c r="AO23" s="85" t="s">
        <v>596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3.5714285714285716</v>
      </c>
      <c r="BF23" s="48">
        <v>0</v>
      </c>
      <c r="BG23" s="49">
        <v>0</v>
      </c>
      <c r="BH23" s="48">
        <v>0</v>
      </c>
      <c r="BI23" s="49">
        <v>0</v>
      </c>
      <c r="BJ23" s="48">
        <v>27</v>
      </c>
      <c r="BK23" s="49">
        <v>96.42857142857143</v>
      </c>
      <c r="BL23" s="48">
        <v>28</v>
      </c>
    </row>
    <row r="24" spans="1:64" ht="15">
      <c r="A24" s="64" t="s">
        <v>218</v>
      </c>
      <c r="B24" s="64" t="s">
        <v>273</v>
      </c>
      <c r="C24" s="65" t="s">
        <v>1720</v>
      </c>
      <c r="D24" s="66">
        <v>3</v>
      </c>
      <c r="E24" s="67" t="s">
        <v>132</v>
      </c>
      <c r="F24" s="68">
        <v>35</v>
      </c>
      <c r="G24" s="65"/>
      <c r="H24" s="69"/>
      <c r="I24" s="70"/>
      <c r="J24" s="70"/>
      <c r="K24" s="34" t="s">
        <v>65</v>
      </c>
      <c r="L24" s="77">
        <v>24</v>
      </c>
      <c r="M24" s="77"/>
      <c r="N24" s="72"/>
      <c r="O24" s="79" t="s">
        <v>296</v>
      </c>
      <c r="P24" s="81">
        <v>43467.29175925926</v>
      </c>
      <c r="Q24" s="79" t="s">
        <v>299</v>
      </c>
      <c r="R24" s="79"/>
      <c r="S24" s="79"/>
      <c r="T24" s="79"/>
      <c r="U24" s="79"/>
      <c r="V24" s="83" t="s">
        <v>390</v>
      </c>
      <c r="W24" s="81">
        <v>43467.29175925926</v>
      </c>
      <c r="X24" s="83" t="s">
        <v>459</v>
      </c>
      <c r="Y24" s="79"/>
      <c r="Z24" s="79"/>
      <c r="AA24" s="85" t="s">
        <v>538</v>
      </c>
      <c r="AB24" s="79"/>
      <c r="AC24" s="79" t="b">
        <v>0</v>
      </c>
      <c r="AD24" s="79">
        <v>0</v>
      </c>
      <c r="AE24" s="85" t="s">
        <v>611</v>
      </c>
      <c r="AF24" s="79" t="b">
        <v>0</v>
      </c>
      <c r="AG24" s="79" t="s">
        <v>614</v>
      </c>
      <c r="AH24" s="79"/>
      <c r="AI24" s="85" t="s">
        <v>611</v>
      </c>
      <c r="AJ24" s="79" t="b">
        <v>0</v>
      </c>
      <c r="AK24" s="79">
        <v>17</v>
      </c>
      <c r="AL24" s="85" t="s">
        <v>596</v>
      </c>
      <c r="AM24" s="79" t="s">
        <v>621</v>
      </c>
      <c r="AN24" s="79" t="b">
        <v>0</v>
      </c>
      <c r="AO24" s="85" t="s">
        <v>596</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3.5714285714285716</v>
      </c>
      <c r="BF24" s="48">
        <v>0</v>
      </c>
      <c r="BG24" s="49">
        <v>0</v>
      </c>
      <c r="BH24" s="48">
        <v>0</v>
      </c>
      <c r="BI24" s="49">
        <v>0</v>
      </c>
      <c r="BJ24" s="48">
        <v>27</v>
      </c>
      <c r="BK24" s="49">
        <v>96.42857142857143</v>
      </c>
      <c r="BL24" s="48">
        <v>28</v>
      </c>
    </row>
    <row r="25" spans="1:64" ht="15">
      <c r="A25" s="64" t="s">
        <v>219</v>
      </c>
      <c r="B25" s="64" t="s">
        <v>273</v>
      </c>
      <c r="C25" s="65" t="s">
        <v>1720</v>
      </c>
      <c r="D25" s="66">
        <v>3</v>
      </c>
      <c r="E25" s="67" t="s">
        <v>132</v>
      </c>
      <c r="F25" s="68">
        <v>35</v>
      </c>
      <c r="G25" s="65"/>
      <c r="H25" s="69"/>
      <c r="I25" s="70"/>
      <c r="J25" s="70"/>
      <c r="K25" s="34" t="s">
        <v>65</v>
      </c>
      <c r="L25" s="77">
        <v>25</v>
      </c>
      <c r="M25" s="77"/>
      <c r="N25" s="72"/>
      <c r="O25" s="79" t="s">
        <v>296</v>
      </c>
      <c r="P25" s="81">
        <v>43467.300578703704</v>
      </c>
      <c r="Q25" s="79" t="s">
        <v>299</v>
      </c>
      <c r="R25" s="79"/>
      <c r="S25" s="79"/>
      <c r="T25" s="79"/>
      <c r="U25" s="79"/>
      <c r="V25" s="83" t="s">
        <v>391</v>
      </c>
      <c r="W25" s="81">
        <v>43467.300578703704</v>
      </c>
      <c r="X25" s="83" t="s">
        <v>460</v>
      </c>
      <c r="Y25" s="79"/>
      <c r="Z25" s="79"/>
      <c r="AA25" s="85" t="s">
        <v>539</v>
      </c>
      <c r="AB25" s="79"/>
      <c r="AC25" s="79" t="b">
        <v>0</v>
      </c>
      <c r="AD25" s="79">
        <v>0</v>
      </c>
      <c r="AE25" s="85" t="s">
        <v>611</v>
      </c>
      <c r="AF25" s="79" t="b">
        <v>0</v>
      </c>
      <c r="AG25" s="79" t="s">
        <v>614</v>
      </c>
      <c r="AH25" s="79"/>
      <c r="AI25" s="85" t="s">
        <v>611</v>
      </c>
      <c r="AJ25" s="79" t="b">
        <v>0</v>
      </c>
      <c r="AK25" s="79">
        <v>17</v>
      </c>
      <c r="AL25" s="85" t="s">
        <v>596</v>
      </c>
      <c r="AM25" s="79" t="s">
        <v>620</v>
      </c>
      <c r="AN25" s="79" t="b">
        <v>0</v>
      </c>
      <c r="AO25" s="85" t="s">
        <v>596</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3.5714285714285716</v>
      </c>
      <c r="BF25" s="48">
        <v>0</v>
      </c>
      <c r="BG25" s="49">
        <v>0</v>
      </c>
      <c r="BH25" s="48">
        <v>0</v>
      </c>
      <c r="BI25" s="49">
        <v>0</v>
      </c>
      <c r="BJ25" s="48">
        <v>27</v>
      </c>
      <c r="BK25" s="49">
        <v>96.42857142857143</v>
      </c>
      <c r="BL25" s="48">
        <v>28</v>
      </c>
    </row>
    <row r="26" spans="1:64" ht="15">
      <c r="A26" s="64" t="s">
        <v>220</v>
      </c>
      <c r="B26" s="64" t="s">
        <v>288</v>
      </c>
      <c r="C26" s="65" t="s">
        <v>1720</v>
      </c>
      <c r="D26" s="66">
        <v>3</v>
      </c>
      <c r="E26" s="67" t="s">
        <v>132</v>
      </c>
      <c r="F26" s="68">
        <v>35</v>
      </c>
      <c r="G26" s="65"/>
      <c r="H26" s="69"/>
      <c r="I26" s="70"/>
      <c r="J26" s="70"/>
      <c r="K26" s="34" t="s">
        <v>65</v>
      </c>
      <c r="L26" s="77">
        <v>26</v>
      </c>
      <c r="M26" s="77"/>
      <c r="N26" s="72"/>
      <c r="O26" s="79" t="s">
        <v>296</v>
      </c>
      <c r="P26" s="81">
        <v>43467.37195601852</v>
      </c>
      <c r="Q26" s="79" t="s">
        <v>303</v>
      </c>
      <c r="R26" s="83" t="s">
        <v>345</v>
      </c>
      <c r="S26" s="79" t="s">
        <v>364</v>
      </c>
      <c r="T26" s="79" t="s">
        <v>373</v>
      </c>
      <c r="U26" s="79"/>
      <c r="V26" s="83" t="s">
        <v>392</v>
      </c>
      <c r="W26" s="81">
        <v>43467.37195601852</v>
      </c>
      <c r="X26" s="83" t="s">
        <v>461</v>
      </c>
      <c r="Y26" s="79"/>
      <c r="Z26" s="79"/>
      <c r="AA26" s="85" t="s">
        <v>540</v>
      </c>
      <c r="AB26" s="79"/>
      <c r="AC26" s="79" t="b">
        <v>0</v>
      </c>
      <c r="AD26" s="79">
        <v>0</v>
      </c>
      <c r="AE26" s="85" t="s">
        <v>611</v>
      </c>
      <c r="AF26" s="79" t="b">
        <v>0</v>
      </c>
      <c r="AG26" s="79" t="s">
        <v>614</v>
      </c>
      <c r="AH26" s="79"/>
      <c r="AI26" s="85" t="s">
        <v>611</v>
      </c>
      <c r="AJ26" s="79" t="b">
        <v>0</v>
      </c>
      <c r="AK26" s="79">
        <v>186</v>
      </c>
      <c r="AL26" s="85" t="s">
        <v>533</v>
      </c>
      <c r="AM26" s="79" t="s">
        <v>621</v>
      </c>
      <c r="AN26" s="79" t="b">
        <v>0</v>
      </c>
      <c r="AO26" s="85" t="s">
        <v>533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220</v>
      </c>
      <c r="B27" s="64" t="s">
        <v>289</v>
      </c>
      <c r="C27" s="65" t="s">
        <v>1720</v>
      </c>
      <c r="D27" s="66">
        <v>3</v>
      </c>
      <c r="E27" s="67" t="s">
        <v>132</v>
      </c>
      <c r="F27" s="68">
        <v>35</v>
      </c>
      <c r="G27" s="65"/>
      <c r="H27" s="69"/>
      <c r="I27" s="70"/>
      <c r="J27" s="70"/>
      <c r="K27" s="34" t="s">
        <v>65</v>
      </c>
      <c r="L27" s="77">
        <v>27</v>
      </c>
      <c r="M27" s="77"/>
      <c r="N27" s="72"/>
      <c r="O27" s="79" t="s">
        <v>296</v>
      </c>
      <c r="P27" s="81">
        <v>43467.37195601852</v>
      </c>
      <c r="Q27" s="79" t="s">
        <v>303</v>
      </c>
      <c r="R27" s="83" t="s">
        <v>345</v>
      </c>
      <c r="S27" s="79" t="s">
        <v>364</v>
      </c>
      <c r="T27" s="79" t="s">
        <v>373</v>
      </c>
      <c r="U27" s="79"/>
      <c r="V27" s="83" t="s">
        <v>392</v>
      </c>
      <c r="W27" s="81">
        <v>43467.37195601852</v>
      </c>
      <c r="X27" s="83" t="s">
        <v>461</v>
      </c>
      <c r="Y27" s="79"/>
      <c r="Z27" s="79"/>
      <c r="AA27" s="85" t="s">
        <v>540</v>
      </c>
      <c r="AB27" s="79"/>
      <c r="AC27" s="79" t="b">
        <v>0</v>
      </c>
      <c r="AD27" s="79">
        <v>0</v>
      </c>
      <c r="AE27" s="85" t="s">
        <v>611</v>
      </c>
      <c r="AF27" s="79" t="b">
        <v>0</v>
      </c>
      <c r="AG27" s="79" t="s">
        <v>614</v>
      </c>
      <c r="AH27" s="79"/>
      <c r="AI27" s="85" t="s">
        <v>611</v>
      </c>
      <c r="AJ27" s="79" t="b">
        <v>0</v>
      </c>
      <c r="AK27" s="79">
        <v>186</v>
      </c>
      <c r="AL27" s="85" t="s">
        <v>533</v>
      </c>
      <c r="AM27" s="79" t="s">
        <v>621</v>
      </c>
      <c r="AN27" s="79" t="b">
        <v>0</v>
      </c>
      <c r="AO27" s="85" t="s">
        <v>533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220</v>
      </c>
      <c r="B28" s="64" t="s">
        <v>290</v>
      </c>
      <c r="C28" s="65" t="s">
        <v>1720</v>
      </c>
      <c r="D28" s="66">
        <v>3</v>
      </c>
      <c r="E28" s="67" t="s">
        <v>132</v>
      </c>
      <c r="F28" s="68">
        <v>35</v>
      </c>
      <c r="G28" s="65"/>
      <c r="H28" s="69"/>
      <c r="I28" s="70"/>
      <c r="J28" s="70"/>
      <c r="K28" s="34" t="s">
        <v>65</v>
      </c>
      <c r="L28" s="77">
        <v>28</v>
      </c>
      <c r="M28" s="77"/>
      <c r="N28" s="72"/>
      <c r="O28" s="79" t="s">
        <v>296</v>
      </c>
      <c r="P28" s="81">
        <v>43467.37195601852</v>
      </c>
      <c r="Q28" s="79" t="s">
        <v>303</v>
      </c>
      <c r="R28" s="83" t="s">
        <v>345</v>
      </c>
      <c r="S28" s="79" t="s">
        <v>364</v>
      </c>
      <c r="T28" s="79" t="s">
        <v>373</v>
      </c>
      <c r="U28" s="79"/>
      <c r="V28" s="83" t="s">
        <v>392</v>
      </c>
      <c r="W28" s="81">
        <v>43467.37195601852</v>
      </c>
      <c r="X28" s="83" t="s">
        <v>461</v>
      </c>
      <c r="Y28" s="79"/>
      <c r="Z28" s="79"/>
      <c r="AA28" s="85" t="s">
        <v>540</v>
      </c>
      <c r="AB28" s="79"/>
      <c r="AC28" s="79" t="b">
        <v>0</v>
      </c>
      <c r="AD28" s="79">
        <v>0</v>
      </c>
      <c r="AE28" s="85" t="s">
        <v>611</v>
      </c>
      <c r="AF28" s="79" t="b">
        <v>0</v>
      </c>
      <c r="AG28" s="79" t="s">
        <v>614</v>
      </c>
      <c r="AH28" s="79"/>
      <c r="AI28" s="85" t="s">
        <v>611</v>
      </c>
      <c r="AJ28" s="79" t="b">
        <v>0</v>
      </c>
      <c r="AK28" s="79">
        <v>186</v>
      </c>
      <c r="AL28" s="85" t="s">
        <v>533</v>
      </c>
      <c r="AM28" s="79" t="s">
        <v>621</v>
      </c>
      <c r="AN28" s="79" t="b">
        <v>0</v>
      </c>
      <c r="AO28" s="85" t="s">
        <v>533</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220</v>
      </c>
      <c r="B29" s="64" t="s">
        <v>214</v>
      </c>
      <c r="C29" s="65" t="s">
        <v>1720</v>
      </c>
      <c r="D29" s="66">
        <v>3</v>
      </c>
      <c r="E29" s="67" t="s">
        <v>132</v>
      </c>
      <c r="F29" s="68">
        <v>35</v>
      </c>
      <c r="G29" s="65"/>
      <c r="H29" s="69"/>
      <c r="I29" s="70"/>
      <c r="J29" s="70"/>
      <c r="K29" s="34" t="s">
        <v>65</v>
      </c>
      <c r="L29" s="77">
        <v>29</v>
      </c>
      <c r="M29" s="77"/>
      <c r="N29" s="72"/>
      <c r="O29" s="79" t="s">
        <v>296</v>
      </c>
      <c r="P29" s="81">
        <v>43467.37195601852</v>
      </c>
      <c r="Q29" s="79" t="s">
        <v>303</v>
      </c>
      <c r="R29" s="83" t="s">
        <v>345</v>
      </c>
      <c r="S29" s="79" t="s">
        <v>364</v>
      </c>
      <c r="T29" s="79" t="s">
        <v>373</v>
      </c>
      <c r="U29" s="79"/>
      <c r="V29" s="83" t="s">
        <v>392</v>
      </c>
      <c r="W29" s="81">
        <v>43467.37195601852</v>
      </c>
      <c r="X29" s="83" t="s">
        <v>461</v>
      </c>
      <c r="Y29" s="79"/>
      <c r="Z29" s="79"/>
      <c r="AA29" s="85" t="s">
        <v>540</v>
      </c>
      <c r="AB29" s="79"/>
      <c r="AC29" s="79" t="b">
        <v>0</v>
      </c>
      <c r="AD29" s="79">
        <v>0</v>
      </c>
      <c r="AE29" s="85" t="s">
        <v>611</v>
      </c>
      <c r="AF29" s="79" t="b">
        <v>0</v>
      </c>
      <c r="AG29" s="79" t="s">
        <v>614</v>
      </c>
      <c r="AH29" s="79"/>
      <c r="AI29" s="85" t="s">
        <v>611</v>
      </c>
      <c r="AJ29" s="79" t="b">
        <v>0</v>
      </c>
      <c r="AK29" s="79">
        <v>186</v>
      </c>
      <c r="AL29" s="85" t="s">
        <v>533</v>
      </c>
      <c r="AM29" s="79" t="s">
        <v>621</v>
      </c>
      <c r="AN29" s="79" t="b">
        <v>0</v>
      </c>
      <c r="AO29" s="85" t="s">
        <v>533</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8.333333333333334</v>
      </c>
      <c r="BF29" s="48">
        <v>1</v>
      </c>
      <c r="BG29" s="49">
        <v>8.333333333333334</v>
      </c>
      <c r="BH29" s="48">
        <v>0</v>
      </c>
      <c r="BI29" s="49">
        <v>0</v>
      </c>
      <c r="BJ29" s="48">
        <v>10</v>
      </c>
      <c r="BK29" s="49">
        <v>83.33333333333333</v>
      </c>
      <c r="BL29" s="48">
        <v>12</v>
      </c>
    </row>
    <row r="30" spans="1:64" ht="15">
      <c r="A30" s="64" t="s">
        <v>221</v>
      </c>
      <c r="B30" s="64" t="s">
        <v>273</v>
      </c>
      <c r="C30" s="65" t="s">
        <v>1720</v>
      </c>
      <c r="D30" s="66">
        <v>3</v>
      </c>
      <c r="E30" s="67" t="s">
        <v>132</v>
      </c>
      <c r="F30" s="68">
        <v>35</v>
      </c>
      <c r="G30" s="65"/>
      <c r="H30" s="69"/>
      <c r="I30" s="70"/>
      <c r="J30" s="70"/>
      <c r="K30" s="34" t="s">
        <v>65</v>
      </c>
      <c r="L30" s="77">
        <v>30</v>
      </c>
      <c r="M30" s="77"/>
      <c r="N30" s="72"/>
      <c r="O30" s="79" t="s">
        <v>296</v>
      </c>
      <c r="P30" s="81">
        <v>43467.391493055555</v>
      </c>
      <c r="Q30" s="79" t="s">
        <v>299</v>
      </c>
      <c r="R30" s="79"/>
      <c r="S30" s="79"/>
      <c r="T30" s="79"/>
      <c r="U30" s="79"/>
      <c r="V30" s="83" t="s">
        <v>393</v>
      </c>
      <c r="W30" s="81">
        <v>43467.391493055555</v>
      </c>
      <c r="X30" s="83" t="s">
        <v>462</v>
      </c>
      <c r="Y30" s="79"/>
      <c r="Z30" s="79"/>
      <c r="AA30" s="85" t="s">
        <v>541</v>
      </c>
      <c r="AB30" s="79"/>
      <c r="AC30" s="79" t="b">
        <v>0</v>
      </c>
      <c r="AD30" s="79">
        <v>0</v>
      </c>
      <c r="AE30" s="85" t="s">
        <v>611</v>
      </c>
      <c r="AF30" s="79" t="b">
        <v>0</v>
      </c>
      <c r="AG30" s="79" t="s">
        <v>614</v>
      </c>
      <c r="AH30" s="79"/>
      <c r="AI30" s="85" t="s">
        <v>611</v>
      </c>
      <c r="AJ30" s="79" t="b">
        <v>0</v>
      </c>
      <c r="AK30" s="79">
        <v>17</v>
      </c>
      <c r="AL30" s="85" t="s">
        <v>596</v>
      </c>
      <c r="AM30" s="79" t="s">
        <v>618</v>
      </c>
      <c r="AN30" s="79" t="b">
        <v>0</v>
      </c>
      <c r="AO30" s="85" t="s">
        <v>596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3.5714285714285716</v>
      </c>
      <c r="BF30" s="48">
        <v>0</v>
      </c>
      <c r="BG30" s="49">
        <v>0</v>
      </c>
      <c r="BH30" s="48">
        <v>0</v>
      </c>
      <c r="BI30" s="49">
        <v>0</v>
      </c>
      <c r="BJ30" s="48">
        <v>27</v>
      </c>
      <c r="BK30" s="49">
        <v>96.42857142857143</v>
      </c>
      <c r="BL30" s="48">
        <v>28</v>
      </c>
    </row>
    <row r="31" spans="1:64" ht="15">
      <c r="A31" s="64" t="s">
        <v>222</v>
      </c>
      <c r="B31" s="64" t="s">
        <v>249</v>
      </c>
      <c r="C31" s="65" t="s">
        <v>1720</v>
      </c>
      <c r="D31" s="66">
        <v>3</v>
      </c>
      <c r="E31" s="67" t="s">
        <v>132</v>
      </c>
      <c r="F31" s="68">
        <v>35</v>
      </c>
      <c r="G31" s="65"/>
      <c r="H31" s="69"/>
      <c r="I31" s="70"/>
      <c r="J31" s="70"/>
      <c r="K31" s="34" t="s">
        <v>65</v>
      </c>
      <c r="L31" s="77">
        <v>31</v>
      </c>
      <c r="M31" s="77"/>
      <c r="N31" s="72"/>
      <c r="O31" s="79" t="s">
        <v>296</v>
      </c>
      <c r="P31" s="81">
        <v>43467.42870370371</v>
      </c>
      <c r="Q31" s="79" t="s">
        <v>304</v>
      </c>
      <c r="R31" s="83" t="s">
        <v>346</v>
      </c>
      <c r="S31" s="79" t="s">
        <v>365</v>
      </c>
      <c r="T31" s="79" t="s">
        <v>374</v>
      </c>
      <c r="U31" s="79"/>
      <c r="V31" s="83" t="s">
        <v>394</v>
      </c>
      <c r="W31" s="81">
        <v>43467.42870370371</v>
      </c>
      <c r="X31" s="83" t="s">
        <v>463</v>
      </c>
      <c r="Y31" s="79"/>
      <c r="Z31" s="79"/>
      <c r="AA31" s="85" t="s">
        <v>542</v>
      </c>
      <c r="AB31" s="79"/>
      <c r="AC31" s="79" t="b">
        <v>0</v>
      </c>
      <c r="AD31" s="79">
        <v>0</v>
      </c>
      <c r="AE31" s="85" t="s">
        <v>611</v>
      </c>
      <c r="AF31" s="79" t="b">
        <v>0</v>
      </c>
      <c r="AG31" s="79" t="s">
        <v>614</v>
      </c>
      <c r="AH31" s="79"/>
      <c r="AI31" s="85" t="s">
        <v>611</v>
      </c>
      <c r="AJ31" s="79" t="b">
        <v>0</v>
      </c>
      <c r="AK31" s="79">
        <v>0</v>
      </c>
      <c r="AL31" s="85" t="s">
        <v>611</v>
      </c>
      <c r="AM31" s="79" t="s">
        <v>622</v>
      </c>
      <c r="AN31" s="79" t="b">
        <v>0</v>
      </c>
      <c r="AO31" s="85" t="s">
        <v>542</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222</v>
      </c>
      <c r="B32" s="64" t="s">
        <v>225</v>
      </c>
      <c r="C32" s="65" t="s">
        <v>1720</v>
      </c>
      <c r="D32" s="66">
        <v>3</v>
      </c>
      <c r="E32" s="67" t="s">
        <v>132</v>
      </c>
      <c r="F32" s="68">
        <v>35</v>
      </c>
      <c r="G32" s="65"/>
      <c r="H32" s="69"/>
      <c r="I32" s="70"/>
      <c r="J32" s="70"/>
      <c r="K32" s="34" t="s">
        <v>65</v>
      </c>
      <c r="L32" s="77">
        <v>32</v>
      </c>
      <c r="M32" s="77"/>
      <c r="N32" s="72"/>
      <c r="O32" s="79" t="s">
        <v>296</v>
      </c>
      <c r="P32" s="81">
        <v>43467.42870370371</v>
      </c>
      <c r="Q32" s="79" t="s">
        <v>304</v>
      </c>
      <c r="R32" s="83" t="s">
        <v>346</v>
      </c>
      <c r="S32" s="79" t="s">
        <v>365</v>
      </c>
      <c r="T32" s="79" t="s">
        <v>374</v>
      </c>
      <c r="U32" s="79"/>
      <c r="V32" s="83" t="s">
        <v>394</v>
      </c>
      <c r="W32" s="81">
        <v>43467.42870370371</v>
      </c>
      <c r="X32" s="83" t="s">
        <v>463</v>
      </c>
      <c r="Y32" s="79"/>
      <c r="Z32" s="79"/>
      <c r="AA32" s="85" t="s">
        <v>542</v>
      </c>
      <c r="AB32" s="79"/>
      <c r="AC32" s="79" t="b">
        <v>0</v>
      </c>
      <c r="AD32" s="79">
        <v>0</v>
      </c>
      <c r="AE32" s="85" t="s">
        <v>611</v>
      </c>
      <c r="AF32" s="79" t="b">
        <v>0</v>
      </c>
      <c r="AG32" s="79" t="s">
        <v>614</v>
      </c>
      <c r="AH32" s="79"/>
      <c r="AI32" s="85" t="s">
        <v>611</v>
      </c>
      <c r="AJ32" s="79" t="b">
        <v>0</v>
      </c>
      <c r="AK32" s="79">
        <v>0</v>
      </c>
      <c r="AL32" s="85" t="s">
        <v>611</v>
      </c>
      <c r="AM32" s="79" t="s">
        <v>622</v>
      </c>
      <c r="AN32" s="79" t="b">
        <v>0</v>
      </c>
      <c r="AO32" s="85" t="s">
        <v>542</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8.333333333333334</v>
      </c>
      <c r="BF32" s="48">
        <v>0</v>
      </c>
      <c r="BG32" s="49">
        <v>0</v>
      </c>
      <c r="BH32" s="48">
        <v>0</v>
      </c>
      <c r="BI32" s="49">
        <v>0</v>
      </c>
      <c r="BJ32" s="48">
        <v>11</v>
      </c>
      <c r="BK32" s="49">
        <v>91.66666666666667</v>
      </c>
      <c r="BL32" s="48">
        <v>12</v>
      </c>
    </row>
    <row r="33" spans="1:64" ht="15">
      <c r="A33" s="64" t="s">
        <v>223</v>
      </c>
      <c r="B33" s="64" t="s">
        <v>249</v>
      </c>
      <c r="C33" s="65" t="s">
        <v>1720</v>
      </c>
      <c r="D33" s="66">
        <v>3</v>
      </c>
      <c r="E33" s="67" t="s">
        <v>132</v>
      </c>
      <c r="F33" s="68">
        <v>35</v>
      </c>
      <c r="G33" s="65"/>
      <c r="H33" s="69"/>
      <c r="I33" s="70"/>
      <c r="J33" s="70"/>
      <c r="K33" s="34" t="s">
        <v>65</v>
      </c>
      <c r="L33" s="77">
        <v>33</v>
      </c>
      <c r="M33" s="77"/>
      <c r="N33" s="72"/>
      <c r="O33" s="79" t="s">
        <v>296</v>
      </c>
      <c r="P33" s="81">
        <v>43467.45483796296</v>
      </c>
      <c r="Q33" s="79" t="s">
        <v>305</v>
      </c>
      <c r="R33" s="83" t="s">
        <v>346</v>
      </c>
      <c r="S33" s="79" t="s">
        <v>365</v>
      </c>
      <c r="T33" s="79" t="s">
        <v>374</v>
      </c>
      <c r="U33" s="79"/>
      <c r="V33" s="83" t="s">
        <v>395</v>
      </c>
      <c r="W33" s="81">
        <v>43467.45483796296</v>
      </c>
      <c r="X33" s="83" t="s">
        <v>464</v>
      </c>
      <c r="Y33" s="79"/>
      <c r="Z33" s="79"/>
      <c r="AA33" s="85" t="s">
        <v>543</v>
      </c>
      <c r="AB33" s="79"/>
      <c r="AC33" s="79" t="b">
        <v>0</v>
      </c>
      <c r="AD33" s="79">
        <v>0</v>
      </c>
      <c r="AE33" s="85" t="s">
        <v>611</v>
      </c>
      <c r="AF33" s="79" t="b">
        <v>0</v>
      </c>
      <c r="AG33" s="79" t="s">
        <v>614</v>
      </c>
      <c r="AH33" s="79"/>
      <c r="AI33" s="85" t="s">
        <v>611</v>
      </c>
      <c r="AJ33" s="79" t="b">
        <v>0</v>
      </c>
      <c r="AK33" s="79">
        <v>1</v>
      </c>
      <c r="AL33" s="85" t="s">
        <v>545</v>
      </c>
      <c r="AM33" s="79" t="s">
        <v>618</v>
      </c>
      <c r="AN33" s="79" t="b">
        <v>0</v>
      </c>
      <c r="AO33" s="85" t="s">
        <v>545</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223</v>
      </c>
      <c r="B34" s="64" t="s">
        <v>225</v>
      </c>
      <c r="C34" s="65" t="s">
        <v>1720</v>
      </c>
      <c r="D34" s="66">
        <v>3</v>
      </c>
      <c r="E34" s="67" t="s">
        <v>132</v>
      </c>
      <c r="F34" s="68">
        <v>35</v>
      </c>
      <c r="G34" s="65"/>
      <c r="H34" s="69"/>
      <c r="I34" s="70"/>
      <c r="J34" s="70"/>
      <c r="K34" s="34" t="s">
        <v>65</v>
      </c>
      <c r="L34" s="77">
        <v>34</v>
      </c>
      <c r="M34" s="77"/>
      <c r="N34" s="72"/>
      <c r="O34" s="79" t="s">
        <v>296</v>
      </c>
      <c r="P34" s="81">
        <v>43467.45483796296</v>
      </c>
      <c r="Q34" s="79" t="s">
        <v>305</v>
      </c>
      <c r="R34" s="83" t="s">
        <v>346</v>
      </c>
      <c r="S34" s="79" t="s">
        <v>365</v>
      </c>
      <c r="T34" s="79" t="s">
        <v>374</v>
      </c>
      <c r="U34" s="79"/>
      <c r="V34" s="83" t="s">
        <v>395</v>
      </c>
      <c r="W34" s="81">
        <v>43467.45483796296</v>
      </c>
      <c r="X34" s="83" t="s">
        <v>464</v>
      </c>
      <c r="Y34" s="79"/>
      <c r="Z34" s="79"/>
      <c r="AA34" s="85" t="s">
        <v>543</v>
      </c>
      <c r="AB34" s="79"/>
      <c r="AC34" s="79" t="b">
        <v>0</v>
      </c>
      <c r="AD34" s="79">
        <v>0</v>
      </c>
      <c r="AE34" s="85" t="s">
        <v>611</v>
      </c>
      <c r="AF34" s="79" t="b">
        <v>0</v>
      </c>
      <c r="AG34" s="79" t="s">
        <v>614</v>
      </c>
      <c r="AH34" s="79"/>
      <c r="AI34" s="85" t="s">
        <v>611</v>
      </c>
      <c r="AJ34" s="79" t="b">
        <v>0</v>
      </c>
      <c r="AK34" s="79">
        <v>1</v>
      </c>
      <c r="AL34" s="85" t="s">
        <v>545</v>
      </c>
      <c r="AM34" s="79" t="s">
        <v>618</v>
      </c>
      <c r="AN34" s="79" t="b">
        <v>0</v>
      </c>
      <c r="AO34" s="85" t="s">
        <v>545</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8.333333333333334</v>
      </c>
      <c r="BF34" s="48">
        <v>0</v>
      </c>
      <c r="BG34" s="49">
        <v>0</v>
      </c>
      <c r="BH34" s="48">
        <v>0</v>
      </c>
      <c r="BI34" s="49">
        <v>0</v>
      </c>
      <c r="BJ34" s="48">
        <v>11</v>
      </c>
      <c r="BK34" s="49">
        <v>91.66666666666667</v>
      </c>
      <c r="BL34" s="48">
        <v>12</v>
      </c>
    </row>
    <row r="35" spans="1:64" ht="15">
      <c r="A35" s="64" t="s">
        <v>224</v>
      </c>
      <c r="B35" s="64" t="s">
        <v>249</v>
      </c>
      <c r="C35" s="65" t="s">
        <v>1720</v>
      </c>
      <c r="D35" s="66">
        <v>3</v>
      </c>
      <c r="E35" s="67" t="s">
        <v>132</v>
      </c>
      <c r="F35" s="68">
        <v>35</v>
      </c>
      <c r="G35" s="65"/>
      <c r="H35" s="69"/>
      <c r="I35" s="70"/>
      <c r="J35" s="70"/>
      <c r="K35" s="34" t="s">
        <v>65</v>
      </c>
      <c r="L35" s="77">
        <v>35</v>
      </c>
      <c r="M35" s="77"/>
      <c r="N35" s="72"/>
      <c r="O35" s="79" t="s">
        <v>296</v>
      </c>
      <c r="P35" s="81">
        <v>43467.4774537037</v>
      </c>
      <c r="Q35" s="79" t="s">
        <v>306</v>
      </c>
      <c r="R35" s="83" t="s">
        <v>347</v>
      </c>
      <c r="S35" s="79" t="s">
        <v>365</v>
      </c>
      <c r="T35" s="79" t="s">
        <v>375</v>
      </c>
      <c r="U35" s="79"/>
      <c r="V35" s="83" t="s">
        <v>396</v>
      </c>
      <c r="W35" s="81">
        <v>43467.4774537037</v>
      </c>
      <c r="X35" s="83" t="s">
        <v>465</v>
      </c>
      <c r="Y35" s="79"/>
      <c r="Z35" s="79"/>
      <c r="AA35" s="85" t="s">
        <v>544</v>
      </c>
      <c r="AB35" s="79"/>
      <c r="AC35" s="79" t="b">
        <v>0</v>
      </c>
      <c r="AD35" s="79">
        <v>0</v>
      </c>
      <c r="AE35" s="85" t="s">
        <v>611</v>
      </c>
      <c r="AF35" s="79" t="b">
        <v>0</v>
      </c>
      <c r="AG35" s="79" t="s">
        <v>614</v>
      </c>
      <c r="AH35" s="79"/>
      <c r="AI35" s="85" t="s">
        <v>611</v>
      </c>
      <c r="AJ35" s="79" t="b">
        <v>0</v>
      </c>
      <c r="AK35" s="79">
        <v>0</v>
      </c>
      <c r="AL35" s="85" t="s">
        <v>611</v>
      </c>
      <c r="AM35" s="79" t="s">
        <v>622</v>
      </c>
      <c r="AN35" s="79" t="b">
        <v>0</v>
      </c>
      <c r="AO35" s="85" t="s">
        <v>544</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224</v>
      </c>
      <c r="B36" s="64" t="s">
        <v>225</v>
      </c>
      <c r="C36" s="65" t="s">
        <v>1720</v>
      </c>
      <c r="D36" s="66">
        <v>3</v>
      </c>
      <c r="E36" s="67" t="s">
        <v>132</v>
      </c>
      <c r="F36" s="68">
        <v>35</v>
      </c>
      <c r="G36" s="65"/>
      <c r="H36" s="69"/>
      <c r="I36" s="70"/>
      <c r="J36" s="70"/>
      <c r="K36" s="34" t="s">
        <v>65</v>
      </c>
      <c r="L36" s="77">
        <v>36</v>
      </c>
      <c r="M36" s="77"/>
      <c r="N36" s="72"/>
      <c r="O36" s="79" t="s">
        <v>296</v>
      </c>
      <c r="P36" s="81">
        <v>43467.4774537037</v>
      </c>
      <c r="Q36" s="79" t="s">
        <v>306</v>
      </c>
      <c r="R36" s="83" t="s">
        <v>347</v>
      </c>
      <c r="S36" s="79" t="s">
        <v>365</v>
      </c>
      <c r="T36" s="79" t="s">
        <v>375</v>
      </c>
      <c r="U36" s="79"/>
      <c r="V36" s="83" t="s">
        <v>396</v>
      </c>
      <c r="W36" s="81">
        <v>43467.4774537037</v>
      </c>
      <c r="X36" s="83" t="s">
        <v>465</v>
      </c>
      <c r="Y36" s="79"/>
      <c r="Z36" s="79"/>
      <c r="AA36" s="85" t="s">
        <v>544</v>
      </c>
      <c r="AB36" s="79"/>
      <c r="AC36" s="79" t="b">
        <v>0</v>
      </c>
      <c r="AD36" s="79">
        <v>0</v>
      </c>
      <c r="AE36" s="85" t="s">
        <v>611</v>
      </c>
      <c r="AF36" s="79" t="b">
        <v>0</v>
      </c>
      <c r="AG36" s="79" t="s">
        <v>614</v>
      </c>
      <c r="AH36" s="79"/>
      <c r="AI36" s="85" t="s">
        <v>611</v>
      </c>
      <c r="AJ36" s="79" t="b">
        <v>0</v>
      </c>
      <c r="AK36" s="79">
        <v>0</v>
      </c>
      <c r="AL36" s="85" t="s">
        <v>611</v>
      </c>
      <c r="AM36" s="79" t="s">
        <v>622</v>
      </c>
      <c r="AN36" s="79" t="b">
        <v>0</v>
      </c>
      <c r="AO36" s="85" t="s">
        <v>544</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7.6923076923076925</v>
      </c>
      <c r="BF36" s="48">
        <v>0</v>
      </c>
      <c r="BG36" s="49">
        <v>0</v>
      </c>
      <c r="BH36" s="48">
        <v>0</v>
      </c>
      <c r="BI36" s="49">
        <v>0</v>
      </c>
      <c r="BJ36" s="48">
        <v>12</v>
      </c>
      <c r="BK36" s="49">
        <v>92.3076923076923</v>
      </c>
      <c r="BL36" s="48">
        <v>13</v>
      </c>
    </row>
    <row r="37" spans="1:64" ht="15">
      <c r="A37" s="64" t="s">
        <v>225</v>
      </c>
      <c r="B37" s="64" t="s">
        <v>249</v>
      </c>
      <c r="C37" s="65" t="s">
        <v>1721</v>
      </c>
      <c r="D37" s="66">
        <v>3</v>
      </c>
      <c r="E37" s="67" t="s">
        <v>136</v>
      </c>
      <c r="F37" s="68">
        <v>35</v>
      </c>
      <c r="G37" s="65"/>
      <c r="H37" s="69"/>
      <c r="I37" s="70"/>
      <c r="J37" s="70"/>
      <c r="K37" s="34" t="s">
        <v>65</v>
      </c>
      <c r="L37" s="77">
        <v>37</v>
      </c>
      <c r="M37" s="77"/>
      <c r="N37" s="72"/>
      <c r="O37" s="79" t="s">
        <v>296</v>
      </c>
      <c r="P37" s="81">
        <v>43467.427094907405</v>
      </c>
      <c r="Q37" s="79" t="s">
        <v>307</v>
      </c>
      <c r="R37" s="83" t="s">
        <v>346</v>
      </c>
      <c r="S37" s="79" t="s">
        <v>365</v>
      </c>
      <c r="T37" s="79" t="s">
        <v>374</v>
      </c>
      <c r="U37" s="79"/>
      <c r="V37" s="83" t="s">
        <v>397</v>
      </c>
      <c r="W37" s="81">
        <v>43467.427094907405</v>
      </c>
      <c r="X37" s="83" t="s">
        <v>466</v>
      </c>
      <c r="Y37" s="79"/>
      <c r="Z37" s="79"/>
      <c r="AA37" s="85" t="s">
        <v>545</v>
      </c>
      <c r="AB37" s="79"/>
      <c r="AC37" s="79" t="b">
        <v>0</v>
      </c>
      <c r="AD37" s="79">
        <v>1</v>
      </c>
      <c r="AE37" s="85" t="s">
        <v>611</v>
      </c>
      <c r="AF37" s="79" t="b">
        <v>0</v>
      </c>
      <c r="AG37" s="79" t="s">
        <v>614</v>
      </c>
      <c r="AH37" s="79"/>
      <c r="AI37" s="85" t="s">
        <v>611</v>
      </c>
      <c r="AJ37" s="79" t="b">
        <v>0</v>
      </c>
      <c r="AK37" s="79">
        <v>1</v>
      </c>
      <c r="AL37" s="85" t="s">
        <v>611</v>
      </c>
      <c r="AM37" s="79" t="s">
        <v>623</v>
      </c>
      <c r="AN37" s="79" t="b">
        <v>0</v>
      </c>
      <c r="AO37" s="85" t="s">
        <v>545</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v>1</v>
      </c>
      <c r="BE37" s="49">
        <v>10</v>
      </c>
      <c r="BF37" s="48">
        <v>0</v>
      </c>
      <c r="BG37" s="49">
        <v>0</v>
      </c>
      <c r="BH37" s="48">
        <v>0</v>
      </c>
      <c r="BI37" s="49">
        <v>0</v>
      </c>
      <c r="BJ37" s="48">
        <v>9</v>
      </c>
      <c r="BK37" s="49">
        <v>90</v>
      </c>
      <c r="BL37" s="48">
        <v>10</v>
      </c>
    </row>
    <row r="38" spans="1:64" ht="15">
      <c r="A38" s="64" t="s">
        <v>225</v>
      </c>
      <c r="B38" s="64" t="s">
        <v>249</v>
      </c>
      <c r="C38" s="65" t="s">
        <v>1721</v>
      </c>
      <c r="D38" s="66">
        <v>3</v>
      </c>
      <c r="E38" s="67" t="s">
        <v>136</v>
      </c>
      <c r="F38" s="68">
        <v>35</v>
      </c>
      <c r="G38" s="65"/>
      <c r="H38" s="69"/>
      <c r="I38" s="70"/>
      <c r="J38" s="70"/>
      <c r="K38" s="34" t="s">
        <v>65</v>
      </c>
      <c r="L38" s="77">
        <v>38</v>
      </c>
      <c r="M38" s="77"/>
      <c r="N38" s="72"/>
      <c r="O38" s="79" t="s">
        <v>296</v>
      </c>
      <c r="P38" s="81">
        <v>43467.475694444445</v>
      </c>
      <c r="Q38" s="79" t="s">
        <v>308</v>
      </c>
      <c r="R38" s="83" t="s">
        <v>347</v>
      </c>
      <c r="S38" s="79" t="s">
        <v>365</v>
      </c>
      <c r="T38" s="79" t="s">
        <v>375</v>
      </c>
      <c r="U38" s="79"/>
      <c r="V38" s="83" t="s">
        <v>397</v>
      </c>
      <c r="W38" s="81">
        <v>43467.475694444445</v>
      </c>
      <c r="X38" s="83" t="s">
        <v>467</v>
      </c>
      <c r="Y38" s="79"/>
      <c r="Z38" s="79"/>
      <c r="AA38" s="85" t="s">
        <v>546</v>
      </c>
      <c r="AB38" s="79"/>
      <c r="AC38" s="79" t="b">
        <v>0</v>
      </c>
      <c r="AD38" s="79">
        <v>0</v>
      </c>
      <c r="AE38" s="85" t="s">
        <v>611</v>
      </c>
      <c r="AF38" s="79" t="b">
        <v>0</v>
      </c>
      <c r="AG38" s="79" t="s">
        <v>614</v>
      </c>
      <c r="AH38" s="79"/>
      <c r="AI38" s="85" t="s">
        <v>611</v>
      </c>
      <c r="AJ38" s="79" t="b">
        <v>0</v>
      </c>
      <c r="AK38" s="79">
        <v>1</v>
      </c>
      <c r="AL38" s="85" t="s">
        <v>611</v>
      </c>
      <c r="AM38" s="79" t="s">
        <v>623</v>
      </c>
      <c r="AN38" s="79" t="b">
        <v>0</v>
      </c>
      <c r="AO38" s="85" t="s">
        <v>546</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v>1</v>
      </c>
      <c r="BE38" s="49">
        <v>9.090909090909092</v>
      </c>
      <c r="BF38" s="48">
        <v>0</v>
      </c>
      <c r="BG38" s="49">
        <v>0</v>
      </c>
      <c r="BH38" s="48">
        <v>0</v>
      </c>
      <c r="BI38" s="49">
        <v>0</v>
      </c>
      <c r="BJ38" s="48">
        <v>10</v>
      </c>
      <c r="BK38" s="49">
        <v>90.9090909090909</v>
      </c>
      <c r="BL38" s="48">
        <v>11</v>
      </c>
    </row>
    <row r="39" spans="1:64" ht="15">
      <c r="A39" s="64" t="s">
        <v>226</v>
      </c>
      <c r="B39" s="64" t="s">
        <v>225</v>
      </c>
      <c r="C39" s="65" t="s">
        <v>1720</v>
      </c>
      <c r="D39" s="66">
        <v>3</v>
      </c>
      <c r="E39" s="67" t="s">
        <v>132</v>
      </c>
      <c r="F39" s="68">
        <v>35</v>
      </c>
      <c r="G39" s="65"/>
      <c r="H39" s="69"/>
      <c r="I39" s="70"/>
      <c r="J39" s="70"/>
      <c r="K39" s="34" t="s">
        <v>65</v>
      </c>
      <c r="L39" s="77">
        <v>39</v>
      </c>
      <c r="M39" s="77"/>
      <c r="N39" s="72"/>
      <c r="O39" s="79" t="s">
        <v>296</v>
      </c>
      <c r="P39" s="81">
        <v>43467.480520833335</v>
      </c>
      <c r="Q39" s="79" t="s">
        <v>309</v>
      </c>
      <c r="R39" s="83" t="s">
        <v>347</v>
      </c>
      <c r="S39" s="79" t="s">
        <v>365</v>
      </c>
      <c r="T39" s="79" t="s">
        <v>375</v>
      </c>
      <c r="U39" s="79"/>
      <c r="V39" s="83" t="s">
        <v>398</v>
      </c>
      <c r="W39" s="81">
        <v>43467.480520833335</v>
      </c>
      <c r="X39" s="83" t="s">
        <v>468</v>
      </c>
      <c r="Y39" s="79"/>
      <c r="Z39" s="79"/>
      <c r="AA39" s="85" t="s">
        <v>547</v>
      </c>
      <c r="AB39" s="79"/>
      <c r="AC39" s="79" t="b">
        <v>0</v>
      </c>
      <c r="AD39" s="79">
        <v>0</v>
      </c>
      <c r="AE39" s="85" t="s">
        <v>611</v>
      </c>
      <c r="AF39" s="79" t="b">
        <v>0</v>
      </c>
      <c r="AG39" s="79" t="s">
        <v>614</v>
      </c>
      <c r="AH39" s="79"/>
      <c r="AI39" s="85" t="s">
        <v>611</v>
      </c>
      <c r="AJ39" s="79" t="b">
        <v>0</v>
      </c>
      <c r="AK39" s="79">
        <v>1</v>
      </c>
      <c r="AL39" s="85" t="s">
        <v>546</v>
      </c>
      <c r="AM39" s="79" t="s">
        <v>621</v>
      </c>
      <c r="AN39" s="79" t="b">
        <v>0</v>
      </c>
      <c r="AO39" s="85" t="s">
        <v>546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226</v>
      </c>
      <c r="B40" s="64" t="s">
        <v>249</v>
      </c>
      <c r="C40" s="65" t="s">
        <v>1720</v>
      </c>
      <c r="D40" s="66">
        <v>3</v>
      </c>
      <c r="E40" s="67" t="s">
        <v>132</v>
      </c>
      <c r="F40" s="68">
        <v>35</v>
      </c>
      <c r="G40" s="65"/>
      <c r="H40" s="69"/>
      <c r="I40" s="70"/>
      <c r="J40" s="70"/>
      <c r="K40" s="34" t="s">
        <v>65</v>
      </c>
      <c r="L40" s="77">
        <v>40</v>
      </c>
      <c r="M40" s="77"/>
      <c r="N40" s="72"/>
      <c r="O40" s="79" t="s">
        <v>296</v>
      </c>
      <c r="P40" s="81">
        <v>43467.480520833335</v>
      </c>
      <c r="Q40" s="79" t="s">
        <v>309</v>
      </c>
      <c r="R40" s="83" t="s">
        <v>347</v>
      </c>
      <c r="S40" s="79" t="s">
        <v>365</v>
      </c>
      <c r="T40" s="79" t="s">
        <v>375</v>
      </c>
      <c r="U40" s="79"/>
      <c r="V40" s="83" t="s">
        <v>398</v>
      </c>
      <c r="W40" s="81">
        <v>43467.480520833335</v>
      </c>
      <c r="X40" s="83" t="s">
        <v>468</v>
      </c>
      <c r="Y40" s="79"/>
      <c r="Z40" s="79"/>
      <c r="AA40" s="85" t="s">
        <v>547</v>
      </c>
      <c r="AB40" s="79"/>
      <c r="AC40" s="79" t="b">
        <v>0</v>
      </c>
      <c r="AD40" s="79">
        <v>0</v>
      </c>
      <c r="AE40" s="85" t="s">
        <v>611</v>
      </c>
      <c r="AF40" s="79" t="b">
        <v>0</v>
      </c>
      <c r="AG40" s="79" t="s">
        <v>614</v>
      </c>
      <c r="AH40" s="79"/>
      <c r="AI40" s="85" t="s">
        <v>611</v>
      </c>
      <c r="AJ40" s="79" t="b">
        <v>0</v>
      </c>
      <c r="AK40" s="79">
        <v>1</v>
      </c>
      <c r="AL40" s="85" t="s">
        <v>546</v>
      </c>
      <c r="AM40" s="79" t="s">
        <v>621</v>
      </c>
      <c r="AN40" s="79" t="b">
        <v>0</v>
      </c>
      <c r="AO40" s="85" t="s">
        <v>546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1</v>
      </c>
      <c r="BE40" s="49">
        <v>7.6923076923076925</v>
      </c>
      <c r="BF40" s="48">
        <v>0</v>
      </c>
      <c r="BG40" s="49">
        <v>0</v>
      </c>
      <c r="BH40" s="48">
        <v>0</v>
      </c>
      <c r="BI40" s="49">
        <v>0</v>
      </c>
      <c r="BJ40" s="48">
        <v>12</v>
      </c>
      <c r="BK40" s="49">
        <v>92.3076923076923</v>
      </c>
      <c r="BL40" s="48">
        <v>13</v>
      </c>
    </row>
    <row r="41" spans="1:64" ht="15">
      <c r="A41" s="64" t="s">
        <v>227</v>
      </c>
      <c r="B41" s="64" t="s">
        <v>273</v>
      </c>
      <c r="C41" s="65" t="s">
        <v>1720</v>
      </c>
      <c r="D41" s="66">
        <v>3</v>
      </c>
      <c r="E41" s="67" t="s">
        <v>132</v>
      </c>
      <c r="F41" s="68">
        <v>35</v>
      </c>
      <c r="G41" s="65"/>
      <c r="H41" s="69"/>
      <c r="I41" s="70"/>
      <c r="J41" s="70"/>
      <c r="K41" s="34" t="s">
        <v>65</v>
      </c>
      <c r="L41" s="77">
        <v>41</v>
      </c>
      <c r="M41" s="77"/>
      <c r="N41" s="72"/>
      <c r="O41" s="79" t="s">
        <v>296</v>
      </c>
      <c r="P41" s="81">
        <v>43467.765231481484</v>
      </c>
      <c r="Q41" s="79" t="s">
        <v>299</v>
      </c>
      <c r="R41" s="79"/>
      <c r="S41" s="79"/>
      <c r="T41" s="79"/>
      <c r="U41" s="79"/>
      <c r="V41" s="83" t="s">
        <v>399</v>
      </c>
      <c r="W41" s="81">
        <v>43467.765231481484</v>
      </c>
      <c r="X41" s="83" t="s">
        <v>469</v>
      </c>
      <c r="Y41" s="79"/>
      <c r="Z41" s="79"/>
      <c r="AA41" s="85" t="s">
        <v>548</v>
      </c>
      <c r="AB41" s="79"/>
      <c r="AC41" s="79" t="b">
        <v>0</v>
      </c>
      <c r="AD41" s="79">
        <v>0</v>
      </c>
      <c r="AE41" s="85" t="s">
        <v>611</v>
      </c>
      <c r="AF41" s="79" t="b">
        <v>0</v>
      </c>
      <c r="AG41" s="79" t="s">
        <v>614</v>
      </c>
      <c r="AH41" s="79"/>
      <c r="AI41" s="85" t="s">
        <v>611</v>
      </c>
      <c r="AJ41" s="79" t="b">
        <v>0</v>
      </c>
      <c r="AK41" s="79">
        <v>17</v>
      </c>
      <c r="AL41" s="85" t="s">
        <v>596</v>
      </c>
      <c r="AM41" s="79" t="s">
        <v>621</v>
      </c>
      <c r="AN41" s="79" t="b">
        <v>0</v>
      </c>
      <c r="AO41" s="85" t="s">
        <v>596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3.5714285714285716</v>
      </c>
      <c r="BF41" s="48">
        <v>0</v>
      </c>
      <c r="BG41" s="49">
        <v>0</v>
      </c>
      <c r="BH41" s="48">
        <v>0</v>
      </c>
      <c r="BI41" s="49">
        <v>0</v>
      </c>
      <c r="BJ41" s="48">
        <v>27</v>
      </c>
      <c r="BK41" s="49">
        <v>96.42857142857143</v>
      </c>
      <c r="BL41" s="48">
        <v>28</v>
      </c>
    </row>
    <row r="42" spans="1:64" ht="15">
      <c r="A42" s="64" t="s">
        <v>228</v>
      </c>
      <c r="B42" s="64" t="s">
        <v>287</v>
      </c>
      <c r="C42" s="65" t="s">
        <v>1720</v>
      </c>
      <c r="D42" s="66">
        <v>3</v>
      </c>
      <c r="E42" s="67" t="s">
        <v>132</v>
      </c>
      <c r="F42" s="68">
        <v>35</v>
      </c>
      <c r="G42" s="65"/>
      <c r="H42" s="69"/>
      <c r="I42" s="70"/>
      <c r="J42" s="70"/>
      <c r="K42" s="34" t="s">
        <v>65</v>
      </c>
      <c r="L42" s="77">
        <v>42</v>
      </c>
      <c r="M42" s="77"/>
      <c r="N42" s="72"/>
      <c r="O42" s="79" t="s">
        <v>296</v>
      </c>
      <c r="P42" s="81">
        <v>43264.506064814814</v>
      </c>
      <c r="Q42" s="79" t="s">
        <v>310</v>
      </c>
      <c r="R42" s="79"/>
      <c r="S42" s="79"/>
      <c r="T42" s="79"/>
      <c r="U42" s="83" t="s">
        <v>381</v>
      </c>
      <c r="V42" s="83" t="s">
        <v>381</v>
      </c>
      <c r="W42" s="81">
        <v>43264.506064814814</v>
      </c>
      <c r="X42" s="83" t="s">
        <v>470</v>
      </c>
      <c r="Y42" s="79"/>
      <c r="Z42" s="79"/>
      <c r="AA42" s="85" t="s">
        <v>549</v>
      </c>
      <c r="AB42" s="79"/>
      <c r="AC42" s="79" t="b">
        <v>0</v>
      </c>
      <c r="AD42" s="79">
        <v>6</v>
      </c>
      <c r="AE42" s="85" t="s">
        <v>611</v>
      </c>
      <c r="AF42" s="79" t="b">
        <v>0</v>
      </c>
      <c r="AG42" s="79" t="s">
        <v>614</v>
      </c>
      <c r="AH42" s="79"/>
      <c r="AI42" s="85" t="s">
        <v>611</v>
      </c>
      <c r="AJ42" s="79" t="b">
        <v>0</v>
      </c>
      <c r="AK42" s="79">
        <v>3</v>
      </c>
      <c r="AL42" s="85" t="s">
        <v>611</v>
      </c>
      <c r="AM42" s="79" t="s">
        <v>620</v>
      </c>
      <c r="AN42" s="79" t="b">
        <v>0</v>
      </c>
      <c r="AO42" s="85" t="s">
        <v>549</v>
      </c>
      <c r="AP42" s="79" t="s">
        <v>638</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10</v>
      </c>
      <c r="BK42" s="49">
        <v>100</v>
      </c>
      <c r="BL42" s="48">
        <v>10</v>
      </c>
    </row>
    <row r="43" spans="1:64" ht="15">
      <c r="A43" s="64" t="s">
        <v>229</v>
      </c>
      <c r="B43" s="64" t="s">
        <v>228</v>
      </c>
      <c r="C43" s="65" t="s">
        <v>1720</v>
      </c>
      <c r="D43" s="66">
        <v>3</v>
      </c>
      <c r="E43" s="67" t="s">
        <v>132</v>
      </c>
      <c r="F43" s="68">
        <v>35</v>
      </c>
      <c r="G43" s="65"/>
      <c r="H43" s="69"/>
      <c r="I43" s="70"/>
      <c r="J43" s="70"/>
      <c r="K43" s="34" t="s">
        <v>65</v>
      </c>
      <c r="L43" s="77">
        <v>43</v>
      </c>
      <c r="M43" s="77"/>
      <c r="N43" s="72"/>
      <c r="O43" s="79" t="s">
        <v>296</v>
      </c>
      <c r="P43" s="81">
        <v>43469.85568287037</v>
      </c>
      <c r="Q43" s="79" t="s">
        <v>311</v>
      </c>
      <c r="R43" s="79"/>
      <c r="S43" s="79"/>
      <c r="T43" s="79"/>
      <c r="U43" s="83" t="s">
        <v>381</v>
      </c>
      <c r="V43" s="83" t="s">
        <v>381</v>
      </c>
      <c r="W43" s="81">
        <v>43469.85568287037</v>
      </c>
      <c r="X43" s="83" t="s">
        <v>471</v>
      </c>
      <c r="Y43" s="79"/>
      <c r="Z43" s="79"/>
      <c r="AA43" s="85" t="s">
        <v>550</v>
      </c>
      <c r="AB43" s="79"/>
      <c r="AC43" s="79" t="b">
        <v>0</v>
      </c>
      <c r="AD43" s="79">
        <v>0</v>
      </c>
      <c r="AE43" s="85" t="s">
        <v>611</v>
      </c>
      <c r="AF43" s="79" t="b">
        <v>0</v>
      </c>
      <c r="AG43" s="79" t="s">
        <v>614</v>
      </c>
      <c r="AH43" s="79"/>
      <c r="AI43" s="85" t="s">
        <v>611</v>
      </c>
      <c r="AJ43" s="79" t="b">
        <v>0</v>
      </c>
      <c r="AK43" s="79">
        <v>3</v>
      </c>
      <c r="AL43" s="85" t="s">
        <v>549</v>
      </c>
      <c r="AM43" s="79" t="s">
        <v>624</v>
      </c>
      <c r="AN43" s="79" t="b">
        <v>0</v>
      </c>
      <c r="AO43" s="85" t="s">
        <v>549</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229</v>
      </c>
      <c r="B44" s="64" t="s">
        <v>287</v>
      </c>
      <c r="C44" s="65" t="s">
        <v>1720</v>
      </c>
      <c r="D44" s="66">
        <v>3</v>
      </c>
      <c r="E44" s="67" t="s">
        <v>132</v>
      </c>
      <c r="F44" s="68">
        <v>35</v>
      </c>
      <c r="G44" s="65"/>
      <c r="H44" s="69"/>
      <c r="I44" s="70"/>
      <c r="J44" s="70"/>
      <c r="K44" s="34" t="s">
        <v>65</v>
      </c>
      <c r="L44" s="77">
        <v>44</v>
      </c>
      <c r="M44" s="77"/>
      <c r="N44" s="72"/>
      <c r="O44" s="79" t="s">
        <v>296</v>
      </c>
      <c r="P44" s="81">
        <v>43469.85568287037</v>
      </c>
      <c r="Q44" s="79" t="s">
        <v>311</v>
      </c>
      <c r="R44" s="79"/>
      <c r="S44" s="79"/>
      <c r="T44" s="79"/>
      <c r="U44" s="83" t="s">
        <v>381</v>
      </c>
      <c r="V44" s="83" t="s">
        <v>381</v>
      </c>
      <c r="W44" s="81">
        <v>43469.85568287037</v>
      </c>
      <c r="X44" s="83" t="s">
        <v>471</v>
      </c>
      <c r="Y44" s="79"/>
      <c r="Z44" s="79"/>
      <c r="AA44" s="85" t="s">
        <v>550</v>
      </c>
      <c r="AB44" s="79"/>
      <c r="AC44" s="79" t="b">
        <v>0</v>
      </c>
      <c r="AD44" s="79">
        <v>0</v>
      </c>
      <c r="AE44" s="85" t="s">
        <v>611</v>
      </c>
      <c r="AF44" s="79" t="b">
        <v>0</v>
      </c>
      <c r="AG44" s="79" t="s">
        <v>614</v>
      </c>
      <c r="AH44" s="79"/>
      <c r="AI44" s="85" t="s">
        <v>611</v>
      </c>
      <c r="AJ44" s="79" t="b">
        <v>0</v>
      </c>
      <c r="AK44" s="79">
        <v>3</v>
      </c>
      <c r="AL44" s="85" t="s">
        <v>549</v>
      </c>
      <c r="AM44" s="79" t="s">
        <v>624</v>
      </c>
      <c r="AN44" s="79" t="b">
        <v>0</v>
      </c>
      <c r="AO44" s="85" t="s">
        <v>549</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12</v>
      </c>
      <c r="BK44" s="49">
        <v>100</v>
      </c>
      <c r="BL44" s="48">
        <v>12</v>
      </c>
    </row>
    <row r="45" spans="1:64" ht="15">
      <c r="A45" s="64" t="s">
        <v>230</v>
      </c>
      <c r="B45" s="64" t="s">
        <v>230</v>
      </c>
      <c r="C45" s="65" t="s">
        <v>1720</v>
      </c>
      <c r="D45" s="66">
        <v>3</v>
      </c>
      <c r="E45" s="67" t="s">
        <v>132</v>
      </c>
      <c r="F45" s="68">
        <v>35</v>
      </c>
      <c r="G45" s="65"/>
      <c r="H45" s="69"/>
      <c r="I45" s="70"/>
      <c r="J45" s="70"/>
      <c r="K45" s="34" t="s">
        <v>65</v>
      </c>
      <c r="L45" s="77">
        <v>45</v>
      </c>
      <c r="M45" s="77"/>
      <c r="N45" s="72"/>
      <c r="O45" s="79" t="s">
        <v>176</v>
      </c>
      <c r="P45" s="81">
        <v>43470.39021990741</v>
      </c>
      <c r="Q45" s="79" t="s">
        <v>312</v>
      </c>
      <c r="R45" s="79" t="s">
        <v>348</v>
      </c>
      <c r="S45" s="79" t="s">
        <v>366</v>
      </c>
      <c r="T45" s="79"/>
      <c r="U45" s="79"/>
      <c r="V45" s="83" t="s">
        <v>400</v>
      </c>
      <c r="W45" s="81">
        <v>43470.39021990741</v>
      </c>
      <c r="X45" s="83" t="s">
        <v>472</v>
      </c>
      <c r="Y45" s="79"/>
      <c r="Z45" s="79"/>
      <c r="AA45" s="85" t="s">
        <v>551</v>
      </c>
      <c r="AB45" s="79"/>
      <c r="AC45" s="79" t="b">
        <v>0</v>
      </c>
      <c r="AD45" s="79">
        <v>1</v>
      </c>
      <c r="AE45" s="85" t="s">
        <v>611</v>
      </c>
      <c r="AF45" s="79" t="b">
        <v>1</v>
      </c>
      <c r="AG45" s="79" t="s">
        <v>614</v>
      </c>
      <c r="AH45" s="79"/>
      <c r="AI45" s="85" t="s">
        <v>615</v>
      </c>
      <c r="AJ45" s="79" t="b">
        <v>0</v>
      </c>
      <c r="AK45" s="79">
        <v>0</v>
      </c>
      <c r="AL45" s="85" t="s">
        <v>611</v>
      </c>
      <c r="AM45" s="79" t="s">
        <v>618</v>
      </c>
      <c r="AN45" s="79" t="b">
        <v>0</v>
      </c>
      <c r="AO45" s="85" t="s">
        <v>551</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2</v>
      </c>
      <c r="BE45" s="49">
        <v>5.555555555555555</v>
      </c>
      <c r="BF45" s="48">
        <v>1</v>
      </c>
      <c r="BG45" s="49">
        <v>2.7777777777777777</v>
      </c>
      <c r="BH45" s="48">
        <v>0</v>
      </c>
      <c r="BI45" s="49">
        <v>0</v>
      </c>
      <c r="BJ45" s="48">
        <v>33</v>
      </c>
      <c r="BK45" s="49">
        <v>91.66666666666667</v>
      </c>
      <c r="BL45" s="48">
        <v>36</v>
      </c>
    </row>
    <row r="46" spans="1:64" ht="15">
      <c r="A46" s="64" t="s">
        <v>231</v>
      </c>
      <c r="B46" s="64" t="s">
        <v>231</v>
      </c>
      <c r="C46" s="65" t="s">
        <v>1720</v>
      </c>
      <c r="D46" s="66">
        <v>3</v>
      </c>
      <c r="E46" s="67" t="s">
        <v>132</v>
      </c>
      <c r="F46" s="68">
        <v>35</v>
      </c>
      <c r="G46" s="65"/>
      <c r="H46" s="69"/>
      <c r="I46" s="70"/>
      <c r="J46" s="70"/>
      <c r="K46" s="34" t="s">
        <v>65</v>
      </c>
      <c r="L46" s="77">
        <v>46</v>
      </c>
      <c r="M46" s="77"/>
      <c r="N46" s="72"/>
      <c r="O46" s="79" t="s">
        <v>176</v>
      </c>
      <c r="P46" s="81">
        <v>43470.71890046296</v>
      </c>
      <c r="Q46" s="79" t="s">
        <v>313</v>
      </c>
      <c r="R46" s="79" t="s">
        <v>349</v>
      </c>
      <c r="S46" s="79" t="s">
        <v>367</v>
      </c>
      <c r="T46" s="79"/>
      <c r="U46" s="79"/>
      <c r="V46" s="83" t="s">
        <v>401</v>
      </c>
      <c r="W46" s="81">
        <v>43470.71890046296</v>
      </c>
      <c r="X46" s="83" t="s">
        <v>473</v>
      </c>
      <c r="Y46" s="79"/>
      <c r="Z46" s="79"/>
      <c r="AA46" s="85" t="s">
        <v>552</v>
      </c>
      <c r="AB46" s="79"/>
      <c r="AC46" s="79" t="b">
        <v>0</v>
      </c>
      <c r="AD46" s="79">
        <v>0</v>
      </c>
      <c r="AE46" s="85" t="s">
        <v>611</v>
      </c>
      <c r="AF46" s="79" t="b">
        <v>0</v>
      </c>
      <c r="AG46" s="79" t="s">
        <v>614</v>
      </c>
      <c r="AH46" s="79"/>
      <c r="AI46" s="85" t="s">
        <v>611</v>
      </c>
      <c r="AJ46" s="79" t="b">
        <v>0</v>
      </c>
      <c r="AK46" s="79">
        <v>0</v>
      </c>
      <c r="AL46" s="85" t="s">
        <v>611</v>
      </c>
      <c r="AM46" s="79" t="s">
        <v>625</v>
      </c>
      <c r="AN46" s="79" t="b">
        <v>0</v>
      </c>
      <c r="AO46" s="85" t="s">
        <v>552</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1</v>
      </c>
      <c r="BE46" s="49">
        <v>7.6923076923076925</v>
      </c>
      <c r="BF46" s="48">
        <v>0</v>
      </c>
      <c r="BG46" s="49">
        <v>0</v>
      </c>
      <c r="BH46" s="48">
        <v>0</v>
      </c>
      <c r="BI46" s="49">
        <v>0</v>
      </c>
      <c r="BJ46" s="48">
        <v>12</v>
      </c>
      <c r="BK46" s="49">
        <v>92.3076923076923</v>
      </c>
      <c r="BL46" s="48">
        <v>13</v>
      </c>
    </row>
    <row r="47" spans="1:64" ht="15">
      <c r="A47" s="64" t="s">
        <v>232</v>
      </c>
      <c r="B47" s="64" t="s">
        <v>232</v>
      </c>
      <c r="C47" s="65" t="s">
        <v>1720</v>
      </c>
      <c r="D47" s="66">
        <v>3</v>
      </c>
      <c r="E47" s="67" t="s">
        <v>132</v>
      </c>
      <c r="F47" s="68">
        <v>35</v>
      </c>
      <c r="G47" s="65"/>
      <c r="H47" s="69"/>
      <c r="I47" s="70"/>
      <c r="J47" s="70"/>
      <c r="K47" s="34" t="s">
        <v>65</v>
      </c>
      <c r="L47" s="77">
        <v>47</v>
      </c>
      <c r="M47" s="77"/>
      <c r="N47" s="72"/>
      <c r="O47" s="79" t="s">
        <v>176</v>
      </c>
      <c r="P47" s="81">
        <v>43470.72115740741</v>
      </c>
      <c r="Q47" s="79" t="s">
        <v>314</v>
      </c>
      <c r="R47" s="79" t="s">
        <v>349</v>
      </c>
      <c r="S47" s="79" t="s">
        <v>367</v>
      </c>
      <c r="T47" s="79"/>
      <c r="U47" s="79"/>
      <c r="V47" s="83" t="s">
        <v>402</v>
      </c>
      <c r="W47" s="81">
        <v>43470.72115740741</v>
      </c>
      <c r="X47" s="83" t="s">
        <v>474</v>
      </c>
      <c r="Y47" s="79"/>
      <c r="Z47" s="79"/>
      <c r="AA47" s="85" t="s">
        <v>553</v>
      </c>
      <c r="AB47" s="79"/>
      <c r="AC47" s="79" t="b">
        <v>0</v>
      </c>
      <c r="AD47" s="79">
        <v>0</v>
      </c>
      <c r="AE47" s="85" t="s">
        <v>611</v>
      </c>
      <c r="AF47" s="79" t="b">
        <v>0</v>
      </c>
      <c r="AG47" s="79" t="s">
        <v>614</v>
      </c>
      <c r="AH47" s="79"/>
      <c r="AI47" s="85" t="s">
        <v>611</v>
      </c>
      <c r="AJ47" s="79" t="b">
        <v>0</v>
      </c>
      <c r="AK47" s="79">
        <v>0</v>
      </c>
      <c r="AL47" s="85" t="s">
        <v>611</v>
      </c>
      <c r="AM47" s="79" t="s">
        <v>626</v>
      </c>
      <c r="AN47" s="79" t="b">
        <v>0</v>
      </c>
      <c r="AO47" s="85" t="s">
        <v>553</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8.333333333333334</v>
      </c>
      <c r="BF47" s="48">
        <v>0</v>
      </c>
      <c r="BG47" s="49">
        <v>0</v>
      </c>
      <c r="BH47" s="48">
        <v>0</v>
      </c>
      <c r="BI47" s="49">
        <v>0</v>
      </c>
      <c r="BJ47" s="48">
        <v>11</v>
      </c>
      <c r="BK47" s="49">
        <v>91.66666666666667</v>
      </c>
      <c r="BL47" s="48">
        <v>12</v>
      </c>
    </row>
    <row r="48" spans="1:64" ht="15">
      <c r="A48" s="64" t="s">
        <v>233</v>
      </c>
      <c r="B48" s="64" t="s">
        <v>233</v>
      </c>
      <c r="C48" s="65" t="s">
        <v>1720</v>
      </c>
      <c r="D48" s="66">
        <v>3</v>
      </c>
      <c r="E48" s="67" t="s">
        <v>132</v>
      </c>
      <c r="F48" s="68">
        <v>35</v>
      </c>
      <c r="G48" s="65"/>
      <c r="H48" s="69"/>
      <c r="I48" s="70"/>
      <c r="J48" s="70"/>
      <c r="K48" s="34" t="s">
        <v>65</v>
      </c>
      <c r="L48" s="77">
        <v>48</v>
      </c>
      <c r="M48" s="77"/>
      <c r="N48" s="72"/>
      <c r="O48" s="79" t="s">
        <v>176</v>
      </c>
      <c r="P48" s="81">
        <v>43470.722233796296</v>
      </c>
      <c r="Q48" s="79" t="s">
        <v>315</v>
      </c>
      <c r="R48" s="79" t="s">
        <v>349</v>
      </c>
      <c r="S48" s="79" t="s">
        <v>367</v>
      </c>
      <c r="T48" s="79"/>
      <c r="U48" s="79"/>
      <c r="V48" s="83" t="s">
        <v>403</v>
      </c>
      <c r="W48" s="81">
        <v>43470.722233796296</v>
      </c>
      <c r="X48" s="83" t="s">
        <v>475</v>
      </c>
      <c r="Y48" s="79"/>
      <c r="Z48" s="79"/>
      <c r="AA48" s="85" t="s">
        <v>554</v>
      </c>
      <c r="AB48" s="79"/>
      <c r="AC48" s="79" t="b">
        <v>0</v>
      </c>
      <c r="AD48" s="79">
        <v>0</v>
      </c>
      <c r="AE48" s="85" t="s">
        <v>611</v>
      </c>
      <c r="AF48" s="79" t="b">
        <v>0</v>
      </c>
      <c r="AG48" s="79" t="s">
        <v>614</v>
      </c>
      <c r="AH48" s="79"/>
      <c r="AI48" s="85" t="s">
        <v>611</v>
      </c>
      <c r="AJ48" s="79" t="b">
        <v>0</v>
      </c>
      <c r="AK48" s="79">
        <v>0</v>
      </c>
      <c r="AL48" s="85" t="s">
        <v>611</v>
      </c>
      <c r="AM48" s="79" t="s">
        <v>627</v>
      </c>
      <c r="AN48" s="79" t="b">
        <v>0</v>
      </c>
      <c r="AO48" s="85" t="s">
        <v>554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8.333333333333334</v>
      </c>
      <c r="BF48" s="48">
        <v>0</v>
      </c>
      <c r="BG48" s="49">
        <v>0</v>
      </c>
      <c r="BH48" s="48">
        <v>0</v>
      </c>
      <c r="BI48" s="49">
        <v>0</v>
      </c>
      <c r="BJ48" s="48">
        <v>11</v>
      </c>
      <c r="BK48" s="49">
        <v>91.66666666666667</v>
      </c>
      <c r="BL48" s="48">
        <v>12</v>
      </c>
    </row>
    <row r="49" spans="1:64" ht="15">
      <c r="A49" s="64" t="s">
        <v>234</v>
      </c>
      <c r="B49" s="64" t="s">
        <v>234</v>
      </c>
      <c r="C49" s="65" t="s">
        <v>1720</v>
      </c>
      <c r="D49" s="66">
        <v>3</v>
      </c>
      <c r="E49" s="67" t="s">
        <v>132</v>
      </c>
      <c r="F49" s="68">
        <v>35</v>
      </c>
      <c r="G49" s="65"/>
      <c r="H49" s="69"/>
      <c r="I49" s="70"/>
      <c r="J49" s="70"/>
      <c r="K49" s="34" t="s">
        <v>65</v>
      </c>
      <c r="L49" s="77">
        <v>49</v>
      </c>
      <c r="M49" s="77"/>
      <c r="N49" s="72"/>
      <c r="O49" s="79" t="s">
        <v>176</v>
      </c>
      <c r="P49" s="81">
        <v>43470.725266203706</v>
      </c>
      <c r="Q49" s="79" t="s">
        <v>316</v>
      </c>
      <c r="R49" s="83" t="s">
        <v>350</v>
      </c>
      <c r="S49" s="79" t="s">
        <v>368</v>
      </c>
      <c r="T49" s="79"/>
      <c r="U49" s="79"/>
      <c r="V49" s="83" t="s">
        <v>404</v>
      </c>
      <c r="W49" s="81">
        <v>43470.725266203706</v>
      </c>
      <c r="X49" s="83" t="s">
        <v>476</v>
      </c>
      <c r="Y49" s="79"/>
      <c r="Z49" s="79"/>
      <c r="AA49" s="85" t="s">
        <v>555</v>
      </c>
      <c r="AB49" s="79"/>
      <c r="AC49" s="79" t="b">
        <v>0</v>
      </c>
      <c r="AD49" s="79">
        <v>0</v>
      </c>
      <c r="AE49" s="85" t="s">
        <v>611</v>
      </c>
      <c r="AF49" s="79" t="b">
        <v>0</v>
      </c>
      <c r="AG49" s="79" t="s">
        <v>614</v>
      </c>
      <c r="AH49" s="79"/>
      <c r="AI49" s="85" t="s">
        <v>611</v>
      </c>
      <c r="AJ49" s="79" t="b">
        <v>0</v>
      </c>
      <c r="AK49" s="79">
        <v>0</v>
      </c>
      <c r="AL49" s="85" t="s">
        <v>611</v>
      </c>
      <c r="AM49" s="79" t="s">
        <v>628</v>
      </c>
      <c r="AN49" s="79" t="b">
        <v>0</v>
      </c>
      <c r="AO49" s="85" t="s">
        <v>555</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9.090909090909092</v>
      </c>
      <c r="BF49" s="48">
        <v>0</v>
      </c>
      <c r="BG49" s="49">
        <v>0</v>
      </c>
      <c r="BH49" s="48">
        <v>0</v>
      </c>
      <c r="BI49" s="49">
        <v>0</v>
      </c>
      <c r="BJ49" s="48">
        <v>10</v>
      </c>
      <c r="BK49" s="49">
        <v>90.9090909090909</v>
      </c>
      <c r="BL49" s="48">
        <v>11</v>
      </c>
    </row>
    <row r="50" spans="1:64" ht="15">
      <c r="A50" s="64" t="s">
        <v>235</v>
      </c>
      <c r="B50" s="64" t="s">
        <v>235</v>
      </c>
      <c r="C50" s="65" t="s">
        <v>1720</v>
      </c>
      <c r="D50" s="66">
        <v>3</v>
      </c>
      <c r="E50" s="67" t="s">
        <v>132</v>
      </c>
      <c r="F50" s="68">
        <v>35</v>
      </c>
      <c r="G50" s="65"/>
      <c r="H50" s="69"/>
      <c r="I50" s="70"/>
      <c r="J50" s="70"/>
      <c r="K50" s="34" t="s">
        <v>65</v>
      </c>
      <c r="L50" s="77">
        <v>50</v>
      </c>
      <c r="M50" s="77"/>
      <c r="N50" s="72"/>
      <c r="O50" s="79" t="s">
        <v>176</v>
      </c>
      <c r="P50" s="81">
        <v>43470.72578703704</v>
      </c>
      <c r="Q50" s="79" t="s">
        <v>317</v>
      </c>
      <c r="R50" s="79" t="s">
        <v>349</v>
      </c>
      <c r="S50" s="79" t="s">
        <v>367</v>
      </c>
      <c r="T50" s="79"/>
      <c r="U50" s="79"/>
      <c r="V50" s="83" t="s">
        <v>405</v>
      </c>
      <c r="W50" s="81">
        <v>43470.72578703704</v>
      </c>
      <c r="X50" s="83" t="s">
        <v>477</v>
      </c>
      <c r="Y50" s="79"/>
      <c r="Z50" s="79"/>
      <c r="AA50" s="85" t="s">
        <v>556</v>
      </c>
      <c r="AB50" s="79"/>
      <c r="AC50" s="79" t="b">
        <v>0</v>
      </c>
      <c r="AD50" s="79">
        <v>0</v>
      </c>
      <c r="AE50" s="85" t="s">
        <v>611</v>
      </c>
      <c r="AF50" s="79" t="b">
        <v>0</v>
      </c>
      <c r="AG50" s="79" t="s">
        <v>614</v>
      </c>
      <c r="AH50" s="79"/>
      <c r="AI50" s="85" t="s">
        <v>611</v>
      </c>
      <c r="AJ50" s="79" t="b">
        <v>0</v>
      </c>
      <c r="AK50" s="79">
        <v>0</v>
      </c>
      <c r="AL50" s="85" t="s">
        <v>611</v>
      </c>
      <c r="AM50" s="79" t="s">
        <v>622</v>
      </c>
      <c r="AN50" s="79" t="b">
        <v>0</v>
      </c>
      <c r="AO50" s="85" t="s">
        <v>556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8.333333333333334</v>
      </c>
      <c r="BF50" s="48">
        <v>0</v>
      </c>
      <c r="BG50" s="49">
        <v>0</v>
      </c>
      <c r="BH50" s="48">
        <v>0</v>
      </c>
      <c r="BI50" s="49">
        <v>0</v>
      </c>
      <c r="BJ50" s="48">
        <v>11</v>
      </c>
      <c r="BK50" s="49">
        <v>91.66666666666667</v>
      </c>
      <c r="BL50" s="48">
        <v>12</v>
      </c>
    </row>
    <row r="51" spans="1:64" ht="15">
      <c r="A51" s="64" t="s">
        <v>236</v>
      </c>
      <c r="B51" s="64" t="s">
        <v>236</v>
      </c>
      <c r="C51" s="65" t="s">
        <v>1720</v>
      </c>
      <c r="D51" s="66">
        <v>3</v>
      </c>
      <c r="E51" s="67" t="s">
        <v>132</v>
      </c>
      <c r="F51" s="68">
        <v>35</v>
      </c>
      <c r="G51" s="65"/>
      <c r="H51" s="69"/>
      <c r="I51" s="70"/>
      <c r="J51" s="70"/>
      <c r="K51" s="34" t="s">
        <v>65</v>
      </c>
      <c r="L51" s="77">
        <v>51</v>
      </c>
      <c r="M51" s="77"/>
      <c r="N51" s="72"/>
      <c r="O51" s="79" t="s">
        <v>176</v>
      </c>
      <c r="P51" s="81">
        <v>43470.72589120371</v>
      </c>
      <c r="Q51" s="79" t="s">
        <v>318</v>
      </c>
      <c r="R51" s="83" t="s">
        <v>350</v>
      </c>
      <c r="S51" s="79" t="s">
        <v>368</v>
      </c>
      <c r="T51" s="79"/>
      <c r="U51" s="79"/>
      <c r="V51" s="83" t="s">
        <v>406</v>
      </c>
      <c r="W51" s="81">
        <v>43470.72589120371</v>
      </c>
      <c r="X51" s="83" t="s">
        <v>478</v>
      </c>
      <c r="Y51" s="79"/>
      <c r="Z51" s="79"/>
      <c r="AA51" s="85" t="s">
        <v>557</v>
      </c>
      <c r="AB51" s="79"/>
      <c r="AC51" s="79" t="b">
        <v>0</v>
      </c>
      <c r="AD51" s="79">
        <v>0</v>
      </c>
      <c r="AE51" s="85" t="s">
        <v>611</v>
      </c>
      <c r="AF51" s="79" t="b">
        <v>0</v>
      </c>
      <c r="AG51" s="79" t="s">
        <v>614</v>
      </c>
      <c r="AH51" s="79"/>
      <c r="AI51" s="85" t="s">
        <v>611</v>
      </c>
      <c r="AJ51" s="79" t="b">
        <v>0</v>
      </c>
      <c r="AK51" s="79">
        <v>0</v>
      </c>
      <c r="AL51" s="85" t="s">
        <v>611</v>
      </c>
      <c r="AM51" s="79" t="s">
        <v>622</v>
      </c>
      <c r="AN51" s="79" t="b">
        <v>0</v>
      </c>
      <c r="AO51" s="85" t="s">
        <v>557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9.090909090909092</v>
      </c>
      <c r="BF51" s="48">
        <v>0</v>
      </c>
      <c r="BG51" s="49">
        <v>0</v>
      </c>
      <c r="BH51" s="48">
        <v>0</v>
      </c>
      <c r="BI51" s="49">
        <v>0</v>
      </c>
      <c r="BJ51" s="48">
        <v>10</v>
      </c>
      <c r="BK51" s="49">
        <v>90.9090909090909</v>
      </c>
      <c r="BL51" s="48">
        <v>11</v>
      </c>
    </row>
    <row r="52" spans="1:64" ht="15">
      <c r="A52" s="64" t="s">
        <v>237</v>
      </c>
      <c r="B52" s="64" t="s">
        <v>237</v>
      </c>
      <c r="C52" s="65" t="s">
        <v>1720</v>
      </c>
      <c r="D52" s="66">
        <v>3</v>
      </c>
      <c r="E52" s="67" t="s">
        <v>132</v>
      </c>
      <c r="F52" s="68">
        <v>35</v>
      </c>
      <c r="G52" s="65"/>
      <c r="H52" s="69"/>
      <c r="I52" s="70"/>
      <c r="J52" s="70"/>
      <c r="K52" s="34" t="s">
        <v>65</v>
      </c>
      <c r="L52" s="77">
        <v>52</v>
      </c>
      <c r="M52" s="77"/>
      <c r="N52" s="72"/>
      <c r="O52" s="79" t="s">
        <v>176</v>
      </c>
      <c r="P52" s="81">
        <v>43470.72572916667</v>
      </c>
      <c r="Q52" s="79" t="s">
        <v>319</v>
      </c>
      <c r="R52" s="83" t="s">
        <v>351</v>
      </c>
      <c r="S52" s="79" t="s">
        <v>368</v>
      </c>
      <c r="T52" s="79"/>
      <c r="U52" s="79"/>
      <c r="V52" s="83" t="s">
        <v>407</v>
      </c>
      <c r="W52" s="81">
        <v>43470.72572916667</v>
      </c>
      <c r="X52" s="83" t="s">
        <v>479</v>
      </c>
      <c r="Y52" s="79"/>
      <c r="Z52" s="79"/>
      <c r="AA52" s="85" t="s">
        <v>558</v>
      </c>
      <c r="AB52" s="79"/>
      <c r="AC52" s="79" t="b">
        <v>0</v>
      </c>
      <c r="AD52" s="79">
        <v>0</v>
      </c>
      <c r="AE52" s="85" t="s">
        <v>611</v>
      </c>
      <c r="AF52" s="79" t="b">
        <v>0</v>
      </c>
      <c r="AG52" s="79" t="s">
        <v>614</v>
      </c>
      <c r="AH52" s="79"/>
      <c r="AI52" s="85" t="s">
        <v>611</v>
      </c>
      <c r="AJ52" s="79" t="b">
        <v>0</v>
      </c>
      <c r="AK52" s="79">
        <v>2</v>
      </c>
      <c r="AL52" s="85" t="s">
        <v>611</v>
      </c>
      <c r="AM52" s="79" t="s">
        <v>629</v>
      </c>
      <c r="AN52" s="79" t="b">
        <v>0</v>
      </c>
      <c r="AO52" s="85" t="s">
        <v>558</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v>1</v>
      </c>
      <c r="BE52" s="49">
        <v>9.090909090909092</v>
      </c>
      <c r="BF52" s="48">
        <v>0</v>
      </c>
      <c r="BG52" s="49">
        <v>0</v>
      </c>
      <c r="BH52" s="48">
        <v>0</v>
      </c>
      <c r="BI52" s="49">
        <v>0</v>
      </c>
      <c r="BJ52" s="48">
        <v>10</v>
      </c>
      <c r="BK52" s="49">
        <v>90.9090909090909</v>
      </c>
      <c r="BL52" s="48">
        <v>11</v>
      </c>
    </row>
    <row r="53" spans="1:64" ht="15">
      <c r="A53" s="64" t="s">
        <v>238</v>
      </c>
      <c r="B53" s="64" t="s">
        <v>237</v>
      </c>
      <c r="C53" s="65" t="s">
        <v>1720</v>
      </c>
      <c r="D53" s="66">
        <v>3</v>
      </c>
      <c r="E53" s="67" t="s">
        <v>132</v>
      </c>
      <c r="F53" s="68">
        <v>35</v>
      </c>
      <c r="G53" s="65"/>
      <c r="H53" s="69"/>
      <c r="I53" s="70"/>
      <c r="J53" s="70"/>
      <c r="K53" s="34" t="s">
        <v>65</v>
      </c>
      <c r="L53" s="77">
        <v>53</v>
      </c>
      <c r="M53" s="77"/>
      <c r="N53" s="72"/>
      <c r="O53" s="79" t="s">
        <v>296</v>
      </c>
      <c r="P53" s="81">
        <v>43470.72618055555</v>
      </c>
      <c r="Q53" s="79" t="s">
        <v>320</v>
      </c>
      <c r="R53" s="83" t="s">
        <v>351</v>
      </c>
      <c r="S53" s="79" t="s">
        <v>368</v>
      </c>
      <c r="T53" s="79"/>
      <c r="U53" s="79"/>
      <c r="V53" s="83" t="s">
        <v>408</v>
      </c>
      <c r="W53" s="81">
        <v>43470.72618055555</v>
      </c>
      <c r="X53" s="83" t="s">
        <v>480</v>
      </c>
      <c r="Y53" s="79"/>
      <c r="Z53" s="79"/>
      <c r="AA53" s="85" t="s">
        <v>559</v>
      </c>
      <c r="AB53" s="79"/>
      <c r="AC53" s="79" t="b">
        <v>0</v>
      </c>
      <c r="AD53" s="79">
        <v>0</v>
      </c>
      <c r="AE53" s="85" t="s">
        <v>611</v>
      </c>
      <c r="AF53" s="79" t="b">
        <v>0</v>
      </c>
      <c r="AG53" s="79" t="s">
        <v>614</v>
      </c>
      <c r="AH53" s="79"/>
      <c r="AI53" s="85" t="s">
        <v>611</v>
      </c>
      <c r="AJ53" s="79" t="b">
        <v>0</v>
      </c>
      <c r="AK53" s="79">
        <v>2</v>
      </c>
      <c r="AL53" s="85" t="s">
        <v>558</v>
      </c>
      <c r="AM53" s="79" t="s">
        <v>629</v>
      </c>
      <c r="AN53" s="79" t="b">
        <v>0</v>
      </c>
      <c r="AO53" s="85" t="s">
        <v>558</v>
      </c>
      <c r="AP53" s="79" t="s">
        <v>176</v>
      </c>
      <c r="AQ53" s="79">
        <v>0</v>
      </c>
      <c r="AR53" s="79">
        <v>0</v>
      </c>
      <c r="AS53" s="79"/>
      <c r="AT53" s="79"/>
      <c r="AU53" s="79"/>
      <c r="AV53" s="79"/>
      <c r="AW53" s="79"/>
      <c r="AX53" s="79"/>
      <c r="AY53" s="79"/>
      <c r="AZ53" s="79"/>
      <c r="BA53">
        <v>1</v>
      </c>
      <c r="BB53" s="78" t="str">
        <f>REPLACE(INDEX(GroupVertices[Group],MATCH(Edges[[#This Row],[Vertex 1]],GroupVertices[Vertex],0)),1,1,"")</f>
        <v>8</v>
      </c>
      <c r="BC53" s="78" t="str">
        <f>REPLACE(INDEX(GroupVertices[Group],MATCH(Edges[[#This Row],[Vertex 2]],GroupVertices[Vertex],0)),1,1,"")</f>
        <v>8</v>
      </c>
      <c r="BD53" s="48">
        <v>1</v>
      </c>
      <c r="BE53" s="49">
        <v>7.6923076923076925</v>
      </c>
      <c r="BF53" s="48">
        <v>0</v>
      </c>
      <c r="BG53" s="49">
        <v>0</v>
      </c>
      <c r="BH53" s="48">
        <v>0</v>
      </c>
      <c r="BI53" s="49">
        <v>0</v>
      </c>
      <c r="BJ53" s="48">
        <v>12</v>
      </c>
      <c r="BK53" s="49">
        <v>92.3076923076923</v>
      </c>
      <c r="BL53" s="48">
        <v>13</v>
      </c>
    </row>
    <row r="54" spans="1:64" ht="15">
      <c r="A54" s="64" t="s">
        <v>239</v>
      </c>
      <c r="B54" s="64" t="s">
        <v>239</v>
      </c>
      <c r="C54" s="65" t="s">
        <v>1720</v>
      </c>
      <c r="D54" s="66">
        <v>3</v>
      </c>
      <c r="E54" s="67" t="s">
        <v>132</v>
      </c>
      <c r="F54" s="68">
        <v>35</v>
      </c>
      <c r="G54" s="65"/>
      <c r="H54" s="69"/>
      <c r="I54" s="70"/>
      <c r="J54" s="70"/>
      <c r="K54" s="34" t="s">
        <v>65</v>
      </c>
      <c r="L54" s="77">
        <v>54</v>
      </c>
      <c r="M54" s="77"/>
      <c r="N54" s="72"/>
      <c r="O54" s="79" t="s">
        <v>176</v>
      </c>
      <c r="P54" s="81">
        <v>43470.729629629626</v>
      </c>
      <c r="Q54" s="79" t="s">
        <v>321</v>
      </c>
      <c r="R54" s="83" t="s">
        <v>350</v>
      </c>
      <c r="S54" s="79" t="s">
        <v>368</v>
      </c>
      <c r="T54" s="79"/>
      <c r="U54" s="79"/>
      <c r="V54" s="83" t="s">
        <v>409</v>
      </c>
      <c r="W54" s="81">
        <v>43470.729629629626</v>
      </c>
      <c r="X54" s="83" t="s">
        <v>481</v>
      </c>
      <c r="Y54" s="79"/>
      <c r="Z54" s="79"/>
      <c r="AA54" s="85" t="s">
        <v>560</v>
      </c>
      <c r="AB54" s="79"/>
      <c r="AC54" s="79" t="b">
        <v>0</v>
      </c>
      <c r="AD54" s="79">
        <v>0</v>
      </c>
      <c r="AE54" s="85" t="s">
        <v>611</v>
      </c>
      <c r="AF54" s="79" t="b">
        <v>0</v>
      </c>
      <c r="AG54" s="79" t="s">
        <v>614</v>
      </c>
      <c r="AH54" s="79"/>
      <c r="AI54" s="85" t="s">
        <v>611</v>
      </c>
      <c r="AJ54" s="79" t="b">
        <v>0</v>
      </c>
      <c r="AK54" s="79">
        <v>0</v>
      </c>
      <c r="AL54" s="85" t="s">
        <v>611</v>
      </c>
      <c r="AM54" s="79" t="s">
        <v>622</v>
      </c>
      <c r="AN54" s="79" t="b">
        <v>0</v>
      </c>
      <c r="AO54" s="85" t="s">
        <v>560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9.090909090909092</v>
      </c>
      <c r="BF54" s="48">
        <v>0</v>
      </c>
      <c r="BG54" s="49">
        <v>0</v>
      </c>
      <c r="BH54" s="48">
        <v>0</v>
      </c>
      <c r="BI54" s="49">
        <v>0</v>
      </c>
      <c r="BJ54" s="48">
        <v>10</v>
      </c>
      <c r="BK54" s="49">
        <v>90.9090909090909</v>
      </c>
      <c r="BL54" s="48">
        <v>11</v>
      </c>
    </row>
    <row r="55" spans="1:64" ht="15">
      <c r="A55" s="64" t="s">
        <v>240</v>
      </c>
      <c r="B55" s="64" t="s">
        <v>240</v>
      </c>
      <c r="C55" s="65" t="s">
        <v>1720</v>
      </c>
      <c r="D55" s="66">
        <v>3</v>
      </c>
      <c r="E55" s="67" t="s">
        <v>132</v>
      </c>
      <c r="F55" s="68">
        <v>35</v>
      </c>
      <c r="G55" s="65"/>
      <c r="H55" s="69"/>
      <c r="I55" s="70"/>
      <c r="J55" s="70"/>
      <c r="K55" s="34" t="s">
        <v>65</v>
      </c>
      <c r="L55" s="77">
        <v>55</v>
      </c>
      <c r="M55" s="77"/>
      <c r="N55" s="72"/>
      <c r="O55" s="79" t="s">
        <v>176</v>
      </c>
      <c r="P55" s="81">
        <v>43470.75607638889</v>
      </c>
      <c r="Q55" s="79" t="s">
        <v>322</v>
      </c>
      <c r="R55" s="79" t="s">
        <v>352</v>
      </c>
      <c r="S55" s="79" t="s">
        <v>369</v>
      </c>
      <c r="T55" s="79"/>
      <c r="U55" s="79"/>
      <c r="V55" s="83" t="s">
        <v>410</v>
      </c>
      <c r="W55" s="81">
        <v>43470.75607638889</v>
      </c>
      <c r="X55" s="83" t="s">
        <v>482</v>
      </c>
      <c r="Y55" s="79"/>
      <c r="Z55" s="79"/>
      <c r="AA55" s="85" t="s">
        <v>561</v>
      </c>
      <c r="AB55" s="79"/>
      <c r="AC55" s="79" t="b">
        <v>0</v>
      </c>
      <c r="AD55" s="79">
        <v>0</v>
      </c>
      <c r="AE55" s="85" t="s">
        <v>611</v>
      </c>
      <c r="AF55" s="79" t="b">
        <v>0</v>
      </c>
      <c r="AG55" s="79" t="s">
        <v>614</v>
      </c>
      <c r="AH55" s="79"/>
      <c r="AI55" s="85" t="s">
        <v>611</v>
      </c>
      <c r="AJ55" s="79" t="b">
        <v>0</v>
      </c>
      <c r="AK55" s="79">
        <v>0</v>
      </c>
      <c r="AL55" s="85" t="s">
        <v>611</v>
      </c>
      <c r="AM55" s="79" t="s">
        <v>630</v>
      </c>
      <c r="AN55" s="79" t="b">
        <v>0</v>
      </c>
      <c r="AO55" s="85" t="s">
        <v>561</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9.090909090909092</v>
      </c>
      <c r="BF55" s="48">
        <v>0</v>
      </c>
      <c r="BG55" s="49">
        <v>0</v>
      </c>
      <c r="BH55" s="48">
        <v>0</v>
      </c>
      <c r="BI55" s="49">
        <v>0</v>
      </c>
      <c r="BJ55" s="48">
        <v>10</v>
      </c>
      <c r="BK55" s="49">
        <v>90.9090909090909</v>
      </c>
      <c r="BL55" s="48">
        <v>11</v>
      </c>
    </row>
    <row r="56" spans="1:64" ht="15">
      <c r="A56" s="64" t="s">
        <v>241</v>
      </c>
      <c r="B56" s="64" t="s">
        <v>241</v>
      </c>
      <c r="C56" s="65" t="s">
        <v>1720</v>
      </c>
      <c r="D56" s="66">
        <v>3</v>
      </c>
      <c r="E56" s="67" t="s">
        <v>132</v>
      </c>
      <c r="F56" s="68">
        <v>35</v>
      </c>
      <c r="G56" s="65"/>
      <c r="H56" s="69"/>
      <c r="I56" s="70"/>
      <c r="J56" s="70"/>
      <c r="K56" s="34" t="s">
        <v>65</v>
      </c>
      <c r="L56" s="77">
        <v>56</v>
      </c>
      <c r="M56" s="77"/>
      <c r="N56" s="72"/>
      <c r="O56" s="79" t="s">
        <v>176</v>
      </c>
      <c r="P56" s="81">
        <v>43470.783530092594</v>
      </c>
      <c r="Q56" s="79" t="s">
        <v>323</v>
      </c>
      <c r="R56" s="83" t="s">
        <v>350</v>
      </c>
      <c r="S56" s="79" t="s">
        <v>368</v>
      </c>
      <c r="T56" s="79"/>
      <c r="U56" s="79"/>
      <c r="V56" s="83" t="s">
        <v>411</v>
      </c>
      <c r="W56" s="81">
        <v>43470.783530092594</v>
      </c>
      <c r="X56" s="83" t="s">
        <v>483</v>
      </c>
      <c r="Y56" s="79"/>
      <c r="Z56" s="79"/>
      <c r="AA56" s="85" t="s">
        <v>562</v>
      </c>
      <c r="AB56" s="79"/>
      <c r="AC56" s="79" t="b">
        <v>0</v>
      </c>
      <c r="AD56" s="79">
        <v>0</v>
      </c>
      <c r="AE56" s="85" t="s">
        <v>611</v>
      </c>
      <c r="AF56" s="79" t="b">
        <v>0</v>
      </c>
      <c r="AG56" s="79" t="s">
        <v>614</v>
      </c>
      <c r="AH56" s="79"/>
      <c r="AI56" s="85" t="s">
        <v>611</v>
      </c>
      <c r="AJ56" s="79" t="b">
        <v>0</v>
      </c>
      <c r="AK56" s="79">
        <v>0</v>
      </c>
      <c r="AL56" s="85" t="s">
        <v>611</v>
      </c>
      <c r="AM56" s="79" t="s">
        <v>620</v>
      </c>
      <c r="AN56" s="79" t="b">
        <v>0</v>
      </c>
      <c r="AO56" s="85" t="s">
        <v>562</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9.090909090909092</v>
      </c>
      <c r="BF56" s="48">
        <v>0</v>
      </c>
      <c r="BG56" s="49">
        <v>0</v>
      </c>
      <c r="BH56" s="48">
        <v>0</v>
      </c>
      <c r="BI56" s="49">
        <v>0</v>
      </c>
      <c r="BJ56" s="48">
        <v>10</v>
      </c>
      <c r="BK56" s="49">
        <v>90.9090909090909</v>
      </c>
      <c r="BL56" s="48">
        <v>11</v>
      </c>
    </row>
    <row r="57" spans="1:64" ht="15">
      <c r="A57" s="64" t="s">
        <v>242</v>
      </c>
      <c r="B57" s="64" t="s">
        <v>242</v>
      </c>
      <c r="C57" s="65" t="s">
        <v>1720</v>
      </c>
      <c r="D57" s="66">
        <v>3</v>
      </c>
      <c r="E57" s="67" t="s">
        <v>132</v>
      </c>
      <c r="F57" s="68">
        <v>35</v>
      </c>
      <c r="G57" s="65"/>
      <c r="H57" s="69"/>
      <c r="I57" s="70"/>
      <c r="J57" s="70"/>
      <c r="K57" s="34" t="s">
        <v>65</v>
      </c>
      <c r="L57" s="77">
        <v>57</v>
      </c>
      <c r="M57" s="77"/>
      <c r="N57" s="72"/>
      <c r="O57" s="79" t="s">
        <v>176</v>
      </c>
      <c r="P57" s="81">
        <v>43470.78680555556</v>
      </c>
      <c r="Q57" s="79" t="s">
        <v>324</v>
      </c>
      <c r="R57" s="83" t="s">
        <v>350</v>
      </c>
      <c r="S57" s="79" t="s">
        <v>368</v>
      </c>
      <c r="T57" s="79"/>
      <c r="U57" s="79"/>
      <c r="V57" s="83" t="s">
        <v>412</v>
      </c>
      <c r="W57" s="81">
        <v>43470.78680555556</v>
      </c>
      <c r="X57" s="83" t="s">
        <v>484</v>
      </c>
      <c r="Y57" s="79"/>
      <c r="Z57" s="79"/>
      <c r="AA57" s="85" t="s">
        <v>563</v>
      </c>
      <c r="AB57" s="79"/>
      <c r="AC57" s="79" t="b">
        <v>0</v>
      </c>
      <c r="AD57" s="79">
        <v>0</v>
      </c>
      <c r="AE57" s="85" t="s">
        <v>611</v>
      </c>
      <c r="AF57" s="79" t="b">
        <v>0</v>
      </c>
      <c r="AG57" s="79" t="s">
        <v>614</v>
      </c>
      <c r="AH57" s="79"/>
      <c r="AI57" s="85" t="s">
        <v>611</v>
      </c>
      <c r="AJ57" s="79" t="b">
        <v>0</v>
      </c>
      <c r="AK57" s="79">
        <v>0</v>
      </c>
      <c r="AL57" s="85" t="s">
        <v>611</v>
      </c>
      <c r="AM57" s="79" t="s">
        <v>631</v>
      </c>
      <c r="AN57" s="79" t="b">
        <v>0</v>
      </c>
      <c r="AO57" s="85" t="s">
        <v>563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9.090909090909092</v>
      </c>
      <c r="BF57" s="48">
        <v>0</v>
      </c>
      <c r="BG57" s="49">
        <v>0</v>
      </c>
      <c r="BH57" s="48">
        <v>0</v>
      </c>
      <c r="BI57" s="49">
        <v>0</v>
      </c>
      <c r="BJ57" s="48">
        <v>10</v>
      </c>
      <c r="BK57" s="49">
        <v>90.9090909090909</v>
      </c>
      <c r="BL57" s="48">
        <v>11</v>
      </c>
    </row>
    <row r="58" spans="1:64" ht="15">
      <c r="A58" s="64" t="s">
        <v>243</v>
      </c>
      <c r="B58" s="64" t="s">
        <v>243</v>
      </c>
      <c r="C58" s="65" t="s">
        <v>1720</v>
      </c>
      <c r="D58" s="66">
        <v>3</v>
      </c>
      <c r="E58" s="67" t="s">
        <v>132</v>
      </c>
      <c r="F58" s="68">
        <v>35</v>
      </c>
      <c r="G58" s="65"/>
      <c r="H58" s="69"/>
      <c r="I58" s="70"/>
      <c r="J58" s="70"/>
      <c r="K58" s="34" t="s">
        <v>65</v>
      </c>
      <c r="L58" s="77">
        <v>58</v>
      </c>
      <c r="M58" s="77"/>
      <c r="N58" s="72"/>
      <c r="O58" s="79" t="s">
        <v>176</v>
      </c>
      <c r="P58" s="81">
        <v>43470.79173611111</v>
      </c>
      <c r="Q58" s="79" t="s">
        <v>325</v>
      </c>
      <c r="R58" s="83" t="s">
        <v>350</v>
      </c>
      <c r="S58" s="79" t="s">
        <v>368</v>
      </c>
      <c r="T58" s="79"/>
      <c r="U58" s="79"/>
      <c r="V58" s="83" t="s">
        <v>413</v>
      </c>
      <c r="W58" s="81">
        <v>43470.79173611111</v>
      </c>
      <c r="X58" s="83" t="s">
        <v>485</v>
      </c>
      <c r="Y58" s="79"/>
      <c r="Z58" s="79"/>
      <c r="AA58" s="85" t="s">
        <v>564</v>
      </c>
      <c r="AB58" s="79"/>
      <c r="AC58" s="79" t="b">
        <v>0</v>
      </c>
      <c r="AD58" s="79">
        <v>0</v>
      </c>
      <c r="AE58" s="85" t="s">
        <v>611</v>
      </c>
      <c r="AF58" s="79" t="b">
        <v>0</v>
      </c>
      <c r="AG58" s="79" t="s">
        <v>614</v>
      </c>
      <c r="AH58" s="79"/>
      <c r="AI58" s="85" t="s">
        <v>611</v>
      </c>
      <c r="AJ58" s="79" t="b">
        <v>0</v>
      </c>
      <c r="AK58" s="79">
        <v>0</v>
      </c>
      <c r="AL58" s="85" t="s">
        <v>611</v>
      </c>
      <c r="AM58" s="79" t="s">
        <v>632</v>
      </c>
      <c r="AN58" s="79" t="b">
        <v>0</v>
      </c>
      <c r="AO58" s="85" t="s">
        <v>564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8.333333333333334</v>
      </c>
      <c r="BF58" s="48">
        <v>0</v>
      </c>
      <c r="BG58" s="49">
        <v>0</v>
      </c>
      <c r="BH58" s="48">
        <v>0</v>
      </c>
      <c r="BI58" s="49">
        <v>0</v>
      </c>
      <c r="BJ58" s="48">
        <v>11</v>
      </c>
      <c r="BK58" s="49">
        <v>91.66666666666667</v>
      </c>
      <c r="BL58" s="48">
        <v>12</v>
      </c>
    </row>
    <row r="59" spans="1:64" ht="15">
      <c r="A59" s="64" t="s">
        <v>244</v>
      </c>
      <c r="B59" s="64" t="s">
        <v>291</v>
      </c>
      <c r="C59" s="65" t="s">
        <v>1720</v>
      </c>
      <c r="D59" s="66">
        <v>3</v>
      </c>
      <c r="E59" s="67" t="s">
        <v>132</v>
      </c>
      <c r="F59" s="68">
        <v>35</v>
      </c>
      <c r="G59" s="65"/>
      <c r="H59" s="69"/>
      <c r="I59" s="70"/>
      <c r="J59" s="70"/>
      <c r="K59" s="34" t="s">
        <v>65</v>
      </c>
      <c r="L59" s="77">
        <v>59</v>
      </c>
      <c r="M59" s="77"/>
      <c r="N59" s="72"/>
      <c r="O59" s="79" t="s">
        <v>296</v>
      </c>
      <c r="P59" s="81">
        <v>43470.94534722222</v>
      </c>
      <c r="Q59" s="79" t="s">
        <v>326</v>
      </c>
      <c r="R59" s="79"/>
      <c r="S59" s="79"/>
      <c r="T59" s="79"/>
      <c r="U59" s="79"/>
      <c r="V59" s="83" t="s">
        <v>414</v>
      </c>
      <c r="W59" s="81">
        <v>43470.94534722222</v>
      </c>
      <c r="X59" s="83" t="s">
        <v>486</v>
      </c>
      <c r="Y59" s="79"/>
      <c r="Z59" s="79"/>
      <c r="AA59" s="85" t="s">
        <v>565</v>
      </c>
      <c r="AB59" s="79"/>
      <c r="AC59" s="79" t="b">
        <v>0</v>
      </c>
      <c r="AD59" s="79">
        <v>0</v>
      </c>
      <c r="AE59" s="85" t="s">
        <v>611</v>
      </c>
      <c r="AF59" s="79" t="b">
        <v>0</v>
      </c>
      <c r="AG59" s="79" t="s">
        <v>614</v>
      </c>
      <c r="AH59" s="79"/>
      <c r="AI59" s="85" t="s">
        <v>611</v>
      </c>
      <c r="AJ59" s="79" t="b">
        <v>0</v>
      </c>
      <c r="AK59" s="79">
        <v>189</v>
      </c>
      <c r="AL59" s="85" t="s">
        <v>531</v>
      </c>
      <c r="AM59" s="79" t="s">
        <v>618</v>
      </c>
      <c r="AN59" s="79" t="b">
        <v>0</v>
      </c>
      <c r="AO59" s="85" t="s">
        <v>531</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v>1</v>
      </c>
      <c r="BE59" s="49">
        <v>4.545454545454546</v>
      </c>
      <c r="BF59" s="48">
        <v>0</v>
      </c>
      <c r="BG59" s="49">
        <v>0</v>
      </c>
      <c r="BH59" s="48">
        <v>0</v>
      </c>
      <c r="BI59" s="49">
        <v>0</v>
      </c>
      <c r="BJ59" s="48">
        <v>21</v>
      </c>
      <c r="BK59" s="49">
        <v>95.45454545454545</v>
      </c>
      <c r="BL59" s="48">
        <v>22</v>
      </c>
    </row>
    <row r="60" spans="1:64" ht="15">
      <c r="A60" s="64" t="s">
        <v>244</v>
      </c>
      <c r="B60" s="64" t="s">
        <v>212</v>
      </c>
      <c r="C60" s="65" t="s">
        <v>1720</v>
      </c>
      <c r="D60" s="66">
        <v>3</v>
      </c>
      <c r="E60" s="67" t="s">
        <v>132</v>
      </c>
      <c r="F60" s="68">
        <v>35</v>
      </c>
      <c r="G60" s="65"/>
      <c r="H60" s="69"/>
      <c r="I60" s="70"/>
      <c r="J60" s="70"/>
      <c r="K60" s="34" t="s">
        <v>65</v>
      </c>
      <c r="L60" s="77">
        <v>60</v>
      </c>
      <c r="M60" s="77"/>
      <c r="N60" s="72"/>
      <c r="O60" s="79" t="s">
        <v>296</v>
      </c>
      <c r="P60" s="81">
        <v>43470.94534722222</v>
      </c>
      <c r="Q60" s="79" t="s">
        <v>326</v>
      </c>
      <c r="R60" s="79"/>
      <c r="S60" s="79"/>
      <c r="T60" s="79"/>
      <c r="U60" s="79"/>
      <c r="V60" s="83" t="s">
        <v>414</v>
      </c>
      <c r="W60" s="81">
        <v>43470.94534722222</v>
      </c>
      <c r="X60" s="83" t="s">
        <v>486</v>
      </c>
      <c r="Y60" s="79"/>
      <c r="Z60" s="79"/>
      <c r="AA60" s="85" t="s">
        <v>565</v>
      </c>
      <c r="AB60" s="79"/>
      <c r="AC60" s="79" t="b">
        <v>0</v>
      </c>
      <c r="AD60" s="79">
        <v>0</v>
      </c>
      <c r="AE60" s="85" t="s">
        <v>611</v>
      </c>
      <c r="AF60" s="79" t="b">
        <v>0</v>
      </c>
      <c r="AG60" s="79" t="s">
        <v>614</v>
      </c>
      <c r="AH60" s="79"/>
      <c r="AI60" s="85" t="s">
        <v>611</v>
      </c>
      <c r="AJ60" s="79" t="b">
        <v>0</v>
      </c>
      <c r="AK60" s="79">
        <v>189</v>
      </c>
      <c r="AL60" s="85" t="s">
        <v>531</v>
      </c>
      <c r="AM60" s="79" t="s">
        <v>618</v>
      </c>
      <c r="AN60" s="79" t="b">
        <v>0</v>
      </c>
      <c r="AO60" s="85" t="s">
        <v>531</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245</v>
      </c>
      <c r="B61" s="64" t="s">
        <v>245</v>
      </c>
      <c r="C61" s="65" t="s">
        <v>1720</v>
      </c>
      <c r="D61" s="66">
        <v>3</v>
      </c>
      <c r="E61" s="67" t="s">
        <v>132</v>
      </c>
      <c r="F61" s="68">
        <v>35</v>
      </c>
      <c r="G61" s="65"/>
      <c r="H61" s="69"/>
      <c r="I61" s="70"/>
      <c r="J61" s="70"/>
      <c r="K61" s="34" t="s">
        <v>65</v>
      </c>
      <c r="L61" s="77">
        <v>61</v>
      </c>
      <c r="M61" s="77"/>
      <c r="N61" s="72"/>
      <c r="O61" s="79" t="s">
        <v>176</v>
      </c>
      <c r="P61" s="81">
        <v>43455.07201388889</v>
      </c>
      <c r="Q61" s="79" t="s">
        <v>327</v>
      </c>
      <c r="R61" s="83" t="s">
        <v>353</v>
      </c>
      <c r="S61" s="79" t="s">
        <v>368</v>
      </c>
      <c r="T61" s="79"/>
      <c r="U61" s="79"/>
      <c r="V61" s="83" t="s">
        <v>415</v>
      </c>
      <c r="W61" s="81">
        <v>43455.07201388889</v>
      </c>
      <c r="X61" s="83" t="s">
        <v>487</v>
      </c>
      <c r="Y61" s="79"/>
      <c r="Z61" s="79"/>
      <c r="AA61" s="85" t="s">
        <v>566</v>
      </c>
      <c r="AB61" s="79"/>
      <c r="AC61" s="79" t="b">
        <v>0</v>
      </c>
      <c r="AD61" s="79">
        <v>3</v>
      </c>
      <c r="AE61" s="85" t="s">
        <v>611</v>
      </c>
      <c r="AF61" s="79" t="b">
        <v>0</v>
      </c>
      <c r="AG61" s="79" t="s">
        <v>614</v>
      </c>
      <c r="AH61" s="79"/>
      <c r="AI61" s="85" t="s">
        <v>611</v>
      </c>
      <c r="AJ61" s="79" t="b">
        <v>0</v>
      </c>
      <c r="AK61" s="79">
        <v>1</v>
      </c>
      <c r="AL61" s="85" t="s">
        <v>611</v>
      </c>
      <c r="AM61" s="79" t="s">
        <v>620</v>
      </c>
      <c r="AN61" s="79" t="b">
        <v>0</v>
      </c>
      <c r="AO61" s="85" t="s">
        <v>566</v>
      </c>
      <c r="AP61" s="79" t="s">
        <v>638</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1</v>
      </c>
      <c r="BE61" s="49">
        <v>6.666666666666667</v>
      </c>
      <c r="BF61" s="48">
        <v>0</v>
      </c>
      <c r="BG61" s="49">
        <v>0</v>
      </c>
      <c r="BH61" s="48">
        <v>0</v>
      </c>
      <c r="BI61" s="49">
        <v>0</v>
      </c>
      <c r="BJ61" s="48">
        <v>14</v>
      </c>
      <c r="BK61" s="49">
        <v>93.33333333333333</v>
      </c>
      <c r="BL61" s="48">
        <v>15</v>
      </c>
    </row>
    <row r="62" spans="1:64" ht="15">
      <c r="A62" s="64" t="s">
        <v>246</v>
      </c>
      <c r="B62" s="64" t="s">
        <v>245</v>
      </c>
      <c r="C62" s="65" t="s">
        <v>1720</v>
      </c>
      <c r="D62" s="66">
        <v>3</v>
      </c>
      <c r="E62" s="67" t="s">
        <v>132</v>
      </c>
      <c r="F62" s="68">
        <v>35</v>
      </c>
      <c r="G62" s="65"/>
      <c r="H62" s="69"/>
      <c r="I62" s="70"/>
      <c r="J62" s="70"/>
      <c r="K62" s="34" t="s">
        <v>65</v>
      </c>
      <c r="L62" s="77">
        <v>62</v>
      </c>
      <c r="M62" s="77"/>
      <c r="N62" s="72"/>
      <c r="O62" s="79" t="s">
        <v>296</v>
      </c>
      <c r="P62" s="81">
        <v>43471.149733796294</v>
      </c>
      <c r="Q62" s="79" t="s">
        <v>328</v>
      </c>
      <c r="R62" s="83" t="s">
        <v>353</v>
      </c>
      <c r="S62" s="79" t="s">
        <v>368</v>
      </c>
      <c r="T62" s="79"/>
      <c r="U62" s="79"/>
      <c r="V62" s="83" t="s">
        <v>416</v>
      </c>
      <c r="W62" s="81">
        <v>43471.149733796294</v>
      </c>
      <c r="X62" s="83" t="s">
        <v>488</v>
      </c>
      <c r="Y62" s="79"/>
      <c r="Z62" s="79"/>
      <c r="AA62" s="85" t="s">
        <v>567</v>
      </c>
      <c r="AB62" s="79"/>
      <c r="AC62" s="79" t="b">
        <v>0</v>
      </c>
      <c r="AD62" s="79">
        <v>0</v>
      </c>
      <c r="AE62" s="85" t="s">
        <v>611</v>
      </c>
      <c r="AF62" s="79" t="b">
        <v>0</v>
      </c>
      <c r="AG62" s="79" t="s">
        <v>614</v>
      </c>
      <c r="AH62" s="79"/>
      <c r="AI62" s="85" t="s">
        <v>611</v>
      </c>
      <c r="AJ62" s="79" t="b">
        <v>0</v>
      </c>
      <c r="AK62" s="79">
        <v>1</v>
      </c>
      <c r="AL62" s="85" t="s">
        <v>566</v>
      </c>
      <c r="AM62" s="79" t="s">
        <v>618</v>
      </c>
      <c r="AN62" s="79" t="b">
        <v>0</v>
      </c>
      <c r="AO62" s="85" t="s">
        <v>566</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1</v>
      </c>
      <c r="BE62" s="49">
        <v>5.882352941176471</v>
      </c>
      <c r="BF62" s="48">
        <v>0</v>
      </c>
      <c r="BG62" s="49">
        <v>0</v>
      </c>
      <c r="BH62" s="48">
        <v>0</v>
      </c>
      <c r="BI62" s="49">
        <v>0</v>
      </c>
      <c r="BJ62" s="48">
        <v>16</v>
      </c>
      <c r="BK62" s="49">
        <v>94.11764705882354</v>
      </c>
      <c r="BL62" s="48">
        <v>17</v>
      </c>
    </row>
    <row r="63" spans="1:64" ht="15">
      <c r="A63" s="64" t="s">
        <v>247</v>
      </c>
      <c r="B63" s="64" t="s">
        <v>247</v>
      </c>
      <c r="C63" s="65" t="s">
        <v>1720</v>
      </c>
      <c r="D63" s="66">
        <v>3</v>
      </c>
      <c r="E63" s="67" t="s">
        <v>132</v>
      </c>
      <c r="F63" s="68">
        <v>35</v>
      </c>
      <c r="G63" s="65"/>
      <c r="H63" s="69"/>
      <c r="I63" s="70"/>
      <c r="J63" s="70"/>
      <c r="K63" s="34" t="s">
        <v>65</v>
      </c>
      <c r="L63" s="77">
        <v>63</v>
      </c>
      <c r="M63" s="77"/>
      <c r="N63" s="72"/>
      <c r="O63" s="79" t="s">
        <v>176</v>
      </c>
      <c r="P63" s="81">
        <v>43471.162835648145</v>
      </c>
      <c r="Q63" s="79" t="s">
        <v>329</v>
      </c>
      <c r="R63" s="83" t="s">
        <v>354</v>
      </c>
      <c r="S63" s="79" t="s">
        <v>368</v>
      </c>
      <c r="T63" s="79"/>
      <c r="U63" s="79"/>
      <c r="V63" s="83" t="s">
        <v>417</v>
      </c>
      <c r="W63" s="81">
        <v>43471.162835648145</v>
      </c>
      <c r="X63" s="83" t="s">
        <v>489</v>
      </c>
      <c r="Y63" s="79"/>
      <c r="Z63" s="79"/>
      <c r="AA63" s="85" t="s">
        <v>568</v>
      </c>
      <c r="AB63" s="79"/>
      <c r="AC63" s="79" t="b">
        <v>0</v>
      </c>
      <c r="AD63" s="79">
        <v>0</v>
      </c>
      <c r="AE63" s="85" t="s">
        <v>611</v>
      </c>
      <c r="AF63" s="79" t="b">
        <v>0</v>
      </c>
      <c r="AG63" s="79" t="s">
        <v>614</v>
      </c>
      <c r="AH63" s="79"/>
      <c r="AI63" s="85" t="s">
        <v>611</v>
      </c>
      <c r="AJ63" s="79" t="b">
        <v>0</v>
      </c>
      <c r="AK63" s="79">
        <v>0</v>
      </c>
      <c r="AL63" s="85" t="s">
        <v>611</v>
      </c>
      <c r="AM63" s="79" t="s">
        <v>624</v>
      </c>
      <c r="AN63" s="79" t="b">
        <v>0</v>
      </c>
      <c r="AO63" s="85" t="s">
        <v>568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2</v>
      </c>
      <c r="BE63" s="49">
        <v>8.695652173913043</v>
      </c>
      <c r="BF63" s="48">
        <v>0</v>
      </c>
      <c r="BG63" s="49">
        <v>0</v>
      </c>
      <c r="BH63" s="48">
        <v>0</v>
      </c>
      <c r="BI63" s="49">
        <v>0</v>
      </c>
      <c r="BJ63" s="48">
        <v>21</v>
      </c>
      <c r="BK63" s="49">
        <v>91.30434782608695</v>
      </c>
      <c r="BL63" s="48">
        <v>23</v>
      </c>
    </row>
    <row r="64" spans="1:64" ht="15">
      <c r="A64" s="64" t="s">
        <v>248</v>
      </c>
      <c r="B64" s="64" t="s">
        <v>248</v>
      </c>
      <c r="C64" s="65" t="s">
        <v>1720</v>
      </c>
      <c r="D64" s="66">
        <v>3</v>
      </c>
      <c r="E64" s="67" t="s">
        <v>132</v>
      </c>
      <c r="F64" s="68">
        <v>35</v>
      </c>
      <c r="G64" s="65"/>
      <c r="H64" s="69"/>
      <c r="I64" s="70"/>
      <c r="J64" s="70"/>
      <c r="K64" s="34" t="s">
        <v>65</v>
      </c>
      <c r="L64" s="77">
        <v>64</v>
      </c>
      <c r="M64" s="77"/>
      <c r="N64" s="72"/>
      <c r="O64" s="79" t="s">
        <v>176</v>
      </c>
      <c r="P64" s="81">
        <v>43471.33997685185</v>
      </c>
      <c r="Q64" s="79" t="s">
        <v>330</v>
      </c>
      <c r="R64" s="79" t="s">
        <v>355</v>
      </c>
      <c r="S64" s="79" t="s">
        <v>370</v>
      </c>
      <c r="T64" s="79"/>
      <c r="U64" s="83" t="s">
        <v>382</v>
      </c>
      <c r="V64" s="83" t="s">
        <v>382</v>
      </c>
      <c r="W64" s="81">
        <v>43471.33997685185</v>
      </c>
      <c r="X64" s="83" t="s">
        <v>490</v>
      </c>
      <c r="Y64" s="79"/>
      <c r="Z64" s="79"/>
      <c r="AA64" s="85" t="s">
        <v>569</v>
      </c>
      <c r="AB64" s="79"/>
      <c r="AC64" s="79" t="b">
        <v>0</v>
      </c>
      <c r="AD64" s="79">
        <v>0</v>
      </c>
      <c r="AE64" s="85" t="s">
        <v>611</v>
      </c>
      <c r="AF64" s="79" t="b">
        <v>0</v>
      </c>
      <c r="AG64" s="79" t="s">
        <v>614</v>
      </c>
      <c r="AH64" s="79"/>
      <c r="AI64" s="85" t="s">
        <v>611</v>
      </c>
      <c r="AJ64" s="79" t="b">
        <v>0</v>
      </c>
      <c r="AK64" s="79">
        <v>0</v>
      </c>
      <c r="AL64" s="85" t="s">
        <v>611</v>
      </c>
      <c r="AM64" s="79" t="s">
        <v>622</v>
      </c>
      <c r="AN64" s="79" t="b">
        <v>0</v>
      </c>
      <c r="AO64" s="85" t="s">
        <v>569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4.761904761904762</v>
      </c>
      <c r="BF64" s="48">
        <v>0</v>
      </c>
      <c r="BG64" s="49">
        <v>0</v>
      </c>
      <c r="BH64" s="48">
        <v>0</v>
      </c>
      <c r="BI64" s="49">
        <v>0</v>
      </c>
      <c r="BJ64" s="48">
        <v>20</v>
      </c>
      <c r="BK64" s="49">
        <v>95.23809523809524</v>
      </c>
      <c r="BL64" s="48">
        <v>21</v>
      </c>
    </row>
    <row r="65" spans="1:64" ht="15">
      <c r="A65" s="64" t="s">
        <v>249</v>
      </c>
      <c r="B65" s="64" t="s">
        <v>292</v>
      </c>
      <c r="C65" s="65" t="s">
        <v>1720</v>
      </c>
      <c r="D65" s="66">
        <v>3</v>
      </c>
      <c r="E65" s="67" t="s">
        <v>132</v>
      </c>
      <c r="F65" s="68">
        <v>35</v>
      </c>
      <c r="G65" s="65"/>
      <c r="H65" s="69"/>
      <c r="I65" s="70"/>
      <c r="J65" s="70"/>
      <c r="K65" s="34" t="s">
        <v>65</v>
      </c>
      <c r="L65" s="77">
        <v>65</v>
      </c>
      <c r="M65" s="77"/>
      <c r="N65" s="72"/>
      <c r="O65" s="79" t="s">
        <v>296</v>
      </c>
      <c r="P65" s="81">
        <v>43471.72949074074</v>
      </c>
      <c r="Q65" s="79" t="s">
        <v>331</v>
      </c>
      <c r="R65" s="79" t="s">
        <v>356</v>
      </c>
      <c r="S65" s="79" t="s">
        <v>366</v>
      </c>
      <c r="T65" s="79" t="s">
        <v>376</v>
      </c>
      <c r="U65" s="79"/>
      <c r="V65" s="83" t="s">
        <v>418</v>
      </c>
      <c r="W65" s="81">
        <v>43471.72949074074</v>
      </c>
      <c r="X65" s="83" t="s">
        <v>491</v>
      </c>
      <c r="Y65" s="79"/>
      <c r="Z65" s="79"/>
      <c r="AA65" s="85" t="s">
        <v>570</v>
      </c>
      <c r="AB65" s="79"/>
      <c r="AC65" s="79" t="b">
        <v>0</v>
      </c>
      <c r="AD65" s="79">
        <v>24</v>
      </c>
      <c r="AE65" s="85" t="s">
        <v>611</v>
      </c>
      <c r="AF65" s="79" t="b">
        <v>1</v>
      </c>
      <c r="AG65" s="79" t="s">
        <v>614</v>
      </c>
      <c r="AH65" s="79"/>
      <c r="AI65" s="85" t="s">
        <v>596</v>
      </c>
      <c r="AJ65" s="79" t="b">
        <v>0</v>
      </c>
      <c r="AK65" s="79">
        <v>4</v>
      </c>
      <c r="AL65" s="85" t="s">
        <v>611</v>
      </c>
      <c r="AM65" s="79" t="s">
        <v>618</v>
      </c>
      <c r="AN65" s="79" t="b">
        <v>0</v>
      </c>
      <c r="AO65" s="85" t="s">
        <v>570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249</v>
      </c>
      <c r="B66" s="64" t="s">
        <v>293</v>
      </c>
      <c r="C66" s="65" t="s">
        <v>1720</v>
      </c>
      <c r="D66" s="66">
        <v>3</v>
      </c>
      <c r="E66" s="67" t="s">
        <v>132</v>
      </c>
      <c r="F66" s="68">
        <v>35</v>
      </c>
      <c r="G66" s="65"/>
      <c r="H66" s="69"/>
      <c r="I66" s="70"/>
      <c r="J66" s="70"/>
      <c r="K66" s="34" t="s">
        <v>65</v>
      </c>
      <c r="L66" s="77">
        <v>66</v>
      </c>
      <c r="M66" s="77"/>
      <c r="N66" s="72"/>
      <c r="O66" s="79" t="s">
        <v>296</v>
      </c>
      <c r="P66" s="81">
        <v>43471.72949074074</v>
      </c>
      <c r="Q66" s="79" t="s">
        <v>331</v>
      </c>
      <c r="R66" s="79" t="s">
        <v>356</v>
      </c>
      <c r="S66" s="79" t="s">
        <v>366</v>
      </c>
      <c r="T66" s="79" t="s">
        <v>376</v>
      </c>
      <c r="U66" s="79"/>
      <c r="V66" s="83" t="s">
        <v>418</v>
      </c>
      <c r="W66" s="81">
        <v>43471.72949074074</v>
      </c>
      <c r="X66" s="83" t="s">
        <v>491</v>
      </c>
      <c r="Y66" s="79"/>
      <c r="Z66" s="79"/>
      <c r="AA66" s="85" t="s">
        <v>570</v>
      </c>
      <c r="AB66" s="79"/>
      <c r="AC66" s="79" t="b">
        <v>0</v>
      </c>
      <c r="AD66" s="79">
        <v>24</v>
      </c>
      <c r="AE66" s="85" t="s">
        <v>611</v>
      </c>
      <c r="AF66" s="79" t="b">
        <v>1</v>
      </c>
      <c r="AG66" s="79" t="s">
        <v>614</v>
      </c>
      <c r="AH66" s="79"/>
      <c r="AI66" s="85" t="s">
        <v>596</v>
      </c>
      <c r="AJ66" s="79" t="b">
        <v>0</v>
      </c>
      <c r="AK66" s="79">
        <v>4</v>
      </c>
      <c r="AL66" s="85" t="s">
        <v>611</v>
      </c>
      <c r="AM66" s="79" t="s">
        <v>618</v>
      </c>
      <c r="AN66" s="79" t="b">
        <v>0</v>
      </c>
      <c r="AO66" s="85" t="s">
        <v>570</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250</v>
      </c>
      <c r="B67" s="64" t="s">
        <v>271</v>
      </c>
      <c r="C67" s="65" t="s">
        <v>1720</v>
      </c>
      <c r="D67" s="66">
        <v>3</v>
      </c>
      <c r="E67" s="67" t="s">
        <v>132</v>
      </c>
      <c r="F67" s="68">
        <v>35</v>
      </c>
      <c r="G67" s="65"/>
      <c r="H67" s="69"/>
      <c r="I67" s="70"/>
      <c r="J67" s="70"/>
      <c r="K67" s="34" t="s">
        <v>65</v>
      </c>
      <c r="L67" s="77">
        <v>67</v>
      </c>
      <c r="M67" s="77"/>
      <c r="N67" s="72"/>
      <c r="O67" s="79" t="s">
        <v>296</v>
      </c>
      <c r="P67" s="81">
        <v>43471.748344907406</v>
      </c>
      <c r="Q67" s="79" t="s">
        <v>332</v>
      </c>
      <c r="R67" s="79"/>
      <c r="S67" s="79"/>
      <c r="T67" s="79"/>
      <c r="U67" s="79"/>
      <c r="V67" s="83" t="s">
        <v>419</v>
      </c>
      <c r="W67" s="81">
        <v>43471.748344907406</v>
      </c>
      <c r="X67" s="83" t="s">
        <v>492</v>
      </c>
      <c r="Y67" s="79"/>
      <c r="Z67" s="79"/>
      <c r="AA67" s="85" t="s">
        <v>571</v>
      </c>
      <c r="AB67" s="79"/>
      <c r="AC67" s="79" t="b">
        <v>0</v>
      </c>
      <c r="AD67" s="79">
        <v>0</v>
      </c>
      <c r="AE67" s="85" t="s">
        <v>611</v>
      </c>
      <c r="AF67" s="79" t="b">
        <v>1</v>
      </c>
      <c r="AG67" s="79" t="s">
        <v>614</v>
      </c>
      <c r="AH67" s="79"/>
      <c r="AI67" s="85" t="s">
        <v>596</v>
      </c>
      <c r="AJ67" s="79" t="b">
        <v>0</v>
      </c>
      <c r="AK67" s="79">
        <v>4</v>
      </c>
      <c r="AL67" s="85" t="s">
        <v>570</v>
      </c>
      <c r="AM67" s="79" t="s">
        <v>618</v>
      </c>
      <c r="AN67" s="79" t="b">
        <v>0</v>
      </c>
      <c r="AO67" s="85" t="s">
        <v>570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4.545454545454546</v>
      </c>
      <c r="BF67" s="48">
        <v>0</v>
      </c>
      <c r="BG67" s="49">
        <v>0</v>
      </c>
      <c r="BH67" s="48">
        <v>0</v>
      </c>
      <c r="BI67" s="49">
        <v>0</v>
      </c>
      <c r="BJ67" s="48">
        <v>21</v>
      </c>
      <c r="BK67" s="49">
        <v>95.45454545454545</v>
      </c>
      <c r="BL67" s="48">
        <v>22</v>
      </c>
    </row>
    <row r="68" spans="1:64" ht="15">
      <c r="A68" s="64" t="s">
        <v>250</v>
      </c>
      <c r="B68" s="64" t="s">
        <v>273</v>
      </c>
      <c r="C68" s="65" t="s">
        <v>1720</v>
      </c>
      <c r="D68" s="66">
        <v>3</v>
      </c>
      <c r="E68" s="67" t="s">
        <v>132</v>
      </c>
      <c r="F68" s="68">
        <v>35</v>
      </c>
      <c r="G68" s="65"/>
      <c r="H68" s="69"/>
      <c r="I68" s="70"/>
      <c r="J68" s="70"/>
      <c r="K68" s="34" t="s">
        <v>65</v>
      </c>
      <c r="L68" s="77">
        <v>68</v>
      </c>
      <c r="M68" s="77"/>
      <c r="N68" s="72"/>
      <c r="O68" s="79" t="s">
        <v>296</v>
      </c>
      <c r="P68" s="81">
        <v>43471.748344907406</v>
      </c>
      <c r="Q68" s="79" t="s">
        <v>332</v>
      </c>
      <c r="R68" s="79"/>
      <c r="S68" s="79"/>
      <c r="T68" s="79"/>
      <c r="U68" s="79"/>
      <c r="V68" s="83" t="s">
        <v>419</v>
      </c>
      <c r="W68" s="81">
        <v>43471.748344907406</v>
      </c>
      <c r="X68" s="83" t="s">
        <v>492</v>
      </c>
      <c r="Y68" s="79"/>
      <c r="Z68" s="79"/>
      <c r="AA68" s="85" t="s">
        <v>571</v>
      </c>
      <c r="AB68" s="79"/>
      <c r="AC68" s="79" t="b">
        <v>0</v>
      </c>
      <c r="AD68" s="79">
        <v>0</v>
      </c>
      <c r="AE68" s="85" t="s">
        <v>611</v>
      </c>
      <c r="AF68" s="79" t="b">
        <v>1</v>
      </c>
      <c r="AG68" s="79" t="s">
        <v>614</v>
      </c>
      <c r="AH68" s="79"/>
      <c r="AI68" s="85" t="s">
        <v>596</v>
      </c>
      <c r="AJ68" s="79" t="b">
        <v>0</v>
      </c>
      <c r="AK68" s="79">
        <v>4</v>
      </c>
      <c r="AL68" s="85" t="s">
        <v>570</v>
      </c>
      <c r="AM68" s="79" t="s">
        <v>618</v>
      </c>
      <c r="AN68" s="79" t="b">
        <v>0</v>
      </c>
      <c r="AO68" s="85" t="s">
        <v>570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250</v>
      </c>
      <c r="B69" s="64" t="s">
        <v>249</v>
      </c>
      <c r="C69" s="65" t="s">
        <v>1720</v>
      </c>
      <c r="D69" s="66">
        <v>3</v>
      </c>
      <c r="E69" s="67" t="s">
        <v>132</v>
      </c>
      <c r="F69" s="68">
        <v>35</v>
      </c>
      <c r="G69" s="65"/>
      <c r="H69" s="69"/>
      <c r="I69" s="70"/>
      <c r="J69" s="70"/>
      <c r="K69" s="34" t="s">
        <v>65</v>
      </c>
      <c r="L69" s="77">
        <v>69</v>
      </c>
      <c r="M69" s="77"/>
      <c r="N69" s="72"/>
      <c r="O69" s="79" t="s">
        <v>296</v>
      </c>
      <c r="P69" s="81">
        <v>43471.748344907406</v>
      </c>
      <c r="Q69" s="79" t="s">
        <v>332</v>
      </c>
      <c r="R69" s="79"/>
      <c r="S69" s="79"/>
      <c r="T69" s="79"/>
      <c r="U69" s="79"/>
      <c r="V69" s="83" t="s">
        <v>419</v>
      </c>
      <c r="W69" s="81">
        <v>43471.748344907406</v>
      </c>
      <c r="X69" s="83" t="s">
        <v>492</v>
      </c>
      <c r="Y69" s="79"/>
      <c r="Z69" s="79"/>
      <c r="AA69" s="85" t="s">
        <v>571</v>
      </c>
      <c r="AB69" s="79"/>
      <c r="AC69" s="79" t="b">
        <v>0</v>
      </c>
      <c r="AD69" s="79">
        <v>0</v>
      </c>
      <c r="AE69" s="85" t="s">
        <v>611</v>
      </c>
      <c r="AF69" s="79" t="b">
        <v>1</v>
      </c>
      <c r="AG69" s="79" t="s">
        <v>614</v>
      </c>
      <c r="AH69" s="79"/>
      <c r="AI69" s="85" t="s">
        <v>596</v>
      </c>
      <c r="AJ69" s="79" t="b">
        <v>0</v>
      </c>
      <c r="AK69" s="79">
        <v>4</v>
      </c>
      <c r="AL69" s="85" t="s">
        <v>570</v>
      </c>
      <c r="AM69" s="79" t="s">
        <v>618</v>
      </c>
      <c r="AN69" s="79" t="b">
        <v>0</v>
      </c>
      <c r="AO69" s="85" t="s">
        <v>570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3</v>
      </c>
      <c r="BD69" s="48"/>
      <c r="BE69" s="49"/>
      <c r="BF69" s="48"/>
      <c r="BG69" s="49"/>
      <c r="BH69" s="48"/>
      <c r="BI69" s="49"/>
      <c r="BJ69" s="48"/>
      <c r="BK69" s="49"/>
      <c r="BL69" s="48"/>
    </row>
    <row r="70" spans="1:64" ht="15">
      <c r="A70" s="64" t="s">
        <v>251</v>
      </c>
      <c r="B70" s="64" t="s">
        <v>271</v>
      </c>
      <c r="C70" s="65" t="s">
        <v>1720</v>
      </c>
      <c r="D70" s="66">
        <v>3</v>
      </c>
      <c r="E70" s="67" t="s">
        <v>132</v>
      </c>
      <c r="F70" s="68">
        <v>35</v>
      </c>
      <c r="G70" s="65"/>
      <c r="H70" s="69"/>
      <c r="I70" s="70"/>
      <c r="J70" s="70"/>
      <c r="K70" s="34" t="s">
        <v>65</v>
      </c>
      <c r="L70" s="77">
        <v>70</v>
      </c>
      <c r="M70" s="77"/>
      <c r="N70" s="72"/>
      <c r="O70" s="79" t="s">
        <v>296</v>
      </c>
      <c r="P70" s="81">
        <v>43471.77005787037</v>
      </c>
      <c r="Q70" s="79" t="s">
        <v>332</v>
      </c>
      <c r="R70" s="79"/>
      <c r="S70" s="79"/>
      <c r="T70" s="79"/>
      <c r="U70" s="79"/>
      <c r="V70" s="83" t="s">
        <v>420</v>
      </c>
      <c r="W70" s="81">
        <v>43471.77005787037</v>
      </c>
      <c r="X70" s="83" t="s">
        <v>493</v>
      </c>
      <c r="Y70" s="79"/>
      <c r="Z70" s="79"/>
      <c r="AA70" s="85" t="s">
        <v>572</v>
      </c>
      <c r="AB70" s="79"/>
      <c r="AC70" s="79" t="b">
        <v>0</v>
      </c>
      <c r="AD70" s="79">
        <v>0</v>
      </c>
      <c r="AE70" s="85" t="s">
        <v>611</v>
      </c>
      <c r="AF70" s="79" t="b">
        <v>1</v>
      </c>
      <c r="AG70" s="79" t="s">
        <v>614</v>
      </c>
      <c r="AH70" s="79"/>
      <c r="AI70" s="85" t="s">
        <v>596</v>
      </c>
      <c r="AJ70" s="79" t="b">
        <v>0</v>
      </c>
      <c r="AK70" s="79">
        <v>4</v>
      </c>
      <c r="AL70" s="85" t="s">
        <v>570</v>
      </c>
      <c r="AM70" s="79" t="s">
        <v>618</v>
      </c>
      <c r="AN70" s="79" t="b">
        <v>0</v>
      </c>
      <c r="AO70" s="85" t="s">
        <v>570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251</v>
      </c>
      <c r="B71" s="64" t="s">
        <v>273</v>
      </c>
      <c r="C71" s="65" t="s">
        <v>1720</v>
      </c>
      <c r="D71" s="66">
        <v>3</v>
      </c>
      <c r="E71" s="67" t="s">
        <v>132</v>
      </c>
      <c r="F71" s="68">
        <v>35</v>
      </c>
      <c r="G71" s="65"/>
      <c r="H71" s="69"/>
      <c r="I71" s="70"/>
      <c r="J71" s="70"/>
      <c r="K71" s="34" t="s">
        <v>65</v>
      </c>
      <c r="L71" s="77">
        <v>71</v>
      </c>
      <c r="M71" s="77"/>
      <c r="N71" s="72"/>
      <c r="O71" s="79" t="s">
        <v>296</v>
      </c>
      <c r="P71" s="81">
        <v>43471.77005787037</v>
      </c>
      <c r="Q71" s="79" t="s">
        <v>332</v>
      </c>
      <c r="R71" s="79"/>
      <c r="S71" s="79"/>
      <c r="T71" s="79"/>
      <c r="U71" s="79"/>
      <c r="V71" s="83" t="s">
        <v>420</v>
      </c>
      <c r="W71" s="81">
        <v>43471.77005787037</v>
      </c>
      <c r="X71" s="83" t="s">
        <v>493</v>
      </c>
      <c r="Y71" s="79"/>
      <c r="Z71" s="79"/>
      <c r="AA71" s="85" t="s">
        <v>572</v>
      </c>
      <c r="AB71" s="79"/>
      <c r="AC71" s="79" t="b">
        <v>0</v>
      </c>
      <c r="AD71" s="79">
        <v>0</v>
      </c>
      <c r="AE71" s="85" t="s">
        <v>611</v>
      </c>
      <c r="AF71" s="79" t="b">
        <v>1</v>
      </c>
      <c r="AG71" s="79" t="s">
        <v>614</v>
      </c>
      <c r="AH71" s="79"/>
      <c r="AI71" s="85" t="s">
        <v>596</v>
      </c>
      <c r="AJ71" s="79" t="b">
        <v>0</v>
      </c>
      <c r="AK71" s="79">
        <v>4</v>
      </c>
      <c r="AL71" s="85" t="s">
        <v>570</v>
      </c>
      <c r="AM71" s="79" t="s">
        <v>618</v>
      </c>
      <c r="AN71" s="79" t="b">
        <v>0</v>
      </c>
      <c r="AO71" s="85" t="s">
        <v>570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251</v>
      </c>
      <c r="B72" s="64" t="s">
        <v>249</v>
      </c>
      <c r="C72" s="65" t="s">
        <v>1720</v>
      </c>
      <c r="D72" s="66">
        <v>3</v>
      </c>
      <c r="E72" s="67" t="s">
        <v>132</v>
      </c>
      <c r="F72" s="68">
        <v>35</v>
      </c>
      <c r="G72" s="65"/>
      <c r="H72" s="69"/>
      <c r="I72" s="70"/>
      <c r="J72" s="70"/>
      <c r="K72" s="34" t="s">
        <v>65</v>
      </c>
      <c r="L72" s="77">
        <v>72</v>
      </c>
      <c r="M72" s="77"/>
      <c r="N72" s="72"/>
      <c r="O72" s="79" t="s">
        <v>296</v>
      </c>
      <c r="P72" s="81">
        <v>43471.77005787037</v>
      </c>
      <c r="Q72" s="79" t="s">
        <v>332</v>
      </c>
      <c r="R72" s="79"/>
      <c r="S72" s="79"/>
      <c r="T72" s="79"/>
      <c r="U72" s="79"/>
      <c r="V72" s="83" t="s">
        <v>420</v>
      </c>
      <c r="W72" s="81">
        <v>43471.77005787037</v>
      </c>
      <c r="X72" s="83" t="s">
        <v>493</v>
      </c>
      <c r="Y72" s="79"/>
      <c r="Z72" s="79"/>
      <c r="AA72" s="85" t="s">
        <v>572</v>
      </c>
      <c r="AB72" s="79"/>
      <c r="AC72" s="79" t="b">
        <v>0</v>
      </c>
      <c r="AD72" s="79">
        <v>0</v>
      </c>
      <c r="AE72" s="85" t="s">
        <v>611</v>
      </c>
      <c r="AF72" s="79" t="b">
        <v>1</v>
      </c>
      <c r="AG72" s="79" t="s">
        <v>614</v>
      </c>
      <c r="AH72" s="79"/>
      <c r="AI72" s="85" t="s">
        <v>596</v>
      </c>
      <c r="AJ72" s="79" t="b">
        <v>0</v>
      </c>
      <c r="AK72" s="79">
        <v>4</v>
      </c>
      <c r="AL72" s="85" t="s">
        <v>570</v>
      </c>
      <c r="AM72" s="79" t="s">
        <v>618</v>
      </c>
      <c r="AN72" s="79" t="b">
        <v>0</v>
      </c>
      <c r="AO72" s="85" t="s">
        <v>570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3</v>
      </c>
      <c r="BD72" s="48">
        <v>1</v>
      </c>
      <c r="BE72" s="49">
        <v>4.545454545454546</v>
      </c>
      <c r="BF72" s="48">
        <v>0</v>
      </c>
      <c r="BG72" s="49">
        <v>0</v>
      </c>
      <c r="BH72" s="48">
        <v>0</v>
      </c>
      <c r="BI72" s="49">
        <v>0</v>
      </c>
      <c r="BJ72" s="48">
        <v>21</v>
      </c>
      <c r="BK72" s="49">
        <v>95.45454545454545</v>
      </c>
      <c r="BL72" s="48">
        <v>22</v>
      </c>
    </row>
    <row r="73" spans="1:64" ht="15">
      <c r="A73" s="64" t="s">
        <v>252</v>
      </c>
      <c r="B73" s="64" t="s">
        <v>271</v>
      </c>
      <c r="C73" s="65" t="s">
        <v>1720</v>
      </c>
      <c r="D73" s="66">
        <v>3</v>
      </c>
      <c r="E73" s="67" t="s">
        <v>132</v>
      </c>
      <c r="F73" s="68">
        <v>35</v>
      </c>
      <c r="G73" s="65"/>
      <c r="H73" s="69"/>
      <c r="I73" s="70"/>
      <c r="J73" s="70"/>
      <c r="K73" s="34" t="s">
        <v>65</v>
      </c>
      <c r="L73" s="77">
        <v>73</v>
      </c>
      <c r="M73" s="77"/>
      <c r="N73" s="72"/>
      <c r="O73" s="79" t="s">
        <v>296</v>
      </c>
      <c r="P73" s="81">
        <v>43471.77216435185</v>
      </c>
      <c r="Q73" s="79" t="s">
        <v>332</v>
      </c>
      <c r="R73" s="79"/>
      <c r="S73" s="79"/>
      <c r="T73" s="79"/>
      <c r="U73" s="79"/>
      <c r="V73" s="83" t="s">
        <v>421</v>
      </c>
      <c r="W73" s="81">
        <v>43471.77216435185</v>
      </c>
      <c r="X73" s="83" t="s">
        <v>494</v>
      </c>
      <c r="Y73" s="79"/>
      <c r="Z73" s="79"/>
      <c r="AA73" s="85" t="s">
        <v>573</v>
      </c>
      <c r="AB73" s="79"/>
      <c r="AC73" s="79" t="b">
        <v>0</v>
      </c>
      <c r="AD73" s="79">
        <v>0</v>
      </c>
      <c r="AE73" s="85" t="s">
        <v>611</v>
      </c>
      <c r="AF73" s="79" t="b">
        <v>1</v>
      </c>
      <c r="AG73" s="79" t="s">
        <v>614</v>
      </c>
      <c r="AH73" s="79"/>
      <c r="AI73" s="85" t="s">
        <v>596</v>
      </c>
      <c r="AJ73" s="79" t="b">
        <v>0</v>
      </c>
      <c r="AK73" s="79">
        <v>4</v>
      </c>
      <c r="AL73" s="85" t="s">
        <v>570</v>
      </c>
      <c r="AM73" s="79" t="s">
        <v>619</v>
      </c>
      <c r="AN73" s="79" t="b">
        <v>0</v>
      </c>
      <c r="AO73" s="85" t="s">
        <v>570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252</v>
      </c>
      <c r="B74" s="64" t="s">
        <v>273</v>
      </c>
      <c r="C74" s="65" t="s">
        <v>1720</v>
      </c>
      <c r="D74" s="66">
        <v>3</v>
      </c>
      <c r="E74" s="67" t="s">
        <v>132</v>
      </c>
      <c r="F74" s="68">
        <v>35</v>
      </c>
      <c r="G74" s="65"/>
      <c r="H74" s="69"/>
      <c r="I74" s="70"/>
      <c r="J74" s="70"/>
      <c r="K74" s="34" t="s">
        <v>65</v>
      </c>
      <c r="L74" s="77">
        <v>74</v>
      </c>
      <c r="M74" s="77"/>
      <c r="N74" s="72"/>
      <c r="O74" s="79" t="s">
        <v>296</v>
      </c>
      <c r="P74" s="81">
        <v>43471.77216435185</v>
      </c>
      <c r="Q74" s="79" t="s">
        <v>332</v>
      </c>
      <c r="R74" s="79"/>
      <c r="S74" s="79"/>
      <c r="T74" s="79"/>
      <c r="U74" s="79"/>
      <c r="V74" s="83" t="s">
        <v>421</v>
      </c>
      <c r="W74" s="81">
        <v>43471.77216435185</v>
      </c>
      <c r="X74" s="83" t="s">
        <v>494</v>
      </c>
      <c r="Y74" s="79"/>
      <c r="Z74" s="79"/>
      <c r="AA74" s="85" t="s">
        <v>573</v>
      </c>
      <c r="AB74" s="79"/>
      <c r="AC74" s="79" t="b">
        <v>0</v>
      </c>
      <c r="AD74" s="79">
        <v>0</v>
      </c>
      <c r="AE74" s="85" t="s">
        <v>611</v>
      </c>
      <c r="AF74" s="79" t="b">
        <v>1</v>
      </c>
      <c r="AG74" s="79" t="s">
        <v>614</v>
      </c>
      <c r="AH74" s="79"/>
      <c r="AI74" s="85" t="s">
        <v>596</v>
      </c>
      <c r="AJ74" s="79" t="b">
        <v>0</v>
      </c>
      <c r="AK74" s="79">
        <v>4</v>
      </c>
      <c r="AL74" s="85" t="s">
        <v>570</v>
      </c>
      <c r="AM74" s="79" t="s">
        <v>619</v>
      </c>
      <c r="AN74" s="79" t="b">
        <v>0</v>
      </c>
      <c r="AO74" s="85" t="s">
        <v>570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252</v>
      </c>
      <c r="B75" s="64" t="s">
        <v>249</v>
      </c>
      <c r="C75" s="65" t="s">
        <v>1720</v>
      </c>
      <c r="D75" s="66">
        <v>3</v>
      </c>
      <c r="E75" s="67" t="s">
        <v>132</v>
      </c>
      <c r="F75" s="68">
        <v>35</v>
      </c>
      <c r="G75" s="65"/>
      <c r="H75" s="69"/>
      <c r="I75" s="70"/>
      <c r="J75" s="70"/>
      <c r="K75" s="34" t="s">
        <v>65</v>
      </c>
      <c r="L75" s="77">
        <v>75</v>
      </c>
      <c r="M75" s="77"/>
      <c r="N75" s="72"/>
      <c r="O75" s="79" t="s">
        <v>296</v>
      </c>
      <c r="P75" s="81">
        <v>43471.77216435185</v>
      </c>
      <c r="Q75" s="79" t="s">
        <v>332</v>
      </c>
      <c r="R75" s="79"/>
      <c r="S75" s="79"/>
      <c r="T75" s="79"/>
      <c r="U75" s="79"/>
      <c r="V75" s="83" t="s">
        <v>421</v>
      </c>
      <c r="W75" s="81">
        <v>43471.77216435185</v>
      </c>
      <c r="X75" s="83" t="s">
        <v>494</v>
      </c>
      <c r="Y75" s="79"/>
      <c r="Z75" s="79"/>
      <c r="AA75" s="85" t="s">
        <v>573</v>
      </c>
      <c r="AB75" s="79"/>
      <c r="AC75" s="79" t="b">
        <v>0</v>
      </c>
      <c r="AD75" s="79">
        <v>0</v>
      </c>
      <c r="AE75" s="85" t="s">
        <v>611</v>
      </c>
      <c r="AF75" s="79" t="b">
        <v>1</v>
      </c>
      <c r="AG75" s="79" t="s">
        <v>614</v>
      </c>
      <c r="AH75" s="79"/>
      <c r="AI75" s="85" t="s">
        <v>596</v>
      </c>
      <c r="AJ75" s="79" t="b">
        <v>0</v>
      </c>
      <c r="AK75" s="79">
        <v>4</v>
      </c>
      <c r="AL75" s="85" t="s">
        <v>570</v>
      </c>
      <c r="AM75" s="79" t="s">
        <v>619</v>
      </c>
      <c r="AN75" s="79" t="b">
        <v>0</v>
      </c>
      <c r="AO75" s="85" t="s">
        <v>570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3</v>
      </c>
      <c r="BD75" s="48">
        <v>1</v>
      </c>
      <c r="BE75" s="49">
        <v>4.545454545454546</v>
      </c>
      <c r="BF75" s="48">
        <v>0</v>
      </c>
      <c r="BG75" s="49">
        <v>0</v>
      </c>
      <c r="BH75" s="48">
        <v>0</v>
      </c>
      <c r="BI75" s="49">
        <v>0</v>
      </c>
      <c r="BJ75" s="48">
        <v>21</v>
      </c>
      <c r="BK75" s="49">
        <v>95.45454545454545</v>
      </c>
      <c r="BL75" s="48">
        <v>22</v>
      </c>
    </row>
    <row r="76" spans="1:64" ht="15">
      <c r="A76" s="64" t="s">
        <v>253</v>
      </c>
      <c r="B76" s="64" t="s">
        <v>271</v>
      </c>
      <c r="C76" s="65" t="s">
        <v>1720</v>
      </c>
      <c r="D76" s="66">
        <v>3</v>
      </c>
      <c r="E76" s="67" t="s">
        <v>132</v>
      </c>
      <c r="F76" s="68">
        <v>35</v>
      </c>
      <c r="G76" s="65"/>
      <c r="H76" s="69"/>
      <c r="I76" s="70"/>
      <c r="J76" s="70"/>
      <c r="K76" s="34" t="s">
        <v>65</v>
      </c>
      <c r="L76" s="77">
        <v>76</v>
      </c>
      <c r="M76" s="77"/>
      <c r="N76" s="72"/>
      <c r="O76" s="79" t="s">
        <v>296</v>
      </c>
      <c r="P76" s="81">
        <v>43471.78226851852</v>
      </c>
      <c r="Q76" s="79" t="s">
        <v>332</v>
      </c>
      <c r="R76" s="79"/>
      <c r="S76" s="79"/>
      <c r="T76" s="79"/>
      <c r="U76" s="79"/>
      <c r="V76" s="83" t="s">
        <v>422</v>
      </c>
      <c r="W76" s="81">
        <v>43471.78226851852</v>
      </c>
      <c r="X76" s="83" t="s">
        <v>495</v>
      </c>
      <c r="Y76" s="79"/>
      <c r="Z76" s="79"/>
      <c r="AA76" s="85" t="s">
        <v>574</v>
      </c>
      <c r="AB76" s="79"/>
      <c r="AC76" s="79" t="b">
        <v>0</v>
      </c>
      <c r="AD76" s="79">
        <v>0</v>
      </c>
      <c r="AE76" s="85" t="s">
        <v>611</v>
      </c>
      <c r="AF76" s="79" t="b">
        <v>1</v>
      </c>
      <c r="AG76" s="79" t="s">
        <v>614</v>
      </c>
      <c r="AH76" s="79"/>
      <c r="AI76" s="85" t="s">
        <v>596</v>
      </c>
      <c r="AJ76" s="79" t="b">
        <v>0</v>
      </c>
      <c r="AK76" s="79">
        <v>19</v>
      </c>
      <c r="AL76" s="85" t="s">
        <v>570</v>
      </c>
      <c r="AM76" s="79" t="s">
        <v>618</v>
      </c>
      <c r="AN76" s="79" t="b">
        <v>0</v>
      </c>
      <c r="AO76" s="85" t="s">
        <v>570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253</v>
      </c>
      <c r="B77" s="64" t="s">
        <v>273</v>
      </c>
      <c r="C77" s="65" t="s">
        <v>1720</v>
      </c>
      <c r="D77" s="66">
        <v>3</v>
      </c>
      <c r="E77" s="67" t="s">
        <v>132</v>
      </c>
      <c r="F77" s="68">
        <v>35</v>
      </c>
      <c r="G77" s="65"/>
      <c r="H77" s="69"/>
      <c r="I77" s="70"/>
      <c r="J77" s="70"/>
      <c r="K77" s="34" t="s">
        <v>65</v>
      </c>
      <c r="L77" s="77">
        <v>77</v>
      </c>
      <c r="M77" s="77"/>
      <c r="N77" s="72"/>
      <c r="O77" s="79" t="s">
        <v>296</v>
      </c>
      <c r="P77" s="81">
        <v>43471.78226851852</v>
      </c>
      <c r="Q77" s="79" t="s">
        <v>332</v>
      </c>
      <c r="R77" s="79"/>
      <c r="S77" s="79"/>
      <c r="T77" s="79"/>
      <c r="U77" s="79"/>
      <c r="V77" s="83" t="s">
        <v>422</v>
      </c>
      <c r="W77" s="81">
        <v>43471.78226851852</v>
      </c>
      <c r="X77" s="83" t="s">
        <v>495</v>
      </c>
      <c r="Y77" s="79"/>
      <c r="Z77" s="79"/>
      <c r="AA77" s="85" t="s">
        <v>574</v>
      </c>
      <c r="AB77" s="79"/>
      <c r="AC77" s="79" t="b">
        <v>0</v>
      </c>
      <c r="AD77" s="79">
        <v>0</v>
      </c>
      <c r="AE77" s="85" t="s">
        <v>611</v>
      </c>
      <c r="AF77" s="79" t="b">
        <v>1</v>
      </c>
      <c r="AG77" s="79" t="s">
        <v>614</v>
      </c>
      <c r="AH77" s="79"/>
      <c r="AI77" s="85" t="s">
        <v>596</v>
      </c>
      <c r="AJ77" s="79" t="b">
        <v>0</v>
      </c>
      <c r="AK77" s="79">
        <v>19</v>
      </c>
      <c r="AL77" s="85" t="s">
        <v>570</v>
      </c>
      <c r="AM77" s="79" t="s">
        <v>618</v>
      </c>
      <c r="AN77" s="79" t="b">
        <v>0</v>
      </c>
      <c r="AO77" s="85" t="s">
        <v>570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253</v>
      </c>
      <c r="B78" s="64" t="s">
        <v>249</v>
      </c>
      <c r="C78" s="65" t="s">
        <v>1720</v>
      </c>
      <c r="D78" s="66">
        <v>3</v>
      </c>
      <c r="E78" s="67" t="s">
        <v>132</v>
      </c>
      <c r="F78" s="68">
        <v>35</v>
      </c>
      <c r="G78" s="65"/>
      <c r="H78" s="69"/>
      <c r="I78" s="70"/>
      <c r="J78" s="70"/>
      <c r="K78" s="34" t="s">
        <v>65</v>
      </c>
      <c r="L78" s="77">
        <v>78</v>
      </c>
      <c r="M78" s="77"/>
      <c r="N78" s="72"/>
      <c r="O78" s="79" t="s">
        <v>296</v>
      </c>
      <c r="P78" s="81">
        <v>43471.78226851852</v>
      </c>
      <c r="Q78" s="79" t="s">
        <v>332</v>
      </c>
      <c r="R78" s="79"/>
      <c r="S78" s="79"/>
      <c r="T78" s="79"/>
      <c r="U78" s="79"/>
      <c r="V78" s="83" t="s">
        <v>422</v>
      </c>
      <c r="W78" s="81">
        <v>43471.78226851852</v>
      </c>
      <c r="X78" s="83" t="s">
        <v>495</v>
      </c>
      <c r="Y78" s="79"/>
      <c r="Z78" s="79"/>
      <c r="AA78" s="85" t="s">
        <v>574</v>
      </c>
      <c r="AB78" s="79"/>
      <c r="AC78" s="79" t="b">
        <v>0</v>
      </c>
      <c r="AD78" s="79">
        <v>0</v>
      </c>
      <c r="AE78" s="85" t="s">
        <v>611</v>
      </c>
      <c r="AF78" s="79" t="b">
        <v>1</v>
      </c>
      <c r="AG78" s="79" t="s">
        <v>614</v>
      </c>
      <c r="AH78" s="79"/>
      <c r="AI78" s="85" t="s">
        <v>596</v>
      </c>
      <c r="AJ78" s="79" t="b">
        <v>0</v>
      </c>
      <c r="AK78" s="79">
        <v>19</v>
      </c>
      <c r="AL78" s="85" t="s">
        <v>570</v>
      </c>
      <c r="AM78" s="79" t="s">
        <v>618</v>
      </c>
      <c r="AN78" s="79" t="b">
        <v>0</v>
      </c>
      <c r="AO78" s="85" t="s">
        <v>570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3</v>
      </c>
      <c r="BD78" s="48">
        <v>1</v>
      </c>
      <c r="BE78" s="49">
        <v>4.545454545454546</v>
      </c>
      <c r="BF78" s="48">
        <v>0</v>
      </c>
      <c r="BG78" s="49">
        <v>0</v>
      </c>
      <c r="BH78" s="48">
        <v>0</v>
      </c>
      <c r="BI78" s="49">
        <v>0</v>
      </c>
      <c r="BJ78" s="48">
        <v>21</v>
      </c>
      <c r="BK78" s="49">
        <v>95.45454545454545</v>
      </c>
      <c r="BL78" s="48">
        <v>22</v>
      </c>
    </row>
    <row r="79" spans="1:64" ht="15">
      <c r="A79" s="64" t="s">
        <v>254</v>
      </c>
      <c r="B79" s="64" t="s">
        <v>271</v>
      </c>
      <c r="C79" s="65" t="s">
        <v>1720</v>
      </c>
      <c r="D79" s="66">
        <v>3</v>
      </c>
      <c r="E79" s="67" t="s">
        <v>132</v>
      </c>
      <c r="F79" s="68">
        <v>35</v>
      </c>
      <c r="G79" s="65"/>
      <c r="H79" s="69"/>
      <c r="I79" s="70"/>
      <c r="J79" s="70"/>
      <c r="K79" s="34" t="s">
        <v>65</v>
      </c>
      <c r="L79" s="77">
        <v>79</v>
      </c>
      <c r="M79" s="77"/>
      <c r="N79" s="72"/>
      <c r="O79" s="79" t="s">
        <v>296</v>
      </c>
      <c r="P79" s="81">
        <v>43471.81642361111</v>
      </c>
      <c r="Q79" s="79" t="s">
        <v>332</v>
      </c>
      <c r="R79" s="79"/>
      <c r="S79" s="79"/>
      <c r="T79" s="79"/>
      <c r="U79" s="79"/>
      <c r="V79" s="83" t="s">
        <v>423</v>
      </c>
      <c r="W79" s="81">
        <v>43471.81642361111</v>
      </c>
      <c r="X79" s="83" t="s">
        <v>496</v>
      </c>
      <c r="Y79" s="79"/>
      <c r="Z79" s="79"/>
      <c r="AA79" s="85" t="s">
        <v>575</v>
      </c>
      <c r="AB79" s="79"/>
      <c r="AC79" s="79" t="b">
        <v>0</v>
      </c>
      <c r="AD79" s="79">
        <v>0</v>
      </c>
      <c r="AE79" s="85" t="s">
        <v>611</v>
      </c>
      <c r="AF79" s="79" t="b">
        <v>1</v>
      </c>
      <c r="AG79" s="79" t="s">
        <v>614</v>
      </c>
      <c r="AH79" s="79"/>
      <c r="AI79" s="85" t="s">
        <v>596</v>
      </c>
      <c r="AJ79" s="79" t="b">
        <v>0</v>
      </c>
      <c r="AK79" s="79">
        <v>19</v>
      </c>
      <c r="AL79" s="85" t="s">
        <v>570</v>
      </c>
      <c r="AM79" s="79" t="s">
        <v>618</v>
      </c>
      <c r="AN79" s="79" t="b">
        <v>0</v>
      </c>
      <c r="AO79" s="85" t="s">
        <v>570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254</v>
      </c>
      <c r="B80" s="64" t="s">
        <v>273</v>
      </c>
      <c r="C80" s="65" t="s">
        <v>1720</v>
      </c>
      <c r="D80" s="66">
        <v>3</v>
      </c>
      <c r="E80" s="67" t="s">
        <v>132</v>
      </c>
      <c r="F80" s="68">
        <v>35</v>
      </c>
      <c r="G80" s="65"/>
      <c r="H80" s="69"/>
      <c r="I80" s="70"/>
      <c r="J80" s="70"/>
      <c r="K80" s="34" t="s">
        <v>65</v>
      </c>
      <c r="L80" s="77">
        <v>80</v>
      </c>
      <c r="M80" s="77"/>
      <c r="N80" s="72"/>
      <c r="O80" s="79" t="s">
        <v>296</v>
      </c>
      <c r="P80" s="81">
        <v>43471.81642361111</v>
      </c>
      <c r="Q80" s="79" t="s">
        <v>332</v>
      </c>
      <c r="R80" s="79"/>
      <c r="S80" s="79"/>
      <c r="T80" s="79"/>
      <c r="U80" s="79"/>
      <c r="V80" s="83" t="s">
        <v>423</v>
      </c>
      <c r="W80" s="81">
        <v>43471.81642361111</v>
      </c>
      <c r="X80" s="83" t="s">
        <v>496</v>
      </c>
      <c r="Y80" s="79"/>
      <c r="Z80" s="79"/>
      <c r="AA80" s="85" t="s">
        <v>575</v>
      </c>
      <c r="AB80" s="79"/>
      <c r="AC80" s="79" t="b">
        <v>0</v>
      </c>
      <c r="AD80" s="79">
        <v>0</v>
      </c>
      <c r="AE80" s="85" t="s">
        <v>611</v>
      </c>
      <c r="AF80" s="79" t="b">
        <v>1</v>
      </c>
      <c r="AG80" s="79" t="s">
        <v>614</v>
      </c>
      <c r="AH80" s="79"/>
      <c r="AI80" s="85" t="s">
        <v>596</v>
      </c>
      <c r="AJ80" s="79" t="b">
        <v>0</v>
      </c>
      <c r="AK80" s="79">
        <v>19</v>
      </c>
      <c r="AL80" s="85" t="s">
        <v>570</v>
      </c>
      <c r="AM80" s="79" t="s">
        <v>618</v>
      </c>
      <c r="AN80" s="79" t="b">
        <v>0</v>
      </c>
      <c r="AO80" s="85" t="s">
        <v>570</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254</v>
      </c>
      <c r="B81" s="64" t="s">
        <v>249</v>
      </c>
      <c r="C81" s="65" t="s">
        <v>1720</v>
      </c>
      <c r="D81" s="66">
        <v>3</v>
      </c>
      <c r="E81" s="67" t="s">
        <v>132</v>
      </c>
      <c r="F81" s="68">
        <v>35</v>
      </c>
      <c r="G81" s="65"/>
      <c r="H81" s="69"/>
      <c r="I81" s="70"/>
      <c r="J81" s="70"/>
      <c r="K81" s="34" t="s">
        <v>65</v>
      </c>
      <c r="L81" s="77">
        <v>81</v>
      </c>
      <c r="M81" s="77"/>
      <c r="N81" s="72"/>
      <c r="O81" s="79" t="s">
        <v>296</v>
      </c>
      <c r="P81" s="81">
        <v>43471.81642361111</v>
      </c>
      <c r="Q81" s="79" t="s">
        <v>332</v>
      </c>
      <c r="R81" s="79"/>
      <c r="S81" s="79"/>
      <c r="T81" s="79"/>
      <c r="U81" s="79"/>
      <c r="V81" s="83" t="s">
        <v>423</v>
      </c>
      <c r="W81" s="81">
        <v>43471.81642361111</v>
      </c>
      <c r="X81" s="83" t="s">
        <v>496</v>
      </c>
      <c r="Y81" s="79"/>
      <c r="Z81" s="79"/>
      <c r="AA81" s="85" t="s">
        <v>575</v>
      </c>
      <c r="AB81" s="79"/>
      <c r="AC81" s="79" t="b">
        <v>0</v>
      </c>
      <c r="AD81" s="79">
        <v>0</v>
      </c>
      <c r="AE81" s="85" t="s">
        <v>611</v>
      </c>
      <c r="AF81" s="79" t="b">
        <v>1</v>
      </c>
      <c r="AG81" s="79" t="s">
        <v>614</v>
      </c>
      <c r="AH81" s="79"/>
      <c r="AI81" s="85" t="s">
        <v>596</v>
      </c>
      <c r="AJ81" s="79" t="b">
        <v>0</v>
      </c>
      <c r="AK81" s="79">
        <v>19</v>
      </c>
      <c r="AL81" s="85" t="s">
        <v>570</v>
      </c>
      <c r="AM81" s="79" t="s">
        <v>618</v>
      </c>
      <c r="AN81" s="79" t="b">
        <v>0</v>
      </c>
      <c r="AO81" s="85" t="s">
        <v>570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3</v>
      </c>
      <c r="BD81" s="48">
        <v>1</v>
      </c>
      <c r="BE81" s="49">
        <v>4.545454545454546</v>
      </c>
      <c r="BF81" s="48">
        <v>0</v>
      </c>
      <c r="BG81" s="49">
        <v>0</v>
      </c>
      <c r="BH81" s="48">
        <v>0</v>
      </c>
      <c r="BI81" s="49">
        <v>0</v>
      </c>
      <c r="BJ81" s="48">
        <v>21</v>
      </c>
      <c r="BK81" s="49">
        <v>95.45454545454545</v>
      </c>
      <c r="BL81" s="48">
        <v>22</v>
      </c>
    </row>
    <row r="82" spans="1:64" ht="15">
      <c r="A82" s="64" t="s">
        <v>249</v>
      </c>
      <c r="B82" s="64" t="s">
        <v>255</v>
      </c>
      <c r="C82" s="65" t="s">
        <v>1720</v>
      </c>
      <c r="D82" s="66">
        <v>3</v>
      </c>
      <c r="E82" s="67" t="s">
        <v>132</v>
      </c>
      <c r="F82" s="68">
        <v>35</v>
      </c>
      <c r="G82" s="65"/>
      <c r="H82" s="69"/>
      <c r="I82" s="70"/>
      <c r="J82" s="70"/>
      <c r="K82" s="34" t="s">
        <v>66</v>
      </c>
      <c r="L82" s="77">
        <v>82</v>
      </c>
      <c r="M82" s="77"/>
      <c r="N82" s="72"/>
      <c r="O82" s="79" t="s">
        <v>296</v>
      </c>
      <c r="P82" s="81">
        <v>43471.72949074074</v>
      </c>
      <c r="Q82" s="79" t="s">
        <v>331</v>
      </c>
      <c r="R82" s="79" t="s">
        <v>356</v>
      </c>
      <c r="S82" s="79" t="s">
        <v>366</v>
      </c>
      <c r="T82" s="79" t="s">
        <v>376</v>
      </c>
      <c r="U82" s="79"/>
      <c r="V82" s="83" t="s">
        <v>418</v>
      </c>
      <c r="W82" s="81">
        <v>43471.72949074074</v>
      </c>
      <c r="X82" s="83" t="s">
        <v>491</v>
      </c>
      <c r="Y82" s="79"/>
      <c r="Z82" s="79"/>
      <c r="AA82" s="85" t="s">
        <v>570</v>
      </c>
      <c r="AB82" s="79"/>
      <c r="AC82" s="79" t="b">
        <v>0</v>
      </c>
      <c r="AD82" s="79">
        <v>24</v>
      </c>
      <c r="AE82" s="85" t="s">
        <v>611</v>
      </c>
      <c r="AF82" s="79" t="b">
        <v>1</v>
      </c>
      <c r="AG82" s="79" t="s">
        <v>614</v>
      </c>
      <c r="AH82" s="79"/>
      <c r="AI82" s="85" t="s">
        <v>596</v>
      </c>
      <c r="AJ82" s="79" t="b">
        <v>0</v>
      </c>
      <c r="AK82" s="79">
        <v>4</v>
      </c>
      <c r="AL82" s="85" t="s">
        <v>611</v>
      </c>
      <c r="AM82" s="79" t="s">
        <v>618</v>
      </c>
      <c r="AN82" s="79" t="b">
        <v>0</v>
      </c>
      <c r="AO82" s="85" t="s">
        <v>570</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1</v>
      </c>
      <c r="BD82" s="48"/>
      <c r="BE82" s="49"/>
      <c r="BF82" s="48"/>
      <c r="BG82" s="49"/>
      <c r="BH82" s="48"/>
      <c r="BI82" s="49"/>
      <c r="BJ82" s="48"/>
      <c r="BK82" s="49"/>
      <c r="BL82" s="48"/>
    </row>
    <row r="83" spans="1:64" ht="15">
      <c r="A83" s="64" t="s">
        <v>255</v>
      </c>
      <c r="B83" s="64" t="s">
        <v>271</v>
      </c>
      <c r="C83" s="65" t="s">
        <v>1720</v>
      </c>
      <c r="D83" s="66">
        <v>3</v>
      </c>
      <c r="E83" s="67" t="s">
        <v>132</v>
      </c>
      <c r="F83" s="68">
        <v>35</v>
      </c>
      <c r="G83" s="65"/>
      <c r="H83" s="69"/>
      <c r="I83" s="70"/>
      <c r="J83" s="70"/>
      <c r="K83" s="34" t="s">
        <v>65</v>
      </c>
      <c r="L83" s="77">
        <v>83</v>
      </c>
      <c r="M83" s="77"/>
      <c r="N83" s="72"/>
      <c r="O83" s="79" t="s">
        <v>296</v>
      </c>
      <c r="P83" s="81">
        <v>43471.81873842593</v>
      </c>
      <c r="Q83" s="79" t="s">
        <v>332</v>
      </c>
      <c r="R83" s="79"/>
      <c r="S83" s="79"/>
      <c r="T83" s="79"/>
      <c r="U83" s="79"/>
      <c r="V83" s="83" t="s">
        <v>424</v>
      </c>
      <c r="W83" s="81">
        <v>43471.81873842593</v>
      </c>
      <c r="X83" s="83" t="s">
        <v>497</v>
      </c>
      <c r="Y83" s="79"/>
      <c r="Z83" s="79"/>
      <c r="AA83" s="85" t="s">
        <v>576</v>
      </c>
      <c r="AB83" s="79"/>
      <c r="AC83" s="79" t="b">
        <v>0</v>
      </c>
      <c r="AD83" s="79">
        <v>0</v>
      </c>
      <c r="AE83" s="85" t="s">
        <v>611</v>
      </c>
      <c r="AF83" s="79" t="b">
        <v>1</v>
      </c>
      <c r="AG83" s="79" t="s">
        <v>614</v>
      </c>
      <c r="AH83" s="79"/>
      <c r="AI83" s="85" t="s">
        <v>596</v>
      </c>
      <c r="AJ83" s="79" t="b">
        <v>0</v>
      </c>
      <c r="AK83" s="79">
        <v>19</v>
      </c>
      <c r="AL83" s="85" t="s">
        <v>570</v>
      </c>
      <c r="AM83" s="79" t="s">
        <v>621</v>
      </c>
      <c r="AN83" s="79" t="b">
        <v>0</v>
      </c>
      <c r="AO83" s="85" t="s">
        <v>570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255</v>
      </c>
      <c r="B84" s="64" t="s">
        <v>273</v>
      </c>
      <c r="C84" s="65" t="s">
        <v>1720</v>
      </c>
      <c r="D84" s="66">
        <v>3</v>
      </c>
      <c r="E84" s="67" t="s">
        <v>132</v>
      </c>
      <c r="F84" s="68">
        <v>35</v>
      </c>
      <c r="G84" s="65"/>
      <c r="H84" s="69"/>
      <c r="I84" s="70"/>
      <c r="J84" s="70"/>
      <c r="K84" s="34" t="s">
        <v>65</v>
      </c>
      <c r="L84" s="77">
        <v>84</v>
      </c>
      <c r="M84" s="77"/>
      <c r="N84" s="72"/>
      <c r="O84" s="79" t="s">
        <v>296</v>
      </c>
      <c r="P84" s="81">
        <v>43471.81873842593</v>
      </c>
      <c r="Q84" s="79" t="s">
        <v>332</v>
      </c>
      <c r="R84" s="79"/>
      <c r="S84" s="79"/>
      <c r="T84" s="79"/>
      <c r="U84" s="79"/>
      <c r="V84" s="83" t="s">
        <v>424</v>
      </c>
      <c r="W84" s="81">
        <v>43471.81873842593</v>
      </c>
      <c r="X84" s="83" t="s">
        <v>497</v>
      </c>
      <c r="Y84" s="79"/>
      <c r="Z84" s="79"/>
      <c r="AA84" s="85" t="s">
        <v>576</v>
      </c>
      <c r="AB84" s="79"/>
      <c r="AC84" s="79" t="b">
        <v>0</v>
      </c>
      <c r="AD84" s="79">
        <v>0</v>
      </c>
      <c r="AE84" s="85" t="s">
        <v>611</v>
      </c>
      <c r="AF84" s="79" t="b">
        <v>1</v>
      </c>
      <c r="AG84" s="79" t="s">
        <v>614</v>
      </c>
      <c r="AH84" s="79"/>
      <c r="AI84" s="85" t="s">
        <v>596</v>
      </c>
      <c r="AJ84" s="79" t="b">
        <v>0</v>
      </c>
      <c r="AK84" s="79">
        <v>19</v>
      </c>
      <c r="AL84" s="85" t="s">
        <v>570</v>
      </c>
      <c r="AM84" s="79" t="s">
        <v>621</v>
      </c>
      <c r="AN84" s="79" t="b">
        <v>0</v>
      </c>
      <c r="AO84" s="85" t="s">
        <v>570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255</v>
      </c>
      <c r="B85" s="64" t="s">
        <v>249</v>
      </c>
      <c r="C85" s="65" t="s">
        <v>1720</v>
      </c>
      <c r="D85" s="66">
        <v>3</v>
      </c>
      <c r="E85" s="67" t="s">
        <v>132</v>
      </c>
      <c r="F85" s="68">
        <v>35</v>
      </c>
      <c r="G85" s="65"/>
      <c r="H85" s="69"/>
      <c r="I85" s="70"/>
      <c r="J85" s="70"/>
      <c r="K85" s="34" t="s">
        <v>66</v>
      </c>
      <c r="L85" s="77">
        <v>85</v>
      </c>
      <c r="M85" s="77"/>
      <c r="N85" s="72"/>
      <c r="O85" s="79" t="s">
        <v>296</v>
      </c>
      <c r="P85" s="81">
        <v>43471.81873842593</v>
      </c>
      <c r="Q85" s="79" t="s">
        <v>332</v>
      </c>
      <c r="R85" s="79"/>
      <c r="S85" s="79"/>
      <c r="T85" s="79"/>
      <c r="U85" s="79"/>
      <c r="V85" s="83" t="s">
        <v>424</v>
      </c>
      <c r="W85" s="81">
        <v>43471.81873842593</v>
      </c>
      <c r="X85" s="83" t="s">
        <v>497</v>
      </c>
      <c r="Y85" s="79"/>
      <c r="Z85" s="79"/>
      <c r="AA85" s="85" t="s">
        <v>576</v>
      </c>
      <c r="AB85" s="79"/>
      <c r="AC85" s="79" t="b">
        <v>0</v>
      </c>
      <c r="AD85" s="79">
        <v>0</v>
      </c>
      <c r="AE85" s="85" t="s">
        <v>611</v>
      </c>
      <c r="AF85" s="79" t="b">
        <v>1</v>
      </c>
      <c r="AG85" s="79" t="s">
        <v>614</v>
      </c>
      <c r="AH85" s="79"/>
      <c r="AI85" s="85" t="s">
        <v>596</v>
      </c>
      <c r="AJ85" s="79" t="b">
        <v>0</v>
      </c>
      <c r="AK85" s="79">
        <v>19</v>
      </c>
      <c r="AL85" s="85" t="s">
        <v>570</v>
      </c>
      <c r="AM85" s="79" t="s">
        <v>621</v>
      </c>
      <c r="AN85" s="79" t="b">
        <v>0</v>
      </c>
      <c r="AO85" s="85" t="s">
        <v>570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3</v>
      </c>
      <c r="BD85" s="48">
        <v>1</v>
      </c>
      <c r="BE85" s="49">
        <v>4.545454545454546</v>
      </c>
      <c r="BF85" s="48">
        <v>0</v>
      </c>
      <c r="BG85" s="49">
        <v>0</v>
      </c>
      <c r="BH85" s="48">
        <v>0</v>
      </c>
      <c r="BI85" s="49">
        <v>0</v>
      </c>
      <c r="BJ85" s="48">
        <v>21</v>
      </c>
      <c r="BK85" s="49">
        <v>95.45454545454545</v>
      </c>
      <c r="BL85" s="48">
        <v>22</v>
      </c>
    </row>
    <row r="86" spans="1:64" ht="15">
      <c r="A86" s="64" t="s">
        <v>256</v>
      </c>
      <c r="B86" s="64" t="s">
        <v>271</v>
      </c>
      <c r="C86" s="65" t="s">
        <v>1720</v>
      </c>
      <c r="D86" s="66">
        <v>3</v>
      </c>
      <c r="E86" s="67" t="s">
        <v>132</v>
      </c>
      <c r="F86" s="68">
        <v>35</v>
      </c>
      <c r="G86" s="65"/>
      <c r="H86" s="69"/>
      <c r="I86" s="70"/>
      <c r="J86" s="70"/>
      <c r="K86" s="34" t="s">
        <v>65</v>
      </c>
      <c r="L86" s="77">
        <v>86</v>
      </c>
      <c r="M86" s="77"/>
      <c r="N86" s="72"/>
      <c r="O86" s="79" t="s">
        <v>296</v>
      </c>
      <c r="P86" s="81">
        <v>43471.826736111114</v>
      </c>
      <c r="Q86" s="79" t="s">
        <v>332</v>
      </c>
      <c r="R86" s="79"/>
      <c r="S86" s="79"/>
      <c r="T86" s="79"/>
      <c r="U86" s="79"/>
      <c r="V86" s="83" t="s">
        <v>425</v>
      </c>
      <c r="W86" s="81">
        <v>43471.826736111114</v>
      </c>
      <c r="X86" s="83" t="s">
        <v>498</v>
      </c>
      <c r="Y86" s="79"/>
      <c r="Z86" s="79"/>
      <c r="AA86" s="85" t="s">
        <v>577</v>
      </c>
      <c r="AB86" s="79"/>
      <c r="AC86" s="79" t="b">
        <v>0</v>
      </c>
      <c r="AD86" s="79">
        <v>0</v>
      </c>
      <c r="AE86" s="85" t="s">
        <v>611</v>
      </c>
      <c r="AF86" s="79" t="b">
        <v>1</v>
      </c>
      <c r="AG86" s="79" t="s">
        <v>614</v>
      </c>
      <c r="AH86" s="79"/>
      <c r="AI86" s="85" t="s">
        <v>596</v>
      </c>
      <c r="AJ86" s="79" t="b">
        <v>0</v>
      </c>
      <c r="AK86" s="79">
        <v>19</v>
      </c>
      <c r="AL86" s="85" t="s">
        <v>570</v>
      </c>
      <c r="AM86" s="79" t="s">
        <v>633</v>
      </c>
      <c r="AN86" s="79" t="b">
        <v>0</v>
      </c>
      <c r="AO86" s="85" t="s">
        <v>570</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256</v>
      </c>
      <c r="B87" s="64" t="s">
        <v>273</v>
      </c>
      <c r="C87" s="65" t="s">
        <v>1720</v>
      </c>
      <c r="D87" s="66">
        <v>3</v>
      </c>
      <c r="E87" s="67" t="s">
        <v>132</v>
      </c>
      <c r="F87" s="68">
        <v>35</v>
      </c>
      <c r="G87" s="65"/>
      <c r="H87" s="69"/>
      <c r="I87" s="70"/>
      <c r="J87" s="70"/>
      <c r="K87" s="34" t="s">
        <v>65</v>
      </c>
      <c r="L87" s="77">
        <v>87</v>
      </c>
      <c r="M87" s="77"/>
      <c r="N87" s="72"/>
      <c r="O87" s="79" t="s">
        <v>296</v>
      </c>
      <c r="P87" s="81">
        <v>43471.826736111114</v>
      </c>
      <c r="Q87" s="79" t="s">
        <v>332</v>
      </c>
      <c r="R87" s="79"/>
      <c r="S87" s="79"/>
      <c r="T87" s="79"/>
      <c r="U87" s="79"/>
      <c r="V87" s="83" t="s">
        <v>425</v>
      </c>
      <c r="W87" s="81">
        <v>43471.826736111114</v>
      </c>
      <c r="X87" s="83" t="s">
        <v>498</v>
      </c>
      <c r="Y87" s="79"/>
      <c r="Z87" s="79"/>
      <c r="AA87" s="85" t="s">
        <v>577</v>
      </c>
      <c r="AB87" s="79"/>
      <c r="AC87" s="79" t="b">
        <v>0</v>
      </c>
      <c r="AD87" s="79">
        <v>0</v>
      </c>
      <c r="AE87" s="85" t="s">
        <v>611</v>
      </c>
      <c r="AF87" s="79" t="b">
        <v>1</v>
      </c>
      <c r="AG87" s="79" t="s">
        <v>614</v>
      </c>
      <c r="AH87" s="79"/>
      <c r="AI87" s="85" t="s">
        <v>596</v>
      </c>
      <c r="AJ87" s="79" t="b">
        <v>0</v>
      </c>
      <c r="AK87" s="79">
        <v>19</v>
      </c>
      <c r="AL87" s="85" t="s">
        <v>570</v>
      </c>
      <c r="AM87" s="79" t="s">
        <v>633</v>
      </c>
      <c r="AN87" s="79" t="b">
        <v>0</v>
      </c>
      <c r="AO87" s="85" t="s">
        <v>570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256</v>
      </c>
      <c r="B88" s="64" t="s">
        <v>249</v>
      </c>
      <c r="C88" s="65" t="s">
        <v>1720</v>
      </c>
      <c r="D88" s="66">
        <v>3</v>
      </c>
      <c r="E88" s="67" t="s">
        <v>132</v>
      </c>
      <c r="F88" s="68">
        <v>35</v>
      </c>
      <c r="G88" s="65"/>
      <c r="H88" s="69"/>
      <c r="I88" s="70"/>
      <c r="J88" s="70"/>
      <c r="K88" s="34" t="s">
        <v>65</v>
      </c>
      <c r="L88" s="77">
        <v>88</v>
      </c>
      <c r="M88" s="77"/>
      <c r="N88" s="72"/>
      <c r="O88" s="79" t="s">
        <v>296</v>
      </c>
      <c r="P88" s="81">
        <v>43471.826736111114</v>
      </c>
      <c r="Q88" s="79" t="s">
        <v>332</v>
      </c>
      <c r="R88" s="79"/>
      <c r="S88" s="79"/>
      <c r="T88" s="79"/>
      <c r="U88" s="79"/>
      <c r="V88" s="83" t="s">
        <v>425</v>
      </c>
      <c r="W88" s="81">
        <v>43471.826736111114</v>
      </c>
      <c r="X88" s="83" t="s">
        <v>498</v>
      </c>
      <c r="Y88" s="79"/>
      <c r="Z88" s="79"/>
      <c r="AA88" s="85" t="s">
        <v>577</v>
      </c>
      <c r="AB88" s="79"/>
      <c r="AC88" s="79" t="b">
        <v>0</v>
      </c>
      <c r="AD88" s="79">
        <v>0</v>
      </c>
      <c r="AE88" s="85" t="s">
        <v>611</v>
      </c>
      <c r="AF88" s="79" t="b">
        <v>1</v>
      </c>
      <c r="AG88" s="79" t="s">
        <v>614</v>
      </c>
      <c r="AH88" s="79"/>
      <c r="AI88" s="85" t="s">
        <v>596</v>
      </c>
      <c r="AJ88" s="79" t="b">
        <v>0</v>
      </c>
      <c r="AK88" s="79">
        <v>19</v>
      </c>
      <c r="AL88" s="85" t="s">
        <v>570</v>
      </c>
      <c r="AM88" s="79" t="s">
        <v>633</v>
      </c>
      <c r="AN88" s="79" t="b">
        <v>0</v>
      </c>
      <c r="AO88" s="85" t="s">
        <v>570</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3</v>
      </c>
      <c r="BD88" s="48">
        <v>1</v>
      </c>
      <c r="BE88" s="49">
        <v>4.545454545454546</v>
      </c>
      <c r="BF88" s="48">
        <v>0</v>
      </c>
      <c r="BG88" s="49">
        <v>0</v>
      </c>
      <c r="BH88" s="48">
        <v>0</v>
      </c>
      <c r="BI88" s="49">
        <v>0</v>
      </c>
      <c r="BJ88" s="48">
        <v>21</v>
      </c>
      <c r="BK88" s="49">
        <v>95.45454545454545</v>
      </c>
      <c r="BL88" s="48">
        <v>22</v>
      </c>
    </row>
    <row r="89" spans="1:64" ht="15">
      <c r="A89" s="64" t="s">
        <v>257</v>
      </c>
      <c r="B89" s="64" t="s">
        <v>271</v>
      </c>
      <c r="C89" s="65" t="s">
        <v>1720</v>
      </c>
      <c r="D89" s="66">
        <v>3</v>
      </c>
      <c r="E89" s="67" t="s">
        <v>132</v>
      </c>
      <c r="F89" s="68">
        <v>35</v>
      </c>
      <c r="G89" s="65"/>
      <c r="H89" s="69"/>
      <c r="I89" s="70"/>
      <c r="J89" s="70"/>
      <c r="K89" s="34" t="s">
        <v>65</v>
      </c>
      <c r="L89" s="77">
        <v>89</v>
      </c>
      <c r="M89" s="77"/>
      <c r="N89" s="72"/>
      <c r="O89" s="79" t="s">
        <v>296</v>
      </c>
      <c r="P89" s="81">
        <v>43471.84408564815</v>
      </c>
      <c r="Q89" s="79" t="s">
        <v>332</v>
      </c>
      <c r="R89" s="79"/>
      <c r="S89" s="79"/>
      <c r="T89" s="79"/>
      <c r="U89" s="79"/>
      <c r="V89" s="83" t="s">
        <v>426</v>
      </c>
      <c r="W89" s="81">
        <v>43471.84408564815</v>
      </c>
      <c r="X89" s="83" t="s">
        <v>499</v>
      </c>
      <c r="Y89" s="79"/>
      <c r="Z89" s="79"/>
      <c r="AA89" s="85" t="s">
        <v>578</v>
      </c>
      <c r="AB89" s="79"/>
      <c r="AC89" s="79" t="b">
        <v>0</v>
      </c>
      <c r="AD89" s="79">
        <v>0</v>
      </c>
      <c r="AE89" s="85" t="s">
        <v>611</v>
      </c>
      <c r="AF89" s="79" t="b">
        <v>1</v>
      </c>
      <c r="AG89" s="79" t="s">
        <v>614</v>
      </c>
      <c r="AH89" s="79"/>
      <c r="AI89" s="85" t="s">
        <v>596</v>
      </c>
      <c r="AJ89" s="79" t="b">
        <v>0</v>
      </c>
      <c r="AK89" s="79">
        <v>19</v>
      </c>
      <c r="AL89" s="85" t="s">
        <v>570</v>
      </c>
      <c r="AM89" s="79" t="s">
        <v>621</v>
      </c>
      <c r="AN89" s="79" t="b">
        <v>0</v>
      </c>
      <c r="AO89" s="85" t="s">
        <v>570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257</v>
      </c>
      <c r="B90" s="64" t="s">
        <v>273</v>
      </c>
      <c r="C90" s="65" t="s">
        <v>1720</v>
      </c>
      <c r="D90" s="66">
        <v>3</v>
      </c>
      <c r="E90" s="67" t="s">
        <v>132</v>
      </c>
      <c r="F90" s="68">
        <v>35</v>
      </c>
      <c r="G90" s="65"/>
      <c r="H90" s="69"/>
      <c r="I90" s="70"/>
      <c r="J90" s="70"/>
      <c r="K90" s="34" t="s">
        <v>65</v>
      </c>
      <c r="L90" s="77">
        <v>90</v>
      </c>
      <c r="M90" s="77"/>
      <c r="N90" s="72"/>
      <c r="O90" s="79" t="s">
        <v>296</v>
      </c>
      <c r="P90" s="81">
        <v>43471.84408564815</v>
      </c>
      <c r="Q90" s="79" t="s">
        <v>332</v>
      </c>
      <c r="R90" s="79"/>
      <c r="S90" s="79"/>
      <c r="T90" s="79"/>
      <c r="U90" s="79"/>
      <c r="V90" s="83" t="s">
        <v>426</v>
      </c>
      <c r="W90" s="81">
        <v>43471.84408564815</v>
      </c>
      <c r="X90" s="83" t="s">
        <v>499</v>
      </c>
      <c r="Y90" s="79"/>
      <c r="Z90" s="79"/>
      <c r="AA90" s="85" t="s">
        <v>578</v>
      </c>
      <c r="AB90" s="79"/>
      <c r="AC90" s="79" t="b">
        <v>0</v>
      </c>
      <c r="AD90" s="79">
        <v>0</v>
      </c>
      <c r="AE90" s="85" t="s">
        <v>611</v>
      </c>
      <c r="AF90" s="79" t="b">
        <v>1</v>
      </c>
      <c r="AG90" s="79" t="s">
        <v>614</v>
      </c>
      <c r="AH90" s="79"/>
      <c r="AI90" s="85" t="s">
        <v>596</v>
      </c>
      <c r="AJ90" s="79" t="b">
        <v>0</v>
      </c>
      <c r="AK90" s="79">
        <v>19</v>
      </c>
      <c r="AL90" s="85" t="s">
        <v>570</v>
      </c>
      <c r="AM90" s="79" t="s">
        <v>621</v>
      </c>
      <c r="AN90" s="79" t="b">
        <v>0</v>
      </c>
      <c r="AO90" s="85" t="s">
        <v>570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257</v>
      </c>
      <c r="B91" s="64" t="s">
        <v>249</v>
      </c>
      <c r="C91" s="65" t="s">
        <v>1720</v>
      </c>
      <c r="D91" s="66">
        <v>3</v>
      </c>
      <c r="E91" s="67" t="s">
        <v>132</v>
      </c>
      <c r="F91" s="68">
        <v>35</v>
      </c>
      <c r="G91" s="65"/>
      <c r="H91" s="69"/>
      <c r="I91" s="70"/>
      <c r="J91" s="70"/>
      <c r="K91" s="34" t="s">
        <v>65</v>
      </c>
      <c r="L91" s="77">
        <v>91</v>
      </c>
      <c r="M91" s="77"/>
      <c r="N91" s="72"/>
      <c r="O91" s="79" t="s">
        <v>296</v>
      </c>
      <c r="P91" s="81">
        <v>43471.84408564815</v>
      </c>
      <c r="Q91" s="79" t="s">
        <v>332</v>
      </c>
      <c r="R91" s="79"/>
      <c r="S91" s="79"/>
      <c r="T91" s="79"/>
      <c r="U91" s="79"/>
      <c r="V91" s="83" t="s">
        <v>426</v>
      </c>
      <c r="W91" s="81">
        <v>43471.84408564815</v>
      </c>
      <c r="X91" s="83" t="s">
        <v>499</v>
      </c>
      <c r="Y91" s="79"/>
      <c r="Z91" s="79"/>
      <c r="AA91" s="85" t="s">
        <v>578</v>
      </c>
      <c r="AB91" s="79"/>
      <c r="AC91" s="79" t="b">
        <v>0</v>
      </c>
      <c r="AD91" s="79">
        <v>0</v>
      </c>
      <c r="AE91" s="85" t="s">
        <v>611</v>
      </c>
      <c r="AF91" s="79" t="b">
        <v>1</v>
      </c>
      <c r="AG91" s="79" t="s">
        <v>614</v>
      </c>
      <c r="AH91" s="79"/>
      <c r="AI91" s="85" t="s">
        <v>596</v>
      </c>
      <c r="AJ91" s="79" t="b">
        <v>0</v>
      </c>
      <c r="AK91" s="79">
        <v>19</v>
      </c>
      <c r="AL91" s="85" t="s">
        <v>570</v>
      </c>
      <c r="AM91" s="79" t="s">
        <v>621</v>
      </c>
      <c r="AN91" s="79" t="b">
        <v>0</v>
      </c>
      <c r="AO91" s="85" t="s">
        <v>570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v>1</v>
      </c>
      <c r="BE91" s="49">
        <v>4.545454545454546</v>
      </c>
      <c r="BF91" s="48">
        <v>0</v>
      </c>
      <c r="BG91" s="49">
        <v>0</v>
      </c>
      <c r="BH91" s="48">
        <v>0</v>
      </c>
      <c r="BI91" s="49">
        <v>0</v>
      </c>
      <c r="BJ91" s="48">
        <v>21</v>
      </c>
      <c r="BK91" s="49">
        <v>95.45454545454545</v>
      </c>
      <c r="BL91" s="48">
        <v>22</v>
      </c>
    </row>
    <row r="92" spans="1:64" ht="15">
      <c r="A92" s="64" t="s">
        <v>258</v>
      </c>
      <c r="B92" s="64" t="s">
        <v>271</v>
      </c>
      <c r="C92" s="65" t="s">
        <v>1720</v>
      </c>
      <c r="D92" s="66">
        <v>3</v>
      </c>
      <c r="E92" s="67" t="s">
        <v>132</v>
      </c>
      <c r="F92" s="68">
        <v>35</v>
      </c>
      <c r="G92" s="65"/>
      <c r="H92" s="69"/>
      <c r="I92" s="70"/>
      <c r="J92" s="70"/>
      <c r="K92" s="34" t="s">
        <v>65</v>
      </c>
      <c r="L92" s="77">
        <v>92</v>
      </c>
      <c r="M92" s="77"/>
      <c r="N92" s="72"/>
      <c r="O92" s="79" t="s">
        <v>296</v>
      </c>
      <c r="P92" s="81">
        <v>43471.84804398148</v>
      </c>
      <c r="Q92" s="79" t="s">
        <v>332</v>
      </c>
      <c r="R92" s="79"/>
      <c r="S92" s="79"/>
      <c r="T92" s="79"/>
      <c r="U92" s="79"/>
      <c r="V92" s="83" t="s">
        <v>427</v>
      </c>
      <c r="W92" s="81">
        <v>43471.84804398148</v>
      </c>
      <c r="X92" s="83" t="s">
        <v>500</v>
      </c>
      <c r="Y92" s="79"/>
      <c r="Z92" s="79"/>
      <c r="AA92" s="85" t="s">
        <v>579</v>
      </c>
      <c r="AB92" s="79"/>
      <c r="AC92" s="79" t="b">
        <v>0</v>
      </c>
      <c r="AD92" s="79">
        <v>0</v>
      </c>
      <c r="AE92" s="85" t="s">
        <v>611</v>
      </c>
      <c r="AF92" s="79" t="b">
        <v>1</v>
      </c>
      <c r="AG92" s="79" t="s">
        <v>614</v>
      </c>
      <c r="AH92" s="79"/>
      <c r="AI92" s="85" t="s">
        <v>596</v>
      </c>
      <c r="AJ92" s="79" t="b">
        <v>0</v>
      </c>
      <c r="AK92" s="79">
        <v>19</v>
      </c>
      <c r="AL92" s="85" t="s">
        <v>570</v>
      </c>
      <c r="AM92" s="79" t="s">
        <v>621</v>
      </c>
      <c r="AN92" s="79" t="b">
        <v>0</v>
      </c>
      <c r="AO92" s="85" t="s">
        <v>570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258</v>
      </c>
      <c r="B93" s="64" t="s">
        <v>273</v>
      </c>
      <c r="C93" s="65" t="s">
        <v>1720</v>
      </c>
      <c r="D93" s="66">
        <v>3</v>
      </c>
      <c r="E93" s="67" t="s">
        <v>132</v>
      </c>
      <c r="F93" s="68">
        <v>35</v>
      </c>
      <c r="G93" s="65"/>
      <c r="H93" s="69"/>
      <c r="I93" s="70"/>
      <c r="J93" s="70"/>
      <c r="K93" s="34" t="s">
        <v>65</v>
      </c>
      <c r="L93" s="77">
        <v>93</v>
      </c>
      <c r="M93" s="77"/>
      <c r="N93" s="72"/>
      <c r="O93" s="79" t="s">
        <v>296</v>
      </c>
      <c r="P93" s="81">
        <v>43471.84804398148</v>
      </c>
      <c r="Q93" s="79" t="s">
        <v>332</v>
      </c>
      <c r="R93" s="79"/>
      <c r="S93" s="79"/>
      <c r="T93" s="79"/>
      <c r="U93" s="79"/>
      <c r="V93" s="83" t="s">
        <v>427</v>
      </c>
      <c r="W93" s="81">
        <v>43471.84804398148</v>
      </c>
      <c r="X93" s="83" t="s">
        <v>500</v>
      </c>
      <c r="Y93" s="79"/>
      <c r="Z93" s="79"/>
      <c r="AA93" s="85" t="s">
        <v>579</v>
      </c>
      <c r="AB93" s="79"/>
      <c r="AC93" s="79" t="b">
        <v>0</v>
      </c>
      <c r="AD93" s="79">
        <v>0</v>
      </c>
      <c r="AE93" s="85" t="s">
        <v>611</v>
      </c>
      <c r="AF93" s="79" t="b">
        <v>1</v>
      </c>
      <c r="AG93" s="79" t="s">
        <v>614</v>
      </c>
      <c r="AH93" s="79"/>
      <c r="AI93" s="85" t="s">
        <v>596</v>
      </c>
      <c r="AJ93" s="79" t="b">
        <v>0</v>
      </c>
      <c r="AK93" s="79">
        <v>19</v>
      </c>
      <c r="AL93" s="85" t="s">
        <v>570</v>
      </c>
      <c r="AM93" s="79" t="s">
        <v>621</v>
      </c>
      <c r="AN93" s="79" t="b">
        <v>0</v>
      </c>
      <c r="AO93" s="85" t="s">
        <v>570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258</v>
      </c>
      <c r="B94" s="64" t="s">
        <v>249</v>
      </c>
      <c r="C94" s="65" t="s">
        <v>1720</v>
      </c>
      <c r="D94" s="66">
        <v>3</v>
      </c>
      <c r="E94" s="67" t="s">
        <v>132</v>
      </c>
      <c r="F94" s="68">
        <v>35</v>
      </c>
      <c r="G94" s="65"/>
      <c r="H94" s="69"/>
      <c r="I94" s="70"/>
      <c r="J94" s="70"/>
      <c r="K94" s="34" t="s">
        <v>65</v>
      </c>
      <c r="L94" s="77">
        <v>94</v>
      </c>
      <c r="M94" s="77"/>
      <c r="N94" s="72"/>
      <c r="O94" s="79" t="s">
        <v>296</v>
      </c>
      <c r="P94" s="81">
        <v>43471.84804398148</v>
      </c>
      <c r="Q94" s="79" t="s">
        <v>332</v>
      </c>
      <c r="R94" s="79"/>
      <c r="S94" s="79"/>
      <c r="T94" s="79"/>
      <c r="U94" s="79"/>
      <c r="V94" s="83" t="s">
        <v>427</v>
      </c>
      <c r="W94" s="81">
        <v>43471.84804398148</v>
      </c>
      <c r="X94" s="83" t="s">
        <v>500</v>
      </c>
      <c r="Y94" s="79"/>
      <c r="Z94" s="79"/>
      <c r="AA94" s="85" t="s">
        <v>579</v>
      </c>
      <c r="AB94" s="79"/>
      <c r="AC94" s="79" t="b">
        <v>0</v>
      </c>
      <c r="AD94" s="79">
        <v>0</v>
      </c>
      <c r="AE94" s="85" t="s">
        <v>611</v>
      </c>
      <c r="AF94" s="79" t="b">
        <v>1</v>
      </c>
      <c r="AG94" s="79" t="s">
        <v>614</v>
      </c>
      <c r="AH94" s="79"/>
      <c r="AI94" s="85" t="s">
        <v>596</v>
      </c>
      <c r="AJ94" s="79" t="b">
        <v>0</v>
      </c>
      <c r="AK94" s="79">
        <v>19</v>
      </c>
      <c r="AL94" s="85" t="s">
        <v>570</v>
      </c>
      <c r="AM94" s="79" t="s">
        <v>621</v>
      </c>
      <c r="AN94" s="79" t="b">
        <v>0</v>
      </c>
      <c r="AO94" s="85" t="s">
        <v>570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3</v>
      </c>
      <c r="BD94" s="48">
        <v>1</v>
      </c>
      <c r="BE94" s="49">
        <v>4.545454545454546</v>
      </c>
      <c r="BF94" s="48">
        <v>0</v>
      </c>
      <c r="BG94" s="49">
        <v>0</v>
      </c>
      <c r="BH94" s="48">
        <v>0</v>
      </c>
      <c r="BI94" s="49">
        <v>0</v>
      </c>
      <c r="BJ94" s="48">
        <v>21</v>
      </c>
      <c r="BK94" s="49">
        <v>95.45454545454545</v>
      </c>
      <c r="BL94" s="48">
        <v>22</v>
      </c>
    </row>
    <row r="95" spans="1:64" ht="15">
      <c r="A95" s="64" t="s">
        <v>259</v>
      </c>
      <c r="B95" s="64" t="s">
        <v>273</v>
      </c>
      <c r="C95" s="65" t="s">
        <v>1721</v>
      </c>
      <c r="D95" s="66">
        <v>3</v>
      </c>
      <c r="E95" s="67" t="s">
        <v>136</v>
      </c>
      <c r="F95" s="68">
        <v>35</v>
      </c>
      <c r="G95" s="65"/>
      <c r="H95" s="69"/>
      <c r="I95" s="70"/>
      <c r="J95" s="70"/>
      <c r="K95" s="34" t="s">
        <v>65</v>
      </c>
      <c r="L95" s="77">
        <v>95</v>
      </c>
      <c r="M95" s="77"/>
      <c r="N95" s="72"/>
      <c r="O95" s="79" t="s">
        <v>296</v>
      </c>
      <c r="P95" s="81">
        <v>43467.43170138889</v>
      </c>
      <c r="Q95" s="79" t="s">
        <v>299</v>
      </c>
      <c r="R95" s="79"/>
      <c r="S95" s="79"/>
      <c r="T95" s="79"/>
      <c r="U95" s="79"/>
      <c r="V95" s="83" t="s">
        <v>428</v>
      </c>
      <c r="W95" s="81">
        <v>43467.43170138889</v>
      </c>
      <c r="X95" s="83" t="s">
        <v>501</v>
      </c>
      <c r="Y95" s="79"/>
      <c r="Z95" s="79"/>
      <c r="AA95" s="85" t="s">
        <v>580</v>
      </c>
      <c r="AB95" s="79"/>
      <c r="AC95" s="79" t="b">
        <v>0</v>
      </c>
      <c r="AD95" s="79">
        <v>0</v>
      </c>
      <c r="AE95" s="85" t="s">
        <v>611</v>
      </c>
      <c r="AF95" s="79" t="b">
        <v>0</v>
      </c>
      <c r="AG95" s="79" t="s">
        <v>614</v>
      </c>
      <c r="AH95" s="79"/>
      <c r="AI95" s="85" t="s">
        <v>611</v>
      </c>
      <c r="AJ95" s="79" t="b">
        <v>0</v>
      </c>
      <c r="AK95" s="79">
        <v>17</v>
      </c>
      <c r="AL95" s="85" t="s">
        <v>596</v>
      </c>
      <c r="AM95" s="79" t="s">
        <v>618</v>
      </c>
      <c r="AN95" s="79" t="b">
        <v>0</v>
      </c>
      <c r="AO95" s="85" t="s">
        <v>596</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1</v>
      </c>
      <c r="BE95" s="49">
        <v>3.5714285714285716</v>
      </c>
      <c r="BF95" s="48">
        <v>0</v>
      </c>
      <c r="BG95" s="49">
        <v>0</v>
      </c>
      <c r="BH95" s="48">
        <v>0</v>
      </c>
      <c r="BI95" s="49">
        <v>0</v>
      </c>
      <c r="BJ95" s="48">
        <v>27</v>
      </c>
      <c r="BK95" s="49">
        <v>96.42857142857143</v>
      </c>
      <c r="BL95" s="48">
        <v>28</v>
      </c>
    </row>
    <row r="96" spans="1:64" ht="15">
      <c r="A96" s="64" t="s">
        <v>259</v>
      </c>
      <c r="B96" s="64" t="s">
        <v>271</v>
      </c>
      <c r="C96" s="65" t="s">
        <v>1720</v>
      </c>
      <c r="D96" s="66">
        <v>3</v>
      </c>
      <c r="E96" s="67" t="s">
        <v>132</v>
      </c>
      <c r="F96" s="68">
        <v>35</v>
      </c>
      <c r="G96" s="65"/>
      <c r="H96" s="69"/>
      <c r="I96" s="70"/>
      <c r="J96" s="70"/>
      <c r="K96" s="34" t="s">
        <v>65</v>
      </c>
      <c r="L96" s="77">
        <v>96</v>
      </c>
      <c r="M96" s="77"/>
      <c r="N96" s="72"/>
      <c r="O96" s="79" t="s">
        <v>296</v>
      </c>
      <c r="P96" s="81">
        <v>43471.89090277778</v>
      </c>
      <c r="Q96" s="79" t="s">
        <v>332</v>
      </c>
      <c r="R96" s="79"/>
      <c r="S96" s="79"/>
      <c r="T96" s="79"/>
      <c r="U96" s="79"/>
      <c r="V96" s="83" t="s">
        <v>428</v>
      </c>
      <c r="W96" s="81">
        <v>43471.89090277778</v>
      </c>
      <c r="X96" s="83" t="s">
        <v>502</v>
      </c>
      <c r="Y96" s="79"/>
      <c r="Z96" s="79"/>
      <c r="AA96" s="85" t="s">
        <v>581</v>
      </c>
      <c r="AB96" s="79"/>
      <c r="AC96" s="79" t="b">
        <v>0</v>
      </c>
      <c r="AD96" s="79">
        <v>0</v>
      </c>
      <c r="AE96" s="85" t="s">
        <v>611</v>
      </c>
      <c r="AF96" s="79" t="b">
        <v>1</v>
      </c>
      <c r="AG96" s="79" t="s">
        <v>614</v>
      </c>
      <c r="AH96" s="79"/>
      <c r="AI96" s="85" t="s">
        <v>596</v>
      </c>
      <c r="AJ96" s="79" t="b">
        <v>0</v>
      </c>
      <c r="AK96" s="79">
        <v>19</v>
      </c>
      <c r="AL96" s="85" t="s">
        <v>570</v>
      </c>
      <c r="AM96" s="79" t="s">
        <v>620</v>
      </c>
      <c r="AN96" s="79" t="b">
        <v>0</v>
      </c>
      <c r="AO96" s="85" t="s">
        <v>570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259</v>
      </c>
      <c r="B97" s="64" t="s">
        <v>273</v>
      </c>
      <c r="C97" s="65" t="s">
        <v>1721</v>
      </c>
      <c r="D97" s="66">
        <v>3</v>
      </c>
      <c r="E97" s="67" t="s">
        <v>136</v>
      </c>
      <c r="F97" s="68">
        <v>35</v>
      </c>
      <c r="G97" s="65"/>
      <c r="H97" s="69"/>
      <c r="I97" s="70"/>
      <c r="J97" s="70"/>
      <c r="K97" s="34" t="s">
        <v>65</v>
      </c>
      <c r="L97" s="77">
        <v>97</v>
      </c>
      <c r="M97" s="77"/>
      <c r="N97" s="72"/>
      <c r="O97" s="79" t="s">
        <v>296</v>
      </c>
      <c r="P97" s="81">
        <v>43471.89090277778</v>
      </c>
      <c r="Q97" s="79" t="s">
        <v>332</v>
      </c>
      <c r="R97" s="79"/>
      <c r="S97" s="79"/>
      <c r="T97" s="79"/>
      <c r="U97" s="79"/>
      <c r="V97" s="83" t="s">
        <v>428</v>
      </c>
      <c r="W97" s="81">
        <v>43471.89090277778</v>
      </c>
      <c r="X97" s="83" t="s">
        <v>502</v>
      </c>
      <c r="Y97" s="79"/>
      <c r="Z97" s="79"/>
      <c r="AA97" s="85" t="s">
        <v>581</v>
      </c>
      <c r="AB97" s="79"/>
      <c r="AC97" s="79" t="b">
        <v>0</v>
      </c>
      <c r="AD97" s="79">
        <v>0</v>
      </c>
      <c r="AE97" s="85" t="s">
        <v>611</v>
      </c>
      <c r="AF97" s="79" t="b">
        <v>1</v>
      </c>
      <c r="AG97" s="79" t="s">
        <v>614</v>
      </c>
      <c r="AH97" s="79"/>
      <c r="AI97" s="85" t="s">
        <v>596</v>
      </c>
      <c r="AJ97" s="79" t="b">
        <v>0</v>
      </c>
      <c r="AK97" s="79">
        <v>19</v>
      </c>
      <c r="AL97" s="85" t="s">
        <v>570</v>
      </c>
      <c r="AM97" s="79" t="s">
        <v>620</v>
      </c>
      <c r="AN97" s="79" t="b">
        <v>0</v>
      </c>
      <c r="AO97" s="85" t="s">
        <v>570</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259</v>
      </c>
      <c r="B98" s="64" t="s">
        <v>249</v>
      </c>
      <c r="C98" s="65" t="s">
        <v>1720</v>
      </c>
      <c r="D98" s="66">
        <v>3</v>
      </c>
      <c r="E98" s="67" t="s">
        <v>132</v>
      </c>
      <c r="F98" s="68">
        <v>35</v>
      </c>
      <c r="G98" s="65"/>
      <c r="H98" s="69"/>
      <c r="I98" s="70"/>
      <c r="J98" s="70"/>
      <c r="K98" s="34" t="s">
        <v>65</v>
      </c>
      <c r="L98" s="77">
        <v>98</v>
      </c>
      <c r="M98" s="77"/>
      <c r="N98" s="72"/>
      <c r="O98" s="79" t="s">
        <v>296</v>
      </c>
      <c r="P98" s="81">
        <v>43471.89090277778</v>
      </c>
      <c r="Q98" s="79" t="s">
        <v>332</v>
      </c>
      <c r="R98" s="79"/>
      <c r="S98" s="79"/>
      <c r="T98" s="79"/>
      <c r="U98" s="79"/>
      <c r="V98" s="83" t="s">
        <v>428</v>
      </c>
      <c r="W98" s="81">
        <v>43471.89090277778</v>
      </c>
      <c r="X98" s="83" t="s">
        <v>502</v>
      </c>
      <c r="Y98" s="79"/>
      <c r="Z98" s="79"/>
      <c r="AA98" s="85" t="s">
        <v>581</v>
      </c>
      <c r="AB98" s="79"/>
      <c r="AC98" s="79" t="b">
        <v>0</v>
      </c>
      <c r="AD98" s="79">
        <v>0</v>
      </c>
      <c r="AE98" s="85" t="s">
        <v>611</v>
      </c>
      <c r="AF98" s="79" t="b">
        <v>1</v>
      </c>
      <c r="AG98" s="79" t="s">
        <v>614</v>
      </c>
      <c r="AH98" s="79"/>
      <c r="AI98" s="85" t="s">
        <v>596</v>
      </c>
      <c r="AJ98" s="79" t="b">
        <v>0</v>
      </c>
      <c r="AK98" s="79">
        <v>19</v>
      </c>
      <c r="AL98" s="85" t="s">
        <v>570</v>
      </c>
      <c r="AM98" s="79" t="s">
        <v>620</v>
      </c>
      <c r="AN98" s="79" t="b">
        <v>0</v>
      </c>
      <c r="AO98" s="85" t="s">
        <v>570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3</v>
      </c>
      <c r="BD98" s="48">
        <v>1</v>
      </c>
      <c r="BE98" s="49">
        <v>4.545454545454546</v>
      </c>
      <c r="BF98" s="48">
        <v>0</v>
      </c>
      <c r="BG98" s="49">
        <v>0</v>
      </c>
      <c r="BH98" s="48">
        <v>0</v>
      </c>
      <c r="BI98" s="49">
        <v>0</v>
      </c>
      <c r="BJ98" s="48">
        <v>21</v>
      </c>
      <c r="BK98" s="49">
        <v>95.45454545454545</v>
      </c>
      <c r="BL98" s="48">
        <v>22</v>
      </c>
    </row>
    <row r="99" spans="1:64" ht="15">
      <c r="A99" s="64" t="s">
        <v>260</v>
      </c>
      <c r="B99" s="64" t="s">
        <v>271</v>
      </c>
      <c r="C99" s="65" t="s">
        <v>1720</v>
      </c>
      <c r="D99" s="66">
        <v>3</v>
      </c>
      <c r="E99" s="67" t="s">
        <v>132</v>
      </c>
      <c r="F99" s="68">
        <v>35</v>
      </c>
      <c r="G99" s="65"/>
      <c r="H99" s="69"/>
      <c r="I99" s="70"/>
      <c r="J99" s="70"/>
      <c r="K99" s="34" t="s">
        <v>65</v>
      </c>
      <c r="L99" s="77">
        <v>99</v>
      </c>
      <c r="M99" s="77"/>
      <c r="N99" s="72"/>
      <c r="O99" s="79" t="s">
        <v>296</v>
      </c>
      <c r="P99" s="81">
        <v>43471.89306712963</v>
      </c>
      <c r="Q99" s="79" t="s">
        <v>332</v>
      </c>
      <c r="R99" s="79"/>
      <c r="S99" s="79"/>
      <c r="T99" s="79"/>
      <c r="U99" s="79"/>
      <c r="V99" s="83" t="s">
        <v>429</v>
      </c>
      <c r="W99" s="81">
        <v>43471.89306712963</v>
      </c>
      <c r="X99" s="83" t="s">
        <v>503</v>
      </c>
      <c r="Y99" s="79"/>
      <c r="Z99" s="79"/>
      <c r="AA99" s="85" t="s">
        <v>582</v>
      </c>
      <c r="AB99" s="79"/>
      <c r="AC99" s="79" t="b">
        <v>0</v>
      </c>
      <c r="AD99" s="79">
        <v>0</v>
      </c>
      <c r="AE99" s="85" t="s">
        <v>611</v>
      </c>
      <c r="AF99" s="79" t="b">
        <v>1</v>
      </c>
      <c r="AG99" s="79" t="s">
        <v>614</v>
      </c>
      <c r="AH99" s="79"/>
      <c r="AI99" s="85" t="s">
        <v>596</v>
      </c>
      <c r="AJ99" s="79" t="b">
        <v>0</v>
      </c>
      <c r="AK99" s="79">
        <v>19</v>
      </c>
      <c r="AL99" s="85" t="s">
        <v>570</v>
      </c>
      <c r="AM99" s="79" t="s">
        <v>620</v>
      </c>
      <c r="AN99" s="79" t="b">
        <v>0</v>
      </c>
      <c r="AO99" s="85" t="s">
        <v>570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260</v>
      </c>
      <c r="B100" s="64" t="s">
        <v>273</v>
      </c>
      <c r="C100" s="65" t="s">
        <v>1720</v>
      </c>
      <c r="D100" s="66">
        <v>3</v>
      </c>
      <c r="E100" s="67" t="s">
        <v>132</v>
      </c>
      <c r="F100" s="68">
        <v>35</v>
      </c>
      <c r="G100" s="65"/>
      <c r="H100" s="69"/>
      <c r="I100" s="70"/>
      <c r="J100" s="70"/>
      <c r="K100" s="34" t="s">
        <v>65</v>
      </c>
      <c r="L100" s="77">
        <v>100</v>
      </c>
      <c r="M100" s="77"/>
      <c r="N100" s="72"/>
      <c r="O100" s="79" t="s">
        <v>296</v>
      </c>
      <c r="P100" s="81">
        <v>43471.89306712963</v>
      </c>
      <c r="Q100" s="79" t="s">
        <v>332</v>
      </c>
      <c r="R100" s="79"/>
      <c r="S100" s="79"/>
      <c r="T100" s="79"/>
      <c r="U100" s="79"/>
      <c r="V100" s="83" t="s">
        <v>429</v>
      </c>
      <c r="W100" s="81">
        <v>43471.89306712963</v>
      </c>
      <c r="X100" s="83" t="s">
        <v>503</v>
      </c>
      <c r="Y100" s="79"/>
      <c r="Z100" s="79"/>
      <c r="AA100" s="85" t="s">
        <v>582</v>
      </c>
      <c r="AB100" s="79"/>
      <c r="AC100" s="79" t="b">
        <v>0</v>
      </c>
      <c r="AD100" s="79">
        <v>0</v>
      </c>
      <c r="AE100" s="85" t="s">
        <v>611</v>
      </c>
      <c r="AF100" s="79" t="b">
        <v>1</v>
      </c>
      <c r="AG100" s="79" t="s">
        <v>614</v>
      </c>
      <c r="AH100" s="79"/>
      <c r="AI100" s="85" t="s">
        <v>596</v>
      </c>
      <c r="AJ100" s="79" t="b">
        <v>0</v>
      </c>
      <c r="AK100" s="79">
        <v>19</v>
      </c>
      <c r="AL100" s="85" t="s">
        <v>570</v>
      </c>
      <c r="AM100" s="79" t="s">
        <v>620</v>
      </c>
      <c r="AN100" s="79" t="b">
        <v>0</v>
      </c>
      <c r="AO100" s="85" t="s">
        <v>570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260</v>
      </c>
      <c r="B101" s="64" t="s">
        <v>249</v>
      </c>
      <c r="C101" s="65" t="s">
        <v>1720</v>
      </c>
      <c r="D101" s="66">
        <v>3</v>
      </c>
      <c r="E101" s="67" t="s">
        <v>132</v>
      </c>
      <c r="F101" s="68">
        <v>35</v>
      </c>
      <c r="G101" s="65"/>
      <c r="H101" s="69"/>
      <c r="I101" s="70"/>
      <c r="J101" s="70"/>
      <c r="K101" s="34" t="s">
        <v>65</v>
      </c>
      <c r="L101" s="77">
        <v>101</v>
      </c>
      <c r="M101" s="77"/>
      <c r="N101" s="72"/>
      <c r="O101" s="79" t="s">
        <v>296</v>
      </c>
      <c r="P101" s="81">
        <v>43471.89306712963</v>
      </c>
      <c r="Q101" s="79" t="s">
        <v>332</v>
      </c>
      <c r="R101" s="79"/>
      <c r="S101" s="79"/>
      <c r="T101" s="79"/>
      <c r="U101" s="79"/>
      <c r="V101" s="83" t="s">
        <v>429</v>
      </c>
      <c r="W101" s="81">
        <v>43471.89306712963</v>
      </c>
      <c r="X101" s="83" t="s">
        <v>503</v>
      </c>
      <c r="Y101" s="79"/>
      <c r="Z101" s="79"/>
      <c r="AA101" s="85" t="s">
        <v>582</v>
      </c>
      <c r="AB101" s="79"/>
      <c r="AC101" s="79" t="b">
        <v>0</v>
      </c>
      <c r="AD101" s="79">
        <v>0</v>
      </c>
      <c r="AE101" s="85" t="s">
        <v>611</v>
      </c>
      <c r="AF101" s="79" t="b">
        <v>1</v>
      </c>
      <c r="AG101" s="79" t="s">
        <v>614</v>
      </c>
      <c r="AH101" s="79"/>
      <c r="AI101" s="85" t="s">
        <v>596</v>
      </c>
      <c r="AJ101" s="79" t="b">
        <v>0</v>
      </c>
      <c r="AK101" s="79">
        <v>19</v>
      </c>
      <c r="AL101" s="85" t="s">
        <v>570</v>
      </c>
      <c r="AM101" s="79" t="s">
        <v>620</v>
      </c>
      <c r="AN101" s="79" t="b">
        <v>0</v>
      </c>
      <c r="AO101" s="85" t="s">
        <v>570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3</v>
      </c>
      <c r="BD101" s="48">
        <v>1</v>
      </c>
      <c r="BE101" s="49">
        <v>4.545454545454546</v>
      </c>
      <c r="BF101" s="48">
        <v>0</v>
      </c>
      <c r="BG101" s="49">
        <v>0</v>
      </c>
      <c r="BH101" s="48">
        <v>0</v>
      </c>
      <c r="BI101" s="49">
        <v>0</v>
      </c>
      <c r="BJ101" s="48">
        <v>21</v>
      </c>
      <c r="BK101" s="49">
        <v>95.45454545454545</v>
      </c>
      <c r="BL101" s="48">
        <v>22</v>
      </c>
    </row>
    <row r="102" spans="1:64" ht="15">
      <c r="A102" s="64" t="s">
        <v>261</v>
      </c>
      <c r="B102" s="64" t="s">
        <v>271</v>
      </c>
      <c r="C102" s="65" t="s">
        <v>1720</v>
      </c>
      <c r="D102" s="66">
        <v>3</v>
      </c>
      <c r="E102" s="67" t="s">
        <v>132</v>
      </c>
      <c r="F102" s="68">
        <v>35</v>
      </c>
      <c r="G102" s="65"/>
      <c r="H102" s="69"/>
      <c r="I102" s="70"/>
      <c r="J102" s="70"/>
      <c r="K102" s="34" t="s">
        <v>65</v>
      </c>
      <c r="L102" s="77">
        <v>102</v>
      </c>
      <c r="M102" s="77"/>
      <c r="N102" s="72"/>
      <c r="O102" s="79" t="s">
        <v>296</v>
      </c>
      <c r="P102" s="81">
        <v>43472.05763888889</v>
      </c>
      <c r="Q102" s="79" t="s">
        <v>332</v>
      </c>
      <c r="R102" s="79"/>
      <c r="S102" s="79"/>
      <c r="T102" s="79"/>
      <c r="U102" s="79"/>
      <c r="V102" s="83" t="s">
        <v>430</v>
      </c>
      <c r="W102" s="81">
        <v>43472.05763888889</v>
      </c>
      <c r="X102" s="83" t="s">
        <v>504</v>
      </c>
      <c r="Y102" s="79"/>
      <c r="Z102" s="79"/>
      <c r="AA102" s="85" t="s">
        <v>583</v>
      </c>
      <c r="AB102" s="79"/>
      <c r="AC102" s="79" t="b">
        <v>0</v>
      </c>
      <c r="AD102" s="79">
        <v>0</v>
      </c>
      <c r="AE102" s="85" t="s">
        <v>611</v>
      </c>
      <c r="AF102" s="79" t="b">
        <v>1</v>
      </c>
      <c r="AG102" s="79" t="s">
        <v>614</v>
      </c>
      <c r="AH102" s="79"/>
      <c r="AI102" s="85" t="s">
        <v>596</v>
      </c>
      <c r="AJ102" s="79" t="b">
        <v>0</v>
      </c>
      <c r="AK102" s="79">
        <v>19</v>
      </c>
      <c r="AL102" s="85" t="s">
        <v>570</v>
      </c>
      <c r="AM102" s="79" t="s">
        <v>621</v>
      </c>
      <c r="AN102" s="79" t="b">
        <v>0</v>
      </c>
      <c r="AO102" s="85" t="s">
        <v>570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261</v>
      </c>
      <c r="B103" s="64" t="s">
        <v>273</v>
      </c>
      <c r="C103" s="65" t="s">
        <v>1720</v>
      </c>
      <c r="D103" s="66">
        <v>3</v>
      </c>
      <c r="E103" s="67" t="s">
        <v>132</v>
      </c>
      <c r="F103" s="68">
        <v>35</v>
      </c>
      <c r="G103" s="65"/>
      <c r="H103" s="69"/>
      <c r="I103" s="70"/>
      <c r="J103" s="70"/>
      <c r="K103" s="34" t="s">
        <v>65</v>
      </c>
      <c r="L103" s="77">
        <v>103</v>
      </c>
      <c r="M103" s="77"/>
      <c r="N103" s="72"/>
      <c r="O103" s="79" t="s">
        <v>296</v>
      </c>
      <c r="P103" s="81">
        <v>43472.05763888889</v>
      </c>
      <c r="Q103" s="79" t="s">
        <v>332</v>
      </c>
      <c r="R103" s="79"/>
      <c r="S103" s="79"/>
      <c r="T103" s="79"/>
      <c r="U103" s="79"/>
      <c r="V103" s="83" t="s">
        <v>430</v>
      </c>
      <c r="W103" s="81">
        <v>43472.05763888889</v>
      </c>
      <c r="X103" s="83" t="s">
        <v>504</v>
      </c>
      <c r="Y103" s="79"/>
      <c r="Z103" s="79"/>
      <c r="AA103" s="85" t="s">
        <v>583</v>
      </c>
      <c r="AB103" s="79"/>
      <c r="AC103" s="79" t="b">
        <v>0</v>
      </c>
      <c r="AD103" s="79">
        <v>0</v>
      </c>
      <c r="AE103" s="85" t="s">
        <v>611</v>
      </c>
      <c r="AF103" s="79" t="b">
        <v>1</v>
      </c>
      <c r="AG103" s="79" t="s">
        <v>614</v>
      </c>
      <c r="AH103" s="79"/>
      <c r="AI103" s="85" t="s">
        <v>596</v>
      </c>
      <c r="AJ103" s="79" t="b">
        <v>0</v>
      </c>
      <c r="AK103" s="79">
        <v>19</v>
      </c>
      <c r="AL103" s="85" t="s">
        <v>570</v>
      </c>
      <c r="AM103" s="79" t="s">
        <v>621</v>
      </c>
      <c r="AN103" s="79" t="b">
        <v>0</v>
      </c>
      <c r="AO103" s="85" t="s">
        <v>570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261</v>
      </c>
      <c r="B104" s="64" t="s">
        <v>249</v>
      </c>
      <c r="C104" s="65" t="s">
        <v>1720</v>
      </c>
      <c r="D104" s="66">
        <v>3</v>
      </c>
      <c r="E104" s="67" t="s">
        <v>132</v>
      </c>
      <c r="F104" s="68">
        <v>35</v>
      </c>
      <c r="G104" s="65"/>
      <c r="H104" s="69"/>
      <c r="I104" s="70"/>
      <c r="J104" s="70"/>
      <c r="K104" s="34" t="s">
        <v>65</v>
      </c>
      <c r="L104" s="77">
        <v>104</v>
      </c>
      <c r="M104" s="77"/>
      <c r="N104" s="72"/>
      <c r="O104" s="79" t="s">
        <v>296</v>
      </c>
      <c r="P104" s="81">
        <v>43472.05763888889</v>
      </c>
      <c r="Q104" s="79" t="s">
        <v>332</v>
      </c>
      <c r="R104" s="79"/>
      <c r="S104" s="79"/>
      <c r="T104" s="79"/>
      <c r="U104" s="79"/>
      <c r="V104" s="83" t="s">
        <v>430</v>
      </c>
      <c r="W104" s="81">
        <v>43472.05763888889</v>
      </c>
      <c r="X104" s="83" t="s">
        <v>504</v>
      </c>
      <c r="Y104" s="79"/>
      <c r="Z104" s="79"/>
      <c r="AA104" s="85" t="s">
        <v>583</v>
      </c>
      <c r="AB104" s="79"/>
      <c r="AC104" s="79" t="b">
        <v>0</v>
      </c>
      <c r="AD104" s="79">
        <v>0</v>
      </c>
      <c r="AE104" s="85" t="s">
        <v>611</v>
      </c>
      <c r="AF104" s="79" t="b">
        <v>1</v>
      </c>
      <c r="AG104" s="79" t="s">
        <v>614</v>
      </c>
      <c r="AH104" s="79"/>
      <c r="AI104" s="85" t="s">
        <v>596</v>
      </c>
      <c r="AJ104" s="79" t="b">
        <v>0</v>
      </c>
      <c r="AK104" s="79">
        <v>19</v>
      </c>
      <c r="AL104" s="85" t="s">
        <v>570</v>
      </c>
      <c r="AM104" s="79" t="s">
        <v>621</v>
      </c>
      <c r="AN104" s="79" t="b">
        <v>0</v>
      </c>
      <c r="AO104" s="85" t="s">
        <v>570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3</v>
      </c>
      <c r="BD104" s="48">
        <v>1</v>
      </c>
      <c r="BE104" s="49">
        <v>4.545454545454546</v>
      </c>
      <c r="BF104" s="48">
        <v>0</v>
      </c>
      <c r="BG104" s="49">
        <v>0</v>
      </c>
      <c r="BH104" s="48">
        <v>0</v>
      </c>
      <c r="BI104" s="49">
        <v>0</v>
      </c>
      <c r="BJ104" s="48">
        <v>21</v>
      </c>
      <c r="BK104" s="49">
        <v>95.45454545454545</v>
      </c>
      <c r="BL104" s="48">
        <v>22</v>
      </c>
    </row>
    <row r="105" spans="1:64" ht="15">
      <c r="A105" s="64" t="s">
        <v>262</v>
      </c>
      <c r="B105" s="64" t="s">
        <v>271</v>
      </c>
      <c r="C105" s="65" t="s">
        <v>1720</v>
      </c>
      <c r="D105" s="66">
        <v>3</v>
      </c>
      <c r="E105" s="67" t="s">
        <v>132</v>
      </c>
      <c r="F105" s="68">
        <v>35</v>
      </c>
      <c r="G105" s="65"/>
      <c r="H105" s="69"/>
      <c r="I105" s="70"/>
      <c r="J105" s="70"/>
      <c r="K105" s="34" t="s">
        <v>65</v>
      </c>
      <c r="L105" s="77">
        <v>105</v>
      </c>
      <c r="M105" s="77"/>
      <c r="N105" s="72"/>
      <c r="O105" s="79" t="s">
        <v>296</v>
      </c>
      <c r="P105" s="81">
        <v>43472.37195601852</v>
      </c>
      <c r="Q105" s="79" t="s">
        <v>332</v>
      </c>
      <c r="R105" s="79"/>
      <c r="S105" s="79"/>
      <c r="T105" s="79"/>
      <c r="U105" s="79"/>
      <c r="V105" s="83" t="s">
        <v>431</v>
      </c>
      <c r="W105" s="81">
        <v>43472.37195601852</v>
      </c>
      <c r="X105" s="83" t="s">
        <v>505</v>
      </c>
      <c r="Y105" s="79"/>
      <c r="Z105" s="79"/>
      <c r="AA105" s="85" t="s">
        <v>584</v>
      </c>
      <c r="AB105" s="79"/>
      <c r="AC105" s="79" t="b">
        <v>0</v>
      </c>
      <c r="AD105" s="79">
        <v>0</v>
      </c>
      <c r="AE105" s="85" t="s">
        <v>611</v>
      </c>
      <c r="AF105" s="79" t="b">
        <v>1</v>
      </c>
      <c r="AG105" s="79" t="s">
        <v>614</v>
      </c>
      <c r="AH105" s="79"/>
      <c r="AI105" s="85" t="s">
        <v>596</v>
      </c>
      <c r="AJ105" s="79" t="b">
        <v>0</v>
      </c>
      <c r="AK105" s="79">
        <v>19</v>
      </c>
      <c r="AL105" s="85" t="s">
        <v>570</v>
      </c>
      <c r="AM105" s="79" t="s">
        <v>621</v>
      </c>
      <c r="AN105" s="79" t="b">
        <v>0</v>
      </c>
      <c r="AO105" s="85" t="s">
        <v>570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262</v>
      </c>
      <c r="B106" s="64" t="s">
        <v>273</v>
      </c>
      <c r="C106" s="65" t="s">
        <v>1720</v>
      </c>
      <c r="D106" s="66">
        <v>3</v>
      </c>
      <c r="E106" s="67" t="s">
        <v>132</v>
      </c>
      <c r="F106" s="68">
        <v>35</v>
      </c>
      <c r="G106" s="65"/>
      <c r="H106" s="69"/>
      <c r="I106" s="70"/>
      <c r="J106" s="70"/>
      <c r="K106" s="34" t="s">
        <v>65</v>
      </c>
      <c r="L106" s="77">
        <v>106</v>
      </c>
      <c r="M106" s="77"/>
      <c r="N106" s="72"/>
      <c r="O106" s="79" t="s">
        <v>296</v>
      </c>
      <c r="P106" s="81">
        <v>43472.37195601852</v>
      </c>
      <c r="Q106" s="79" t="s">
        <v>332</v>
      </c>
      <c r="R106" s="79"/>
      <c r="S106" s="79"/>
      <c r="T106" s="79"/>
      <c r="U106" s="79"/>
      <c r="V106" s="83" t="s">
        <v>431</v>
      </c>
      <c r="W106" s="81">
        <v>43472.37195601852</v>
      </c>
      <c r="X106" s="83" t="s">
        <v>505</v>
      </c>
      <c r="Y106" s="79"/>
      <c r="Z106" s="79"/>
      <c r="AA106" s="85" t="s">
        <v>584</v>
      </c>
      <c r="AB106" s="79"/>
      <c r="AC106" s="79" t="b">
        <v>0</v>
      </c>
      <c r="AD106" s="79">
        <v>0</v>
      </c>
      <c r="AE106" s="85" t="s">
        <v>611</v>
      </c>
      <c r="AF106" s="79" t="b">
        <v>1</v>
      </c>
      <c r="AG106" s="79" t="s">
        <v>614</v>
      </c>
      <c r="AH106" s="79"/>
      <c r="AI106" s="85" t="s">
        <v>596</v>
      </c>
      <c r="AJ106" s="79" t="b">
        <v>0</v>
      </c>
      <c r="AK106" s="79">
        <v>19</v>
      </c>
      <c r="AL106" s="85" t="s">
        <v>570</v>
      </c>
      <c r="AM106" s="79" t="s">
        <v>621</v>
      </c>
      <c r="AN106" s="79" t="b">
        <v>0</v>
      </c>
      <c r="AO106" s="85" t="s">
        <v>570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262</v>
      </c>
      <c r="B107" s="64" t="s">
        <v>249</v>
      </c>
      <c r="C107" s="65" t="s">
        <v>1720</v>
      </c>
      <c r="D107" s="66">
        <v>3</v>
      </c>
      <c r="E107" s="67" t="s">
        <v>132</v>
      </c>
      <c r="F107" s="68">
        <v>35</v>
      </c>
      <c r="G107" s="65"/>
      <c r="H107" s="69"/>
      <c r="I107" s="70"/>
      <c r="J107" s="70"/>
      <c r="K107" s="34" t="s">
        <v>65</v>
      </c>
      <c r="L107" s="77">
        <v>107</v>
      </c>
      <c r="M107" s="77"/>
      <c r="N107" s="72"/>
      <c r="O107" s="79" t="s">
        <v>296</v>
      </c>
      <c r="P107" s="81">
        <v>43472.37195601852</v>
      </c>
      <c r="Q107" s="79" t="s">
        <v>332</v>
      </c>
      <c r="R107" s="79"/>
      <c r="S107" s="79"/>
      <c r="T107" s="79"/>
      <c r="U107" s="79"/>
      <c r="V107" s="83" t="s">
        <v>431</v>
      </c>
      <c r="W107" s="81">
        <v>43472.37195601852</v>
      </c>
      <c r="X107" s="83" t="s">
        <v>505</v>
      </c>
      <c r="Y107" s="79"/>
      <c r="Z107" s="79"/>
      <c r="AA107" s="85" t="s">
        <v>584</v>
      </c>
      <c r="AB107" s="79"/>
      <c r="AC107" s="79" t="b">
        <v>0</v>
      </c>
      <c r="AD107" s="79">
        <v>0</v>
      </c>
      <c r="AE107" s="85" t="s">
        <v>611</v>
      </c>
      <c r="AF107" s="79" t="b">
        <v>1</v>
      </c>
      <c r="AG107" s="79" t="s">
        <v>614</v>
      </c>
      <c r="AH107" s="79"/>
      <c r="AI107" s="85" t="s">
        <v>596</v>
      </c>
      <c r="AJ107" s="79" t="b">
        <v>0</v>
      </c>
      <c r="AK107" s="79">
        <v>19</v>
      </c>
      <c r="AL107" s="85" t="s">
        <v>570</v>
      </c>
      <c r="AM107" s="79" t="s">
        <v>621</v>
      </c>
      <c r="AN107" s="79" t="b">
        <v>0</v>
      </c>
      <c r="AO107" s="85" t="s">
        <v>570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3</v>
      </c>
      <c r="BD107" s="48">
        <v>1</v>
      </c>
      <c r="BE107" s="49">
        <v>4.545454545454546</v>
      </c>
      <c r="BF107" s="48">
        <v>0</v>
      </c>
      <c r="BG107" s="49">
        <v>0</v>
      </c>
      <c r="BH107" s="48">
        <v>0</v>
      </c>
      <c r="BI107" s="49">
        <v>0</v>
      </c>
      <c r="BJ107" s="48">
        <v>21</v>
      </c>
      <c r="BK107" s="49">
        <v>95.45454545454545</v>
      </c>
      <c r="BL107" s="48">
        <v>22</v>
      </c>
    </row>
    <row r="108" spans="1:64" ht="15">
      <c r="A108" s="64" t="s">
        <v>263</v>
      </c>
      <c r="B108" s="64" t="s">
        <v>271</v>
      </c>
      <c r="C108" s="65" t="s">
        <v>1720</v>
      </c>
      <c r="D108" s="66">
        <v>3</v>
      </c>
      <c r="E108" s="67" t="s">
        <v>132</v>
      </c>
      <c r="F108" s="68">
        <v>35</v>
      </c>
      <c r="G108" s="65"/>
      <c r="H108" s="69"/>
      <c r="I108" s="70"/>
      <c r="J108" s="70"/>
      <c r="K108" s="34" t="s">
        <v>65</v>
      </c>
      <c r="L108" s="77">
        <v>108</v>
      </c>
      <c r="M108" s="77"/>
      <c r="N108" s="72"/>
      <c r="O108" s="79" t="s">
        <v>296</v>
      </c>
      <c r="P108" s="81">
        <v>43472.40131944444</v>
      </c>
      <c r="Q108" s="79" t="s">
        <v>332</v>
      </c>
      <c r="R108" s="79"/>
      <c r="S108" s="79"/>
      <c r="T108" s="79"/>
      <c r="U108" s="79"/>
      <c r="V108" s="83" t="s">
        <v>432</v>
      </c>
      <c r="W108" s="81">
        <v>43472.40131944444</v>
      </c>
      <c r="X108" s="83" t="s">
        <v>506</v>
      </c>
      <c r="Y108" s="79"/>
      <c r="Z108" s="79"/>
      <c r="AA108" s="85" t="s">
        <v>585</v>
      </c>
      <c r="AB108" s="79"/>
      <c r="AC108" s="79" t="b">
        <v>0</v>
      </c>
      <c r="AD108" s="79">
        <v>0</v>
      </c>
      <c r="AE108" s="85" t="s">
        <v>611</v>
      </c>
      <c r="AF108" s="79" t="b">
        <v>1</v>
      </c>
      <c r="AG108" s="79" t="s">
        <v>614</v>
      </c>
      <c r="AH108" s="79"/>
      <c r="AI108" s="85" t="s">
        <v>596</v>
      </c>
      <c r="AJ108" s="79" t="b">
        <v>0</v>
      </c>
      <c r="AK108" s="79">
        <v>19</v>
      </c>
      <c r="AL108" s="85" t="s">
        <v>570</v>
      </c>
      <c r="AM108" s="79" t="s">
        <v>621</v>
      </c>
      <c r="AN108" s="79" t="b">
        <v>0</v>
      </c>
      <c r="AO108" s="85" t="s">
        <v>570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263</v>
      </c>
      <c r="B109" s="64" t="s">
        <v>273</v>
      </c>
      <c r="C109" s="65" t="s">
        <v>1720</v>
      </c>
      <c r="D109" s="66">
        <v>3</v>
      </c>
      <c r="E109" s="67" t="s">
        <v>132</v>
      </c>
      <c r="F109" s="68">
        <v>35</v>
      </c>
      <c r="G109" s="65"/>
      <c r="H109" s="69"/>
      <c r="I109" s="70"/>
      <c r="J109" s="70"/>
      <c r="K109" s="34" t="s">
        <v>65</v>
      </c>
      <c r="L109" s="77">
        <v>109</v>
      </c>
      <c r="M109" s="77"/>
      <c r="N109" s="72"/>
      <c r="O109" s="79" t="s">
        <v>296</v>
      </c>
      <c r="P109" s="81">
        <v>43472.40131944444</v>
      </c>
      <c r="Q109" s="79" t="s">
        <v>332</v>
      </c>
      <c r="R109" s="79"/>
      <c r="S109" s="79"/>
      <c r="T109" s="79"/>
      <c r="U109" s="79"/>
      <c r="V109" s="83" t="s">
        <v>432</v>
      </c>
      <c r="W109" s="81">
        <v>43472.40131944444</v>
      </c>
      <c r="X109" s="83" t="s">
        <v>506</v>
      </c>
      <c r="Y109" s="79"/>
      <c r="Z109" s="79"/>
      <c r="AA109" s="85" t="s">
        <v>585</v>
      </c>
      <c r="AB109" s="79"/>
      <c r="AC109" s="79" t="b">
        <v>0</v>
      </c>
      <c r="AD109" s="79">
        <v>0</v>
      </c>
      <c r="AE109" s="85" t="s">
        <v>611</v>
      </c>
      <c r="AF109" s="79" t="b">
        <v>1</v>
      </c>
      <c r="AG109" s="79" t="s">
        <v>614</v>
      </c>
      <c r="AH109" s="79"/>
      <c r="AI109" s="85" t="s">
        <v>596</v>
      </c>
      <c r="AJ109" s="79" t="b">
        <v>0</v>
      </c>
      <c r="AK109" s="79">
        <v>19</v>
      </c>
      <c r="AL109" s="85" t="s">
        <v>570</v>
      </c>
      <c r="AM109" s="79" t="s">
        <v>621</v>
      </c>
      <c r="AN109" s="79" t="b">
        <v>0</v>
      </c>
      <c r="AO109" s="85" t="s">
        <v>570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263</v>
      </c>
      <c r="B110" s="64" t="s">
        <v>249</v>
      </c>
      <c r="C110" s="65" t="s">
        <v>1720</v>
      </c>
      <c r="D110" s="66">
        <v>3</v>
      </c>
      <c r="E110" s="67" t="s">
        <v>132</v>
      </c>
      <c r="F110" s="68">
        <v>35</v>
      </c>
      <c r="G110" s="65"/>
      <c r="H110" s="69"/>
      <c r="I110" s="70"/>
      <c r="J110" s="70"/>
      <c r="K110" s="34" t="s">
        <v>65</v>
      </c>
      <c r="L110" s="77">
        <v>110</v>
      </c>
      <c r="M110" s="77"/>
      <c r="N110" s="72"/>
      <c r="O110" s="79" t="s">
        <v>296</v>
      </c>
      <c r="P110" s="81">
        <v>43472.40131944444</v>
      </c>
      <c r="Q110" s="79" t="s">
        <v>332</v>
      </c>
      <c r="R110" s="79"/>
      <c r="S110" s="79"/>
      <c r="T110" s="79"/>
      <c r="U110" s="79"/>
      <c r="V110" s="83" t="s">
        <v>432</v>
      </c>
      <c r="W110" s="81">
        <v>43472.40131944444</v>
      </c>
      <c r="X110" s="83" t="s">
        <v>506</v>
      </c>
      <c r="Y110" s="79"/>
      <c r="Z110" s="79"/>
      <c r="AA110" s="85" t="s">
        <v>585</v>
      </c>
      <c r="AB110" s="79"/>
      <c r="AC110" s="79" t="b">
        <v>0</v>
      </c>
      <c r="AD110" s="79">
        <v>0</v>
      </c>
      <c r="AE110" s="85" t="s">
        <v>611</v>
      </c>
      <c r="AF110" s="79" t="b">
        <v>1</v>
      </c>
      <c r="AG110" s="79" t="s">
        <v>614</v>
      </c>
      <c r="AH110" s="79"/>
      <c r="AI110" s="85" t="s">
        <v>596</v>
      </c>
      <c r="AJ110" s="79" t="b">
        <v>0</v>
      </c>
      <c r="AK110" s="79">
        <v>19</v>
      </c>
      <c r="AL110" s="85" t="s">
        <v>570</v>
      </c>
      <c r="AM110" s="79" t="s">
        <v>621</v>
      </c>
      <c r="AN110" s="79" t="b">
        <v>0</v>
      </c>
      <c r="AO110" s="85" t="s">
        <v>570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3</v>
      </c>
      <c r="BD110" s="48">
        <v>1</v>
      </c>
      <c r="BE110" s="49">
        <v>4.545454545454546</v>
      </c>
      <c r="BF110" s="48">
        <v>0</v>
      </c>
      <c r="BG110" s="49">
        <v>0</v>
      </c>
      <c r="BH110" s="48">
        <v>0</v>
      </c>
      <c r="BI110" s="49">
        <v>0</v>
      </c>
      <c r="BJ110" s="48">
        <v>21</v>
      </c>
      <c r="BK110" s="49">
        <v>95.45454545454545</v>
      </c>
      <c r="BL110" s="48">
        <v>22</v>
      </c>
    </row>
    <row r="111" spans="1:64" ht="15">
      <c r="A111" s="64" t="s">
        <v>264</v>
      </c>
      <c r="B111" s="64" t="s">
        <v>273</v>
      </c>
      <c r="C111" s="65" t="s">
        <v>1720</v>
      </c>
      <c r="D111" s="66">
        <v>3</v>
      </c>
      <c r="E111" s="67" t="s">
        <v>132</v>
      </c>
      <c r="F111" s="68">
        <v>35</v>
      </c>
      <c r="G111" s="65"/>
      <c r="H111" s="69"/>
      <c r="I111" s="70"/>
      <c r="J111" s="70"/>
      <c r="K111" s="34" t="s">
        <v>65</v>
      </c>
      <c r="L111" s="77">
        <v>111</v>
      </c>
      <c r="M111" s="77"/>
      <c r="N111" s="72"/>
      <c r="O111" s="79" t="s">
        <v>296</v>
      </c>
      <c r="P111" s="81">
        <v>43472.50546296296</v>
      </c>
      <c r="Q111" s="79" t="s">
        <v>333</v>
      </c>
      <c r="R111" s="79"/>
      <c r="S111" s="79"/>
      <c r="T111" s="79"/>
      <c r="U111" s="79"/>
      <c r="V111" s="83" t="s">
        <v>433</v>
      </c>
      <c r="W111" s="81">
        <v>43472.50546296296</v>
      </c>
      <c r="X111" s="83" t="s">
        <v>507</v>
      </c>
      <c r="Y111" s="79"/>
      <c r="Z111" s="79"/>
      <c r="AA111" s="85" t="s">
        <v>586</v>
      </c>
      <c r="AB111" s="79"/>
      <c r="AC111" s="79" t="b">
        <v>0</v>
      </c>
      <c r="AD111" s="79">
        <v>0</v>
      </c>
      <c r="AE111" s="85" t="s">
        <v>611</v>
      </c>
      <c r="AF111" s="79" t="b">
        <v>0</v>
      </c>
      <c r="AG111" s="79" t="s">
        <v>614</v>
      </c>
      <c r="AH111" s="79"/>
      <c r="AI111" s="85" t="s">
        <v>611</v>
      </c>
      <c r="AJ111" s="79" t="b">
        <v>0</v>
      </c>
      <c r="AK111" s="79">
        <v>19</v>
      </c>
      <c r="AL111" s="85" t="s">
        <v>596</v>
      </c>
      <c r="AM111" s="79" t="s">
        <v>619</v>
      </c>
      <c r="AN111" s="79" t="b">
        <v>0</v>
      </c>
      <c r="AO111" s="85" t="s">
        <v>596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3.5714285714285716</v>
      </c>
      <c r="BF111" s="48">
        <v>0</v>
      </c>
      <c r="BG111" s="49">
        <v>0</v>
      </c>
      <c r="BH111" s="48">
        <v>0</v>
      </c>
      <c r="BI111" s="49">
        <v>0</v>
      </c>
      <c r="BJ111" s="48">
        <v>27</v>
      </c>
      <c r="BK111" s="49">
        <v>96.42857142857143</v>
      </c>
      <c r="BL111" s="48">
        <v>28</v>
      </c>
    </row>
    <row r="112" spans="1:64" ht="15">
      <c r="A112" s="64" t="s">
        <v>265</v>
      </c>
      <c r="B112" s="64" t="s">
        <v>271</v>
      </c>
      <c r="C112" s="65" t="s">
        <v>1720</v>
      </c>
      <c r="D112" s="66">
        <v>3</v>
      </c>
      <c r="E112" s="67" t="s">
        <v>132</v>
      </c>
      <c r="F112" s="68">
        <v>35</v>
      </c>
      <c r="G112" s="65"/>
      <c r="H112" s="69"/>
      <c r="I112" s="70"/>
      <c r="J112" s="70"/>
      <c r="K112" s="34" t="s">
        <v>65</v>
      </c>
      <c r="L112" s="77">
        <v>112</v>
      </c>
      <c r="M112" s="77"/>
      <c r="N112" s="72"/>
      <c r="O112" s="79" t="s">
        <v>296</v>
      </c>
      <c r="P112" s="81">
        <v>43472.514131944445</v>
      </c>
      <c r="Q112" s="79" t="s">
        <v>332</v>
      </c>
      <c r="R112" s="79"/>
      <c r="S112" s="79"/>
      <c r="T112" s="79"/>
      <c r="U112" s="79"/>
      <c r="V112" s="83" t="s">
        <v>434</v>
      </c>
      <c r="W112" s="81">
        <v>43472.514131944445</v>
      </c>
      <c r="X112" s="83" t="s">
        <v>508</v>
      </c>
      <c r="Y112" s="79"/>
      <c r="Z112" s="79"/>
      <c r="AA112" s="85" t="s">
        <v>587</v>
      </c>
      <c r="AB112" s="79"/>
      <c r="AC112" s="79" t="b">
        <v>0</v>
      </c>
      <c r="AD112" s="79">
        <v>0</v>
      </c>
      <c r="AE112" s="85" t="s">
        <v>611</v>
      </c>
      <c r="AF112" s="79" t="b">
        <v>1</v>
      </c>
      <c r="AG112" s="79" t="s">
        <v>614</v>
      </c>
      <c r="AH112" s="79"/>
      <c r="AI112" s="85" t="s">
        <v>596</v>
      </c>
      <c r="AJ112" s="79" t="b">
        <v>0</v>
      </c>
      <c r="AK112" s="79">
        <v>19</v>
      </c>
      <c r="AL112" s="85" t="s">
        <v>570</v>
      </c>
      <c r="AM112" s="79" t="s">
        <v>618</v>
      </c>
      <c r="AN112" s="79" t="b">
        <v>0</v>
      </c>
      <c r="AO112" s="85" t="s">
        <v>570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265</v>
      </c>
      <c r="B113" s="64" t="s">
        <v>273</v>
      </c>
      <c r="C113" s="65" t="s">
        <v>1720</v>
      </c>
      <c r="D113" s="66">
        <v>3</v>
      </c>
      <c r="E113" s="67" t="s">
        <v>132</v>
      </c>
      <c r="F113" s="68">
        <v>35</v>
      </c>
      <c r="G113" s="65"/>
      <c r="H113" s="69"/>
      <c r="I113" s="70"/>
      <c r="J113" s="70"/>
      <c r="K113" s="34" t="s">
        <v>65</v>
      </c>
      <c r="L113" s="77">
        <v>113</v>
      </c>
      <c r="M113" s="77"/>
      <c r="N113" s="72"/>
      <c r="O113" s="79" t="s">
        <v>296</v>
      </c>
      <c r="P113" s="81">
        <v>43472.514131944445</v>
      </c>
      <c r="Q113" s="79" t="s">
        <v>332</v>
      </c>
      <c r="R113" s="79"/>
      <c r="S113" s="79"/>
      <c r="T113" s="79"/>
      <c r="U113" s="79"/>
      <c r="V113" s="83" t="s">
        <v>434</v>
      </c>
      <c r="W113" s="81">
        <v>43472.514131944445</v>
      </c>
      <c r="X113" s="83" t="s">
        <v>508</v>
      </c>
      <c r="Y113" s="79"/>
      <c r="Z113" s="79"/>
      <c r="AA113" s="85" t="s">
        <v>587</v>
      </c>
      <c r="AB113" s="79"/>
      <c r="AC113" s="79" t="b">
        <v>0</v>
      </c>
      <c r="AD113" s="79">
        <v>0</v>
      </c>
      <c r="AE113" s="85" t="s">
        <v>611</v>
      </c>
      <c r="AF113" s="79" t="b">
        <v>1</v>
      </c>
      <c r="AG113" s="79" t="s">
        <v>614</v>
      </c>
      <c r="AH113" s="79"/>
      <c r="AI113" s="85" t="s">
        <v>596</v>
      </c>
      <c r="AJ113" s="79" t="b">
        <v>0</v>
      </c>
      <c r="AK113" s="79">
        <v>19</v>
      </c>
      <c r="AL113" s="85" t="s">
        <v>570</v>
      </c>
      <c r="AM113" s="79" t="s">
        <v>618</v>
      </c>
      <c r="AN113" s="79" t="b">
        <v>0</v>
      </c>
      <c r="AO113" s="85" t="s">
        <v>570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265</v>
      </c>
      <c r="B114" s="64" t="s">
        <v>249</v>
      </c>
      <c r="C114" s="65" t="s">
        <v>1720</v>
      </c>
      <c r="D114" s="66">
        <v>3</v>
      </c>
      <c r="E114" s="67" t="s">
        <v>132</v>
      </c>
      <c r="F114" s="68">
        <v>35</v>
      </c>
      <c r="G114" s="65"/>
      <c r="H114" s="69"/>
      <c r="I114" s="70"/>
      <c r="J114" s="70"/>
      <c r="K114" s="34" t="s">
        <v>65</v>
      </c>
      <c r="L114" s="77">
        <v>114</v>
      </c>
      <c r="M114" s="77"/>
      <c r="N114" s="72"/>
      <c r="O114" s="79" t="s">
        <v>296</v>
      </c>
      <c r="P114" s="81">
        <v>43472.514131944445</v>
      </c>
      <c r="Q114" s="79" t="s">
        <v>332</v>
      </c>
      <c r="R114" s="79"/>
      <c r="S114" s="79"/>
      <c r="T114" s="79"/>
      <c r="U114" s="79"/>
      <c r="V114" s="83" t="s">
        <v>434</v>
      </c>
      <c r="W114" s="81">
        <v>43472.514131944445</v>
      </c>
      <c r="X114" s="83" t="s">
        <v>508</v>
      </c>
      <c r="Y114" s="79"/>
      <c r="Z114" s="79"/>
      <c r="AA114" s="85" t="s">
        <v>587</v>
      </c>
      <c r="AB114" s="79"/>
      <c r="AC114" s="79" t="b">
        <v>0</v>
      </c>
      <c r="AD114" s="79">
        <v>0</v>
      </c>
      <c r="AE114" s="85" t="s">
        <v>611</v>
      </c>
      <c r="AF114" s="79" t="b">
        <v>1</v>
      </c>
      <c r="AG114" s="79" t="s">
        <v>614</v>
      </c>
      <c r="AH114" s="79"/>
      <c r="AI114" s="85" t="s">
        <v>596</v>
      </c>
      <c r="AJ114" s="79" t="b">
        <v>0</v>
      </c>
      <c r="AK114" s="79">
        <v>19</v>
      </c>
      <c r="AL114" s="85" t="s">
        <v>570</v>
      </c>
      <c r="AM114" s="79" t="s">
        <v>618</v>
      </c>
      <c r="AN114" s="79" t="b">
        <v>0</v>
      </c>
      <c r="AO114" s="85" t="s">
        <v>570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3</v>
      </c>
      <c r="BD114" s="48">
        <v>1</v>
      </c>
      <c r="BE114" s="49">
        <v>4.545454545454546</v>
      </c>
      <c r="BF114" s="48">
        <v>0</v>
      </c>
      <c r="BG114" s="49">
        <v>0</v>
      </c>
      <c r="BH114" s="48">
        <v>0</v>
      </c>
      <c r="BI114" s="49">
        <v>0</v>
      </c>
      <c r="BJ114" s="48">
        <v>21</v>
      </c>
      <c r="BK114" s="49">
        <v>95.45454545454545</v>
      </c>
      <c r="BL114" s="48">
        <v>22</v>
      </c>
    </row>
    <row r="115" spans="1:64" ht="15">
      <c r="A115" s="64" t="s">
        <v>266</v>
      </c>
      <c r="B115" s="64" t="s">
        <v>271</v>
      </c>
      <c r="C115" s="65" t="s">
        <v>1720</v>
      </c>
      <c r="D115" s="66">
        <v>3</v>
      </c>
      <c r="E115" s="67" t="s">
        <v>132</v>
      </c>
      <c r="F115" s="68">
        <v>35</v>
      </c>
      <c r="G115" s="65"/>
      <c r="H115" s="69"/>
      <c r="I115" s="70"/>
      <c r="J115" s="70"/>
      <c r="K115" s="34" t="s">
        <v>65</v>
      </c>
      <c r="L115" s="77">
        <v>115</v>
      </c>
      <c r="M115" s="77"/>
      <c r="N115" s="72"/>
      <c r="O115" s="79" t="s">
        <v>296</v>
      </c>
      <c r="P115" s="81">
        <v>43472.61722222222</v>
      </c>
      <c r="Q115" s="79" t="s">
        <v>332</v>
      </c>
      <c r="R115" s="79"/>
      <c r="S115" s="79"/>
      <c r="T115" s="79"/>
      <c r="U115" s="79"/>
      <c r="V115" s="83" t="s">
        <v>435</v>
      </c>
      <c r="W115" s="81">
        <v>43472.61722222222</v>
      </c>
      <c r="X115" s="83" t="s">
        <v>509</v>
      </c>
      <c r="Y115" s="79"/>
      <c r="Z115" s="79"/>
      <c r="AA115" s="85" t="s">
        <v>588</v>
      </c>
      <c r="AB115" s="79"/>
      <c r="AC115" s="79" t="b">
        <v>0</v>
      </c>
      <c r="AD115" s="79">
        <v>0</v>
      </c>
      <c r="AE115" s="85" t="s">
        <v>611</v>
      </c>
      <c r="AF115" s="79" t="b">
        <v>1</v>
      </c>
      <c r="AG115" s="79" t="s">
        <v>614</v>
      </c>
      <c r="AH115" s="79"/>
      <c r="AI115" s="85" t="s">
        <v>596</v>
      </c>
      <c r="AJ115" s="79" t="b">
        <v>0</v>
      </c>
      <c r="AK115" s="79">
        <v>19</v>
      </c>
      <c r="AL115" s="85" t="s">
        <v>570</v>
      </c>
      <c r="AM115" s="79" t="s">
        <v>621</v>
      </c>
      <c r="AN115" s="79" t="b">
        <v>0</v>
      </c>
      <c r="AO115" s="85" t="s">
        <v>570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266</v>
      </c>
      <c r="B116" s="64" t="s">
        <v>273</v>
      </c>
      <c r="C116" s="65" t="s">
        <v>1720</v>
      </c>
      <c r="D116" s="66">
        <v>3</v>
      </c>
      <c r="E116" s="67" t="s">
        <v>132</v>
      </c>
      <c r="F116" s="68">
        <v>35</v>
      </c>
      <c r="G116" s="65"/>
      <c r="H116" s="69"/>
      <c r="I116" s="70"/>
      <c r="J116" s="70"/>
      <c r="K116" s="34" t="s">
        <v>65</v>
      </c>
      <c r="L116" s="77">
        <v>116</v>
      </c>
      <c r="M116" s="77"/>
      <c r="N116" s="72"/>
      <c r="O116" s="79" t="s">
        <v>296</v>
      </c>
      <c r="P116" s="81">
        <v>43472.61722222222</v>
      </c>
      <c r="Q116" s="79" t="s">
        <v>332</v>
      </c>
      <c r="R116" s="79"/>
      <c r="S116" s="79"/>
      <c r="T116" s="79"/>
      <c r="U116" s="79"/>
      <c r="V116" s="83" t="s">
        <v>435</v>
      </c>
      <c r="W116" s="81">
        <v>43472.61722222222</v>
      </c>
      <c r="X116" s="83" t="s">
        <v>509</v>
      </c>
      <c r="Y116" s="79"/>
      <c r="Z116" s="79"/>
      <c r="AA116" s="85" t="s">
        <v>588</v>
      </c>
      <c r="AB116" s="79"/>
      <c r="AC116" s="79" t="b">
        <v>0</v>
      </c>
      <c r="AD116" s="79">
        <v>0</v>
      </c>
      <c r="AE116" s="85" t="s">
        <v>611</v>
      </c>
      <c r="AF116" s="79" t="b">
        <v>1</v>
      </c>
      <c r="AG116" s="79" t="s">
        <v>614</v>
      </c>
      <c r="AH116" s="79"/>
      <c r="AI116" s="85" t="s">
        <v>596</v>
      </c>
      <c r="AJ116" s="79" t="b">
        <v>0</v>
      </c>
      <c r="AK116" s="79">
        <v>19</v>
      </c>
      <c r="AL116" s="85" t="s">
        <v>570</v>
      </c>
      <c r="AM116" s="79" t="s">
        <v>621</v>
      </c>
      <c r="AN116" s="79" t="b">
        <v>0</v>
      </c>
      <c r="AO116" s="85" t="s">
        <v>570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266</v>
      </c>
      <c r="B117" s="64" t="s">
        <v>249</v>
      </c>
      <c r="C117" s="65" t="s">
        <v>1720</v>
      </c>
      <c r="D117" s="66">
        <v>3</v>
      </c>
      <c r="E117" s="67" t="s">
        <v>132</v>
      </c>
      <c r="F117" s="68">
        <v>35</v>
      </c>
      <c r="G117" s="65"/>
      <c r="H117" s="69"/>
      <c r="I117" s="70"/>
      <c r="J117" s="70"/>
      <c r="K117" s="34" t="s">
        <v>65</v>
      </c>
      <c r="L117" s="77">
        <v>117</v>
      </c>
      <c r="M117" s="77"/>
      <c r="N117" s="72"/>
      <c r="O117" s="79" t="s">
        <v>296</v>
      </c>
      <c r="P117" s="81">
        <v>43472.61722222222</v>
      </c>
      <c r="Q117" s="79" t="s">
        <v>332</v>
      </c>
      <c r="R117" s="79"/>
      <c r="S117" s="79"/>
      <c r="T117" s="79"/>
      <c r="U117" s="79"/>
      <c r="V117" s="83" t="s">
        <v>435</v>
      </c>
      <c r="W117" s="81">
        <v>43472.61722222222</v>
      </c>
      <c r="X117" s="83" t="s">
        <v>509</v>
      </c>
      <c r="Y117" s="79"/>
      <c r="Z117" s="79"/>
      <c r="AA117" s="85" t="s">
        <v>588</v>
      </c>
      <c r="AB117" s="79"/>
      <c r="AC117" s="79" t="b">
        <v>0</v>
      </c>
      <c r="AD117" s="79">
        <v>0</v>
      </c>
      <c r="AE117" s="85" t="s">
        <v>611</v>
      </c>
      <c r="AF117" s="79" t="b">
        <v>1</v>
      </c>
      <c r="AG117" s="79" t="s">
        <v>614</v>
      </c>
      <c r="AH117" s="79"/>
      <c r="AI117" s="85" t="s">
        <v>596</v>
      </c>
      <c r="AJ117" s="79" t="b">
        <v>0</v>
      </c>
      <c r="AK117" s="79">
        <v>19</v>
      </c>
      <c r="AL117" s="85" t="s">
        <v>570</v>
      </c>
      <c r="AM117" s="79" t="s">
        <v>621</v>
      </c>
      <c r="AN117" s="79" t="b">
        <v>0</v>
      </c>
      <c r="AO117" s="85" t="s">
        <v>570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3</v>
      </c>
      <c r="BD117" s="48">
        <v>1</v>
      </c>
      <c r="BE117" s="49">
        <v>4.545454545454546</v>
      </c>
      <c r="BF117" s="48">
        <v>0</v>
      </c>
      <c r="BG117" s="49">
        <v>0</v>
      </c>
      <c r="BH117" s="48">
        <v>0</v>
      </c>
      <c r="BI117" s="49">
        <v>0</v>
      </c>
      <c r="BJ117" s="48">
        <v>21</v>
      </c>
      <c r="BK117" s="49">
        <v>95.45454545454545</v>
      </c>
      <c r="BL117" s="48">
        <v>22</v>
      </c>
    </row>
    <row r="118" spans="1:64" ht="15">
      <c r="A118" s="64" t="s">
        <v>267</v>
      </c>
      <c r="B118" s="64" t="s">
        <v>271</v>
      </c>
      <c r="C118" s="65" t="s">
        <v>1720</v>
      </c>
      <c r="D118" s="66">
        <v>3</v>
      </c>
      <c r="E118" s="67" t="s">
        <v>132</v>
      </c>
      <c r="F118" s="68">
        <v>35</v>
      </c>
      <c r="G118" s="65"/>
      <c r="H118" s="69"/>
      <c r="I118" s="70"/>
      <c r="J118" s="70"/>
      <c r="K118" s="34" t="s">
        <v>65</v>
      </c>
      <c r="L118" s="77">
        <v>118</v>
      </c>
      <c r="M118" s="77"/>
      <c r="N118" s="72"/>
      <c r="O118" s="79" t="s">
        <v>296</v>
      </c>
      <c r="P118" s="81">
        <v>43472.70516203704</v>
      </c>
      <c r="Q118" s="79" t="s">
        <v>332</v>
      </c>
      <c r="R118" s="79"/>
      <c r="S118" s="79"/>
      <c r="T118" s="79"/>
      <c r="U118" s="79"/>
      <c r="V118" s="83" t="s">
        <v>436</v>
      </c>
      <c r="W118" s="81">
        <v>43472.70516203704</v>
      </c>
      <c r="X118" s="83" t="s">
        <v>510</v>
      </c>
      <c r="Y118" s="79"/>
      <c r="Z118" s="79"/>
      <c r="AA118" s="85" t="s">
        <v>589</v>
      </c>
      <c r="AB118" s="79"/>
      <c r="AC118" s="79" t="b">
        <v>0</v>
      </c>
      <c r="AD118" s="79">
        <v>0</v>
      </c>
      <c r="AE118" s="85" t="s">
        <v>611</v>
      </c>
      <c r="AF118" s="79" t="b">
        <v>1</v>
      </c>
      <c r="AG118" s="79" t="s">
        <v>614</v>
      </c>
      <c r="AH118" s="79"/>
      <c r="AI118" s="85" t="s">
        <v>596</v>
      </c>
      <c r="AJ118" s="79" t="b">
        <v>0</v>
      </c>
      <c r="AK118" s="79">
        <v>19</v>
      </c>
      <c r="AL118" s="85" t="s">
        <v>570</v>
      </c>
      <c r="AM118" s="79" t="s">
        <v>621</v>
      </c>
      <c r="AN118" s="79" t="b">
        <v>0</v>
      </c>
      <c r="AO118" s="85" t="s">
        <v>570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267</v>
      </c>
      <c r="B119" s="64" t="s">
        <v>273</v>
      </c>
      <c r="C119" s="65" t="s">
        <v>1720</v>
      </c>
      <c r="D119" s="66">
        <v>3</v>
      </c>
      <c r="E119" s="67" t="s">
        <v>132</v>
      </c>
      <c r="F119" s="68">
        <v>35</v>
      </c>
      <c r="G119" s="65"/>
      <c r="H119" s="69"/>
      <c r="I119" s="70"/>
      <c r="J119" s="70"/>
      <c r="K119" s="34" t="s">
        <v>65</v>
      </c>
      <c r="L119" s="77">
        <v>119</v>
      </c>
      <c r="M119" s="77"/>
      <c r="N119" s="72"/>
      <c r="O119" s="79" t="s">
        <v>296</v>
      </c>
      <c r="P119" s="81">
        <v>43472.70516203704</v>
      </c>
      <c r="Q119" s="79" t="s">
        <v>332</v>
      </c>
      <c r="R119" s="79"/>
      <c r="S119" s="79"/>
      <c r="T119" s="79"/>
      <c r="U119" s="79"/>
      <c r="V119" s="83" t="s">
        <v>436</v>
      </c>
      <c r="W119" s="81">
        <v>43472.70516203704</v>
      </c>
      <c r="X119" s="83" t="s">
        <v>510</v>
      </c>
      <c r="Y119" s="79"/>
      <c r="Z119" s="79"/>
      <c r="AA119" s="85" t="s">
        <v>589</v>
      </c>
      <c r="AB119" s="79"/>
      <c r="AC119" s="79" t="b">
        <v>0</v>
      </c>
      <c r="AD119" s="79">
        <v>0</v>
      </c>
      <c r="AE119" s="85" t="s">
        <v>611</v>
      </c>
      <c r="AF119" s="79" t="b">
        <v>1</v>
      </c>
      <c r="AG119" s="79" t="s">
        <v>614</v>
      </c>
      <c r="AH119" s="79"/>
      <c r="AI119" s="85" t="s">
        <v>596</v>
      </c>
      <c r="AJ119" s="79" t="b">
        <v>0</v>
      </c>
      <c r="AK119" s="79">
        <v>19</v>
      </c>
      <c r="AL119" s="85" t="s">
        <v>570</v>
      </c>
      <c r="AM119" s="79" t="s">
        <v>621</v>
      </c>
      <c r="AN119" s="79" t="b">
        <v>0</v>
      </c>
      <c r="AO119" s="85" t="s">
        <v>570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267</v>
      </c>
      <c r="B120" s="64" t="s">
        <v>249</v>
      </c>
      <c r="C120" s="65" t="s">
        <v>1720</v>
      </c>
      <c r="D120" s="66">
        <v>3</v>
      </c>
      <c r="E120" s="67" t="s">
        <v>132</v>
      </c>
      <c r="F120" s="68">
        <v>35</v>
      </c>
      <c r="G120" s="65"/>
      <c r="H120" s="69"/>
      <c r="I120" s="70"/>
      <c r="J120" s="70"/>
      <c r="K120" s="34" t="s">
        <v>65</v>
      </c>
      <c r="L120" s="77">
        <v>120</v>
      </c>
      <c r="M120" s="77"/>
      <c r="N120" s="72"/>
      <c r="O120" s="79" t="s">
        <v>296</v>
      </c>
      <c r="P120" s="81">
        <v>43472.70516203704</v>
      </c>
      <c r="Q120" s="79" t="s">
        <v>332</v>
      </c>
      <c r="R120" s="79"/>
      <c r="S120" s="79"/>
      <c r="T120" s="79"/>
      <c r="U120" s="79"/>
      <c r="V120" s="83" t="s">
        <v>436</v>
      </c>
      <c r="W120" s="81">
        <v>43472.70516203704</v>
      </c>
      <c r="X120" s="83" t="s">
        <v>510</v>
      </c>
      <c r="Y120" s="79"/>
      <c r="Z120" s="79"/>
      <c r="AA120" s="85" t="s">
        <v>589</v>
      </c>
      <c r="AB120" s="79"/>
      <c r="AC120" s="79" t="b">
        <v>0</v>
      </c>
      <c r="AD120" s="79">
        <v>0</v>
      </c>
      <c r="AE120" s="85" t="s">
        <v>611</v>
      </c>
      <c r="AF120" s="79" t="b">
        <v>1</v>
      </c>
      <c r="AG120" s="79" t="s">
        <v>614</v>
      </c>
      <c r="AH120" s="79"/>
      <c r="AI120" s="85" t="s">
        <v>596</v>
      </c>
      <c r="AJ120" s="79" t="b">
        <v>0</v>
      </c>
      <c r="AK120" s="79">
        <v>19</v>
      </c>
      <c r="AL120" s="85" t="s">
        <v>570</v>
      </c>
      <c r="AM120" s="79" t="s">
        <v>621</v>
      </c>
      <c r="AN120" s="79" t="b">
        <v>0</v>
      </c>
      <c r="AO120" s="85" t="s">
        <v>570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3</v>
      </c>
      <c r="BD120" s="48">
        <v>1</v>
      </c>
      <c r="BE120" s="49">
        <v>4.545454545454546</v>
      </c>
      <c r="BF120" s="48">
        <v>0</v>
      </c>
      <c r="BG120" s="49">
        <v>0</v>
      </c>
      <c r="BH120" s="48">
        <v>0</v>
      </c>
      <c r="BI120" s="49">
        <v>0</v>
      </c>
      <c r="BJ120" s="48">
        <v>21</v>
      </c>
      <c r="BK120" s="49">
        <v>95.45454545454545</v>
      </c>
      <c r="BL120" s="48">
        <v>22</v>
      </c>
    </row>
    <row r="121" spans="1:64" ht="15">
      <c r="A121" s="64" t="s">
        <v>268</v>
      </c>
      <c r="B121" s="64" t="s">
        <v>273</v>
      </c>
      <c r="C121" s="65" t="s">
        <v>1720</v>
      </c>
      <c r="D121" s="66">
        <v>3</v>
      </c>
      <c r="E121" s="67" t="s">
        <v>132</v>
      </c>
      <c r="F121" s="68">
        <v>35</v>
      </c>
      <c r="G121" s="65"/>
      <c r="H121" s="69"/>
      <c r="I121" s="70"/>
      <c r="J121" s="70"/>
      <c r="K121" s="34" t="s">
        <v>65</v>
      </c>
      <c r="L121" s="77">
        <v>121</v>
      </c>
      <c r="M121" s="77"/>
      <c r="N121" s="72"/>
      <c r="O121" s="79" t="s">
        <v>296</v>
      </c>
      <c r="P121" s="81">
        <v>43473.45483796296</v>
      </c>
      <c r="Q121" s="79" t="s">
        <v>333</v>
      </c>
      <c r="R121" s="79"/>
      <c r="S121" s="79"/>
      <c r="T121" s="79"/>
      <c r="U121" s="79"/>
      <c r="V121" s="83" t="s">
        <v>437</v>
      </c>
      <c r="W121" s="81">
        <v>43473.45483796296</v>
      </c>
      <c r="X121" s="83" t="s">
        <v>511</v>
      </c>
      <c r="Y121" s="79"/>
      <c r="Z121" s="79"/>
      <c r="AA121" s="85" t="s">
        <v>590</v>
      </c>
      <c r="AB121" s="79"/>
      <c r="AC121" s="79" t="b">
        <v>0</v>
      </c>
      <c r="AD121" s="79">
        <v>0</v>
      </c>
      <c r="AE121" s="85" t="s">
        <v>611</v>
      </c>
      <c r="AF121" s="79" t="b">
        <v>0</v>
      </c>
      <c r="AG121" s="79" t="s">
        <v>614</v>
      </c>
      <c r="AH121" s="79"/>
      <c r="AI121" s="85" t="s">
        <v>611</v>
      </c>
      <c r="AJ121" s="79" t="b">
        <v>0</v>
      </c>
      <c r="AK121" s="79">
        <v>20</v>
      </c>
      <c r="AL121" s="85" t="s">
        <v>596</v>
      </c>
      <c r="AM121" s="79" t="s">
        <v>620</v>
      </c>
      <c r="AN121" s="79" t="b">
        <v>0</v>
      </c>
      <c r="AO121" s="85" t="s">
        <v>596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3.5714285714285716</v>
      </c>
      <c r="BF121" s="48">
        <v>0</v>
      </c>
      <c r="BG121" s="49">
        <v>0</v>
      </c>
      <c r="BH121" s="48">
        <v>0</v>
      </c>
      <c r="BI121" s="49">
        <v>0</v>
      </c>
      <c r="BJ121" s="48">
        <v>27</v>
      </c>
      <c r="BK121" s="49">
        <v>96.42857142857143</v>
      </c>
      <c r="BL121" s="48">
        <v>28</v>
      </c>
    </row>
    <row r="122" spans="1:64" ht="15">
      <c r="A122" s="64" t="s">
        <v>249</v>
      </c>
      <c r="B122" s="64" t="s">
        <v>269</v>
      </c>
      <c r="C122" s="65" t="s">
        <v>1720</v>
      </c>
      <c r="D122" s="66">
        <v>3</v>
      </c>
      <c r="E122" s="67" t="s">
        <v>132</v>
      </c>
      <c r="F122" s="68">
        <v>35</v>
      </c>
      <c r="G122" s="65"/>
      <c r="H122" s="69"/>
      <c r="I122" s="70"/>
      <c r="J122" s="70"/>
      <c r="K122" s="34" t="s">
        <v>66</v>
      </c>
      <c r="L122" s="77">
        <v>122</v>
      </c>
      <c r="M122" s="77"/>
      <c r="N122" s="72"/>
      <c r="O122" s="79" t="s">
        <v>296</v>
      </c>
      <c r="P122" s="81">
        <v>43471.72949074074</v>
      </c>
      <c r="Q122" s="79" t="s">
        <v>331</v>
      </c>
      <c r="R122" s="79" t="s">
        <v>356</v>
      </c>
      <c r="S122" s="79" t="s">
        <v>366</v>
      </c>
      <c r="T122" s="79" t="s">
        <v>376</v>
      </c>
      <c r="U122" s="79"/>
      <c r="V122" s="83" t="s">
        <v>418</v>
      </c>
      <c r="W122" s="81">
        <v>43471.72949074074</v>
      </c>
      <c r="X122" s="83" t="s">
        <v>491</v>
      </c>
      <c r="Y122" s="79"/>
      <c r="Z122" s="79"/>
      <c r="AA122" s="85" t="s">
        <v>570</v>
      </c>
      <c r="AB122" s="79"/>
      <c r="AC122" s="79" t="b">
        <v>0</v>
      </c>
      <c r="AD122" s="79">
        <v>24</v>
      </c>
      <c r="AE122" s="85" t="s">
        <v>611</v>
      </c>
      <c r="AF122" s="79" t="b">
        <v>1</v>
      </c>
      <c r="AG122" s="79" t="s">
        <v>614</v>
      </c>
      <c r="AH122" s="79"/>
      <c r="AI122" s="85" t="s">
        <v>596</v>
      </c>
      <c r="AJ122" s="79" t="b">
        <v>0</v>
      </c>
      <c r="AK122" s="79">
        <v>4</v>
      </c>
      <c r="AL122" s="85" t="s">
        <v>611</v>
      </c>
      <c r="AM122" s="79" t="s">
        <v>618</v>
      </c>
      <c r="AN122" s="79" t="b">
        <v>0</v>
      </c>
      <c r="AO122" s="85" t="s">
        <v>570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1</v>
      </c>
      <c r="BD122" s="48"/>
      <c r="BE122" s="49"/>
      <c r="BF122" s="48"/>
      <c r="BG122" s="49"/>
      <c r="BH122" s="48"/>
      <c r="BI122" s="49"/>
      <c r="BJ122" s="48"/>
      <c r="BK122" s="49"/>
      <c r="BL122" s="48"/>
    </row>
    <row r="123" spans="1:64" ht="15">
      <c r="A123" s="64" t="s">
        <v>269</v>
      </c>
      <c r="B123" s="64" t="s">
        <v>271</v>
      </c>
      <c r="C123" s="65" t="s">
        <v>1720</v>
      </c>
      <c r="D123" s="66">
        <v>3</v>
      </c>
      <c r="E123" s="67" t="s">
        <v>132</v>
      </c>
      <c r="F123" s="68">
        <v>35</v>
      </c>
      <c r="G123" s="65"/>
      <c r="H123" s="69"/>
      <c r="I123" s="70"/>
      <c r="J123" s="70"/>
      <c r="K123" s="34" t="s">
        <v>65</v>
      </c>
      <c r="L123" s="77">
        <v>123</v>
      </c>
      <c r="M123" s="77"/>
      <c r="N123" s="72"/>
      <c r="O123" s="79" t="s">
        <v>296</v>
      </c>
      <c r="P123" s="81">
        <v>43475.064571759256</v>
      </c>
      <c r="Q123" s="79" t="s">
        <v>334</v>
      </c>
      <c r="R123" s="79"/>
      <c r="S123" s="79"/>
      <c r="T123" s="79"/>
      <c r="U123" s="79"/>
      <c r="V123" s="83" t="s">
        <v>438</v>
      </c>
      <c r="W123" s="81">
        <v>43475.064571759256</v>
      </c>
      <c r="X123" s="83" t="s">
        <v>512</v>
      </c>
      <c r="Y123" s="79"/>
      <c r="Z123" s="79"/>
      <c r="AA123" s="85" t="s">
        <v>591</v>
      </c>
      <c r="AB123" s="79"/>
      <c r="AC123" s="79" t="b">
        <v>0</v>
      </c>
      <c r="AD123" s="79">
        <v>0</v>
      </c>
      <c r="AE123" s="85" t="s">
        <v>611</v>
      </c>
      <c r="AF123" s="79" t="b">
        <v>1</v>
      </c>
      <c r="AG123" s="79" t="s">
        <v>614</v>
      </c>
      <c r="AH123" s="79"/>
      <c r="AI123" s="85" t="s">
        <v>596</v>
      </c>
      <c r="AJ123" s="79" t="b">
        <v>0</v>
      </c>
      <c r="AK123" s="79">
        <v>21</v>
      </c>
      <c r="AL123" s="85" t="s">
        <v>570</v>
      </c>
      <c r="AM123" s="79" t="s">
        <v>618</v>
      </c>
      <c r="AN123" s="79" t="b">
        <v>0</v>
      </c>
      <c r="AO123" s="85" t="s">
        <v>570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269</v>
      </c>
      <c r="B124" s="64" t="s">
        <v>273</v>
      </c>
      <c r="C124" s="65" t="s">
        <v>1720</v>
      </c>
      <c r="D124" s="66">
        <v>3</v>
      </c>
      <c r="E124" s="67" t="s">
        <v>132</v>
      </c>
      <c r="F124" s="68">
        <v>35</v>
      </c>
      <c r="G124" s="65"/>
      <c r="H124" s="69"/>
      <c r="I124" s="70"/>
      <c r="J124" s="70"/>
      <c r="K124" s="34" t="s">
        <v>65</v>
      </c>
      <c r="L124" s="77">
        <v>124</v>
      </c>
      <c r="M124" s="77"/>
      <c r="N124" s="72"/>
      <c r="O124" s="79" t="s">
        <v>296</v>
      </c>
      <c r="P124" s="81">
        <v>43475.064571759256</v>
      </c>
      <c r="Q124" s="79" t="s">
        <v>334</v>
      </c>
      <c r="R124" s="79"/>
      <c r="S124" s="79"/>
      <c r="T124" s="79"/>
      <c r="U124" s="79"/>
      <c r="V124" s="83" t="s">
        <v>438</v>
      </c>
      <c r="W124" s="81">
        <v>43475.064571759256</v>
      </c>
      <c r="X124" s="83" t="s">
        <v>512</v>
      </c>
      <c r="Y124" s="79"/>
      <c r="Z124" s="79"/>
      <c r="AA124" s="85" t="s">
        <v>591</v>
      </c>
      <c r="AB124" s="79"/>
      <c r="AC124" s="79" t="b">
        <v>0</v>
      </c>
      <c r="AD124" s="79">
        <v>0</v>
      </c>
      <c r="AE124" s="85" t="s">
        <v>611</v>
      </c>
      <c r="AF124" s="79" t="b">
        <v>1</v>
      </c>
      <c r="AG124" s="79" t="s">
        <v>614</v>
      </c>
      <c r="AH124" s="79"/>
      <c r="AI124" s="85" t="s">
        <v>596</v>
      </c>
      <c r="AJ124" s="79" t="b">
        <v>0</v>
      </c>
      <c r="AK124" s="79">
        <v>21</v>
      </c>
      <c r="AL124" s="85" t="s">
        <v>570</v>
      </c>
      <c r="AM124" s="79" t="s">
        <v>618</v>
      </c>
      <c r="AN124" s="79" t="b">
        <v>0</v>
      </c>
      <c r="AO124" s="85" t="s">
        <v>570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269</v>
      </c>
      <c r="B125" s="64" t="s">
        <v>249</v>
      </c>
      <c r="C125" s="65" t="s">
        <v>1720</v>
      </c>
      <c r="D125" s="66">
        <v>3</v>
      </c>
      <c r="E125" s="67" t="s">
        <v>132</v>
      </c>
      <c r="F125" s="68">
        <v>35</v>
      </c>
      <c r="G125" s="65"/>
      <c r="H125" s="69"/>
      <c r="I125" s="70"/>
      <c r="J125" s="70"/>
      <c r="K125" s="34" t="s">
        <v>66</v>
      </c>
      <c r="L125" s="77">
        <v>125</v>
      </c>
      <c r="M125" s="77"/>
      <c r="N125" s="72"/>
      <c r="O125" s="79" t="s">
        <v>296</v>
      </c>
      <c r="P125" s="81">
        <v>43475.064571759256</v>
      </c>
      <c r="Q125" s="79" t="s">
        <v>334</v>
      </c>
      <c r="R125" s="79"/>
      <c r="S125" s="79"/>
      <c r="T125" s="79"/>
      <c r="U125" s="79"/>
      <c r="V125" s="83" t="s">
        <v>438</v>
      </c>
      <c r="W125" s="81">
        <v>43475.064571759256</v>
      </c>
      <c r="X125" s="83" t="s">
        <v>512</v>
      </c>
      <c r="Y125" s="79"/>
      <c r="Z125" s="79"/>
      <c r="AA125" s="85" t="s">
        <v>591</v>
      </c>
      <c r="AB125" s="79"/>
      <c r="AC125" s="79" t="b">
        <v>0</v>
      </c>
      <c r="AD125" s="79">
        <v>0</v>
      </c>
      <c r="AE125" s="85" t="s">
        <v>611</v>
      </c>
      <c r="AF125" s="79" t="b">
        <v>1</v>
      </c>
      <c r="AG125" s="79" t="s">
        <v>614</v>
      </c>
      <c r="AH125" s="79"/>
      <c r="AI125" s="85" t="s">
        <v>596</v>
      </c>
      <c r="AJ125" s="79" t="b">
        <v>0</v>
      </c>
      <c r="AK125" s="79">
        <v>21</v>
      </c>
      <c r="AL125" s="85" t="s">
        <v>570</v>
      </c>
      <c r="AM125" s="79" t="s">
        <v>618</v>
      </c>
      <c r="AN125" s="79" t="b">
        <v>0</v>
      </c>
      <c r="AO125" s="85" t="s">
        <v>570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3</v>
      </c>
      <c r="BD125" s="48">
        <v>1</v>
      </c>
      <c r="BE125" s="49">
        <v>4.545454545454546</v>
      </c>
      <c r="BF125" s="48">
        <v>0</v>
      </c>
      <c r="BG125" s="49">
        <v>0</v>
      </c>
      <c r="BH125" s="48">
        <v>0</v>
      </c>
      <c r="BI125" s="49">
        <v>0</v>
      </c>
      <c r="BJ125" s="48">
        <v>21</v>
      </c>
      <c r="BK125" s="49">
        <v>95.45454545454545</v>
      </c>
      <c r="BL125" s="48">
        <v>22</v>
      </c>
    </row>
    <row r="126" spans="1:64" ht="15">
      <c r="A126" s="64" t="s">
        <v>249</v>
      </c>
      <c r="B126" s="64" t="s">
        <v>271</v>
      </c>
      <c r="C126" s="65" t="s">
        <v>1720</v>
      </c>
      <c r="D126" s="66">
        <v>3</v>
      </c>
      <c r="E126" s="67" t="s">
        <v>132</v>
      </c>
      <c r="F126" s="68">
        <v>35</v>
      </c>
      <c r="G126" s="65"/>
      <c r="H126" s="69"/>
      <c r="I126" s="70"/>
      <c r="J126" s="70"/>
      <c r="K126" s="34" t="s">
        <v>66</v>
      </c>
      <c r="L126" s="77">
        <v>126</v>
      </c>
      <c r="M126" s="77"/>
      <c r="N126" s="72"/>
      <c r="O126" s="79" t="s">
        <v>296</v>
      </c>
      <c r="P126" s="81">
        <v>43471.72949074074</v>
      </c>
      <c r="Q126" s="79" t="s">
        <v>331</v>
      </c>
      <c r="R126" s="79" t="s">
        <v>356</v>
      </c>
      <c r="S126" s="79" t="s">
        <v>366</v>
      </c>
      <c r="T126" s="79" t="s">
        <v>376</v>
      </c>
      <c r="U126" s="79"/>
      <c r="V126" s="83" t="s">
        <v>418</v>
      </c>
      <c r="W126" s="81">
        <v>43471.72949074074</v>
      </c>
      <c r="X126" s="83" t="s">
        <v>491</v>
      </c>
      <c r="Y126" s="79"/>
      <c r="Z126" s="79"/>
      <c r="AA126" s="85" t="s">
        <v>570</v>
      </c>
      <c r="AB126" s="79"/>
      <c r="AC126" s="79" t="b">
        <v>0</v>
      </c>
      <c r="AD126" s="79">
        <v>24</v>
      </c>
      <c r="AE126" s="85" t="s">
        <v>611</v>
      </c>
      <c r="AF126" s="79" t="b">
        <v>1</v>
      </c>
      <c r="AG126" s="79" t="s">
        <v>614</v>
      </c>
      <c r="AH126" s="79"/>
      <c r="AI126" s="85" t="s">
        <v>596</v>
      </c>
      <c r="AJ126" s="79" t="b">
        <v>0</v>
      </c>
      <c r="AK126" s="79">
        <v>4</v>
      </c>
      <c r="AL126" s="85" t="s">
        <v>611</v>
      </c>
      <c r="AM126" s="79" t="s">
        <v>618</v>
      </c>
      <c r="AN126" s="79" t="b">
        <v>0</v>
      </c>
      <c r="AO126" s="85" t="s">
        <v>570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1</v>
      </c>
      <c r="BD126" s="48"/>
      <c r="BE126" s="49"/>
      <c r="BF126" s="48"/>
      <c r="BG126" s="49"/>
      <c r="BH126" s="48"/>
      <c r="BI126" s="49"/>
      <c r="BJ126" s="48"/>
      <c r="BK126" s="49"/>
      <c r="BL126" s="48"/>
    </row>
    <row r="127" spans="1:64" ht="15">
      <c r="A127" s="64" t="s">
        <v>270</v>
      </c>
      <c r="B127" s="64" t="s">
        <v>271</v>
      </c>
      <c r="C127" s="65" t="s">
        <v>1720</v>
      </c>
      <c r="D127" s="66">
        <v>3</v>
      </c>
      <c r="E127" s="67" t="s">
        <v>132</v>
      </c>
      <c r="F127" s="68">
        <v>35</v>
      </c>
      <c r="G127" s="65"/>
      <c r="H127" s="69"/>
      <c r="I127" s="70"/>
      <c r="J127" s="70"/>
      <c r="K127" s="34" t="s">
        <v>65</v>
      </c>
      <c r="L127" s="77">
        <v>127</v>
      </c>
      <c r="M127" s="77"/>
      <c r="N127" s="72"/>
      <c r="O127" s="79" t="s">
        <v>296</v>
      </c>
      <c r="P127" s="81">
        <v>43471.766597222224</v>
      </c>
      <c r="Q127" s="79" t="s">
        <v>332</v>
      </c>
      <c r="R127" s="79"/>
      <c r="S127" s="79"/>
      <c r="T127" s="79"/>
      <c r="U127" s="79"/>
      <c r="V127" s="83" t="s">
        <v>439</v>
      </c>
      <c r="W127" s="81">
        <v>43471.766597222224</v>
      </c>
      <c r="X127" s="83" t="s">
        <v>513</v>
      </c>
      <c r="Y127" s="79"/>
      <c r="Z127" s="79"/>
      <c r="AA127" s="85" t="s">
        <v>592</v>
      </c>
      <c r="AB127" s="79"/>
      <c r="AC127" s="79" t="b">
        <v>0</v>
      </c>
      <c r="AD127" s="79">
        <v>0</v>
      </c>
      <c r="AE127" s="85" t="s">
        <v>611</v>
      </c>
      <c r="AF127" s="79" t="b">
        <v>1</v>
      </c>
      <c r="AG127" s="79" t="s">
        <v>614</v>
      </c>
      <c r="AH127" s="79"/>
      <c r="AI127" s="85" t="s">
        <v>596</v>
      </c>
      <c r="AJ127" s="79" t="b">
        <v>0</v>
      </c>
      <c r="AK127" s="79">
        <v>4</v>
      </c>
      <c r="AL127" s="85" t="s">
        <v>570</v>
      </c>
      <c r="AM127" s="79" t="s">
        <v>620</v>
      </c>
      <c r="AN127" s="79" t="b">
        <v>0</v>
      </c>
      <c r="AO127" s="85" t="s">
        <v>570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1</v>
      </c>
      <c r="BD127" s="48"/>
      <c r="BE127" s="49"/>
      <c r="BF127" s="48"/>
      <c r="BG127" s="49"/>
      <c r="BH127" s="48"/>
      <c r="BI127" s="49"/>
      <c r="BJ127" s="48"/>
      <c r="BK127" s="49"/>
      <c r="BL127" s="48"/>
    </row>
    <row r="128" spans="1:64" ht="15">
      <c r="A128" s="64" t="s">
        <v>271</v>
      </c>
      <c r="B128" s="64" t="s">
        <v>273</v>
      </c>
      <c r="C128" s="65" t="s">
        <v>1721</v>
      </c>
      <c r="D128" s="66">
        <v>3</v>
      </c>
      <c r="E128" s="67" t="s">
        <v>136</v>
      </c>
      <c r="F128" s="68">
        <v>35</v>
      </c>
      <c r="G128" s="65"/>
      <c r="H128" s="69"/>
      <c r="I128" s="70"/>
      <c r="J128" s="70"/>
      <c r="K128" s="34" t="s">
        <v>65</v>
      </c>
      <c r="L128" s="77">
        <v>128</v>
      </c>
      <c r="M128" s="77"/>
      <c r="N128" s="72"/>
      <c r="O128" s="79" t="s">
        <v>296</v>
      </c>
      <c r="P128" s="81">
        <v>43467.05416666667</v>
      </c>
      <c r="Q128" s="79" t="s">
        <v>299</v>
      </c>
      <c r="R128" s="79"/>
      <c r="S128" s="79"/>
      <c r="T128" s="79"/>
      <c r="U128" s="79"/>
      <c r="V128" s="83" t="s">
        <v>440</v>
      </c>
      <c r="W128" s="81">
        <v>43467.05416666667</v>
      </c>
      <c r="X128" s="83" t="s">
        <v>514</v>
      </c>
      <c r="Y128" s="79"/>
      <c r="Z128" s="79"/>
      <c r="AA128" s="85" t="s">
        <v>593</v>
      </c>
      <c r="AB128" s="79"/>
      <c r="AC128" s="79" t="b">
        <v>0</v>
      </c>
      <c r="AD128" s="79">
        <v>0</v>
      </c>
      <c r="AE128" s="85" t="s">
        <v>611</v>
      </c>
      <c r="AF128" s="79" t="b">
        <v>0</v>
      </c>
      <c r="AG128" s="79" t="s">
        <v>614</v>
      </c>
      <c r="AH128" s="79"/>
      <c r="AI128" s="85" t="s">
        <v>611</v>
      </c>
      <c r="AJ128" s="79" t="b">
        <v>0</v>
      </c>
      <c r="AK128" s="79">
        <v>17</v>
      </c>
      <c r="AL128" s="85" t="s">
        <v>596</v>
      </c>
      <c r="AM128" s="79" t="s">
        <v>624</v>
      </c>
      <c r="AN128" s="79" t="b">
        <v>0</v>
      </c>
      <c r="AO128" s="85" t="s">
        <v>596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v>1</v>
      </c>
      <c r="BE128" s="49">
        <v>3.5714285714285716</v>
      </c>
      <c r="BF128" s="48">
        <v>0</v>
      </c>
      <c r="BG128" s="49">
        <v>0</v>
      </c>
      <c r="BH128" s="48">
        <v>0</v>
      </c>
      <c r="BI128" s="49">
        <v>0</v>
      </c>
      <c r="BJ128" s="48">
        <v>27</v>
      </c>
      <c r="BK128" s="49">
        <v>96.42857142857143</v>
      </c>
      <c r="BL128" s="48">
        <v>28</v>
      </c>
    </row>
    <row r="129" spans="1:64" ht="15">
      <c r="A129" s="64" t="s">
        <v>271</v>
      </c>
      <c r="B129" s="64" t="s">
        <v>273</v>
      </c>
      <c r="C129" s="65" t="s">
        <v>1721</v>
      </c>
      <c r="D129" s="66">
        <v>3</v>
      </c>
      <c r="E129" s="67" t="s">
        <v>136</v>
      </c>
      <c r="F129" s="68">
        <v>35</v>
      </c>
      <c r="G129" s="65"/>
      <c r="H129" s="69"/>
      <c r="I129" s="70"/>
      <c r="J129" s="70"/>
      <c r="K129" s="34" t="s">
        <v>65</v>
      </c>
      <c r="L129" s="77">
        <v>129</v>
      </c>
      <c r="M129" s="77"/>
      <c r="N129" s="72"/>
      <c r="O129" s="79" t="s">
        <v>296</v>
      </c>
      <c r="P129" s="81">
        <v>43472.32603009259</v>
      </c>
      <c r="Q129" s="79" t="s">
        <v>332</v>
      </c>
      <c r="R129" s="79"/>
      <c r="S129" s="79"/>
      <c r="T129" s="79"/>
      <c r="U129" s="79"/>
      <c r="V129" s="83" t="s">
        <v>440</v>
      </c>
      <c r="W129" s="81">
        <v>43472.32603009259</v>
      </c>
      <c r="X129" s="83" t="s">
        <v>515</v>
      </c>
      <c r="Y129" s="79"/>
      <c r="Z129" s="79"/>
      <c r="AA129" s="85" t="s">
        <v>594</v>
      </c>
      <c r="AB129" s="79"/>
      <c r="AC129" s="79" t="b">
        <v>0</v>
      </c>
      <c r="AD129" s="79">
        <v>0</v>
      </c>
      <c r="AE129" s="85" t="s">
        <v>611</v>
      </c>
      <c r="AF129" s="79" t="b">
        <v>1</v>
      </c>
      <c r="AG129" s="79" t="s">
        <v>614</v>
      </c>
      <c r="AH129" s="79"/>
      <c r="AI129" s="85" t="s">
        <v>596</v>
      </c>
      <c r="AJ129" s="79" t="b">
        <v>0</v>
      </c>
      <c r="AK129" s="79">
        <v>19</v>
      </c>
      <c r="AL129" s="85" t="s">
        <v>570</v>
      </c>
      <c r="AM129" s="79" t="s">
        <v>624</v>
      </c>
      <c r="AN129" s="79" t="b">
        <v>0</v>
      </c>
      <c r="AO129" s="85" t="s">
        <v>570</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271</v>
      </c>
      <c r="B130" s="64" t="s">
        <v>249</v>
      </c>
      <c r="C130" s="65" t="s">
        <v>1720</v>
      </c>
      <c r="D130" s="66">
        <v>3</v>
      </c>
      <c r="E130" s="67" t="s">
        <v>132</v>
      </c>
      <c r="F130" s="68">
        <v>35</v>
      </c>
      <c r="G130" s="65"/>
      <c r="H130" s="69"/>
      <c r="I130" s="70"/>
      <c r="J130" s="70"/>
      <c r="K130" s="34" t="s">
        <v>66</v>
      </c>
      <c r="L130" s="77">
        <v>130</v>
      </c>
      <c r="M130" s="77"/>
      <c r="N130" s="72"/>
      <c r="O130" s="79" t="s">
        <v>296</v>
      </c>
      <c r="P130" s="81">
        <v>43472.32603009259</v>
      </c>
      <c r="Q130" s="79" t="s">
        <v>332</v>
      </c>
      <c r="R130" s="79"/>
      <c r="S130" s="79"/>
      <c r="T130" s="79"/>
      <c r="U130" s="79"/>
      <c r="V130" s="83" t="s">
        <v>440</v>
      </c>
      <c r="W130" s="81">
        <v>43472.32603009259</v>
      </c>
      <c r="X130" s="83" t="s">
        <v>515</v>
      </c>
      <c r="Y130" s="79"/>
      <c r="Z130" s="79"/>
      <c r="AA130" s="85" t="s">
        <v>594</v>
      </c>
      <c r="AB130" s="79"/>
      <c r="AC130" s="79" t="b">
        <v>0</v>
      </c>
      <c r="AD130" s="79">
        <v>0</v>
      </c>
      <c r="AE130" s="85" t="s">
        <v>611</v>
      </c>
      <c r="AF130" s="79" t="b">
        <v>1</v>
      </c>
      <c r="AG130" s="79" t="s">
        <v>614</v>
      </c>
      <c r="AH130" s="79"/>
      <c r="AI130" s="85" t="s">
        <v>596</v>
      </c>
      <c r="AJ130" s="79" t="b">
        <v>0</v>
      </c>
      <c r="AK130" s="79">
        <v>19</v>
      </c>
      <c r="AL130" s="85" t="s">
        <v>570</v>
      </c>
      <c r="AM130" s="79" t="s">
        <v>624</v>
      </c>
      <c r="AN130" s="79" t="b">
        <v>0</v>
      </c>
      <c r="AO130" s="85" t="s">
        <v>570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3</v>
      </c>
      <c r="BD130" s="48">
        <v>1</v>
      </c>
      <c r="BE130" s="49">
        <v>4.545454545454546</v>
      </c>
      <c r="BF130" s="48">
        <v>0</v>
      </c>
      <c r="BG130" s="49">
        <v>0</v>
      </c>
      <c r="BH130" s="48">
        <v>0</v>
      </c>
      <c r="BI130" s="49">
        <v>0</v>
      </c>
      <c r="BJ130" s="48">
        <v>21</v>
      </c>
      <c r="BK130" s="49">
        <v>95.45454545454545</v>
      </c>
      <c r="BL130" s="48">
        <v>22</v>
      </c>
    </row>
    <row r="131" spans="1:64" ht="15">
      <c r="A131" s="64" t="s">
        <v>272</v>
      </c>
      <c r="B131" s="64" t="s">
        <v>271</v>
      </c>
      <c r="C131" s="65" t="s">
        <v>1720</v>
      </c>
      <c r="D131" s="66">
        <v>3</v>
      </c>
      <c r="E131" s="67" t="s">
        <v>132</v>
      </c>
      <c r="F131" s="68">
        <v>35</v>
      </c>
      <c r="G131" s="65"/>
      <c r="H131" s="69"/>
      <c r="I131" s="70"/>
      <c r="J131" s="70"/>
      <c r="K131" s="34" t="s">
        <v>65</v>
      </c>
      <c r="L131" s="77">
        <v>131</v>
      </c>
      <c r="M131" s="77"/>
      <c r="N131" s="72"/>
      <c r="O131" s="79" t="s">
        <v>296</v>
      </c>
      <c r="P131" s="81">
        <v>43475.06731481481</v>
      </c>
      <c r="Q131" s="79" t="s">
        <v>334</v>
      </c>
      <c r="R131" s="79"/>
      <c r="S131" s="79"/>
      <c r="T131" s="79"/>
      <c r="U131" s="79"/>
      <c r="V131" s="83" t="s">
        <v>441</v>
      </c>
      <c r="W131" s="81">
        <v>43475.06731481481</v>
      </c>
      <c r="X131" s="83" t="s">
        <v>516</v>
      </c>
      <c r="Y131" s="79"/>
      <c r="Z131" s="79"/>
      <c r="AA131" s="85" t="s">
        <v>595</v>
      </c>
      <c r="AB131" s="79"/>
      <c r="AC131" s="79" t="b">
        <v>0</v>
      </c>
      <c r="AD131" s="79">
        <v>0</v>
      </c>
      <c r="AE131" s="85" t="s">
        <v>611</v>
      </c>
      <c r="AF131" s="79" t="b">
        <v>1</v>
      </c>
      <c r="AG131" s="79" t="s">
        <v>614</v>
      </c>
      <c r="AH131" s="79"/>
      <c r="AI131" s="85" t="s">
        <v>596</v>
      </c>
      <c r="AJ131" s="79" t="b">
        <v>0</v>
      </c>
      <c r="AK131" s="79">
        <v>21</v>
      </c>
      <c r="AL131" s="85" t="s">
        <v>570</v>
      </c>
      <c r="AM131" s="79" t="s">
        <v>620</v>
      </c>
      <c r="AN131" s="79" t="b">
        <v>0</v>
      </c>
      <c r="AO131" s="85" t="s">
        <v>570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273</v>
      </c>
      <c r="B132" s="64" t="s">
        <v>273</v>
      </c>
      <c r="C132" s="65" t="s">
        <v>1720</v>
      </c>
      <c r="D132" s="66">
        <v>3</v>
      </c>
      <c r="E132" s="67" t="s">
        <v>132</v>
      </c>
      <c r="F132" s="68">
        <v>35</v>
      </c>
      <c r="G132" s="65"/>
      <c r="H132" s="69"/>
      <c r="I132" s="70"/>
      <c r="J132" s="70"/>
      <c r="K132" s="34" t="s">
        <v>65</v>
      </c>
      <c r="L132" s="77">
        <v>132</v>
      </c>
      <c r="M132" s="77"/>
      <c r="N132" s="72"/>
      <c r="O132" s="79" t="s">
        <v>176</v>
      </c>
      <c r="P132" s="81">
        <v>43466.80484953704</v>
      </c>
      <c r="Q132" s="79" t="s">
        <v>335</v>
      </c>
      <c r="R132" s="83" t="s">
        <v>357</v>
      </c>
      <c r="S132" s="79" t="s">
        <v>368</v>
      </c>
      <c r="T132" s="79" t="s">
        <v>377</v>
      </c>
      <c r="U132" s="83" t="s">
        <v>383</v>
      </c>
      <c r="V132" s="83" t="s">
        <v>383</v>
      </c>
      <c r="W132" s="81">
        <v>43466.80484953704</v>
      </c>
      <c r="X132" s="83" t="s">
        <v>517</v>
      </c>
      <c r="Y132" s="79"/>
      <c r="Z132" s="79"/>
      <c r="AA132" s="85" t="s">
        <v>596</v>
      </c>
      <c r="AB132" s="79"/>
      <c r="AC132" s="79" t="b">
        <v>0</v>
      </c>
      <c r="AD132" s="79">
        <v>108</v>
      </c>
      <c r="AE132" s="85" t="s">
        <v>611</v>
      </c>
      <c r="AF132" s="79" t="b">
        <v>0</v>
      </c>
      <c r="AG132" s="79" t="s">
        <v>614</v>
      </c>
      <c r="AH132" s="79"/>
      <c r="AI132" s="85" t="s">
        <v>611</v>
      </c>
      <c r="AJ132" s="79" t="b">
        <v>0</v>
      </c>
      <c r="AK132" s="79">
        <v>20</v>
      </c>
      <c r="AL132" s="85" t="s">
        <v>611</v>
      </c>
      <c r="AM132" s="79" t="s">
        <v>634</v>
      </c>
      <c r="AN132" s="79" t="b">
        <v>0</v>
      </c>
      <c r="AO132" s="85" t="s">
        <v>596</v>
      </c>
      <c r="AP132" s="79" t="s">
        <v>638</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2</v>
      </c>
      <c r="BE132" s="49">
        <v>4.166666666666667</v>
      </c>
      <c r="BF132" s="48">
        <v>0</v>
      </c>
      <c r="BG132" s="49">
        <v>0</v>
      </c>
      <c r="BH132" s="48">
        <v>0</v>
      </c>
      <c r="BI132" s="49">
        <v>0</v>
      </c>
      <c r="BJ132" s="48">
        <v>46</v>
      </c>
      <c r="BK132" s="49">
        <v>95.83333333333333</v>
      </c>
      <c r="BL132" s="48">
        <v>48</v>
      </c>
    </row>
    <row r="133" spans="1:64" ht="15">
      <c r="A133" s="64" t="s">
        <v>249</v>
      </c>
      <c r="B133" s="64" t="s">
        <v>273</v>
      </c>
      <c r="C133" s="65" t="s">
        <v>1720</v>
      </c>
      <c r="D133" s="66">
        <v>3</v>
      </c>
      <c r="E133" s="67" t="s">
        <v>132</v>
      </c>
      <c r="F133" s="68">
        <v>35</v>
      </c>
      <c r="G133" s="65"/>
      <c r="H133" s="69"/>
      <c r="I133" s="70"/>
      <c r="J133" s="70"/>
      <c r="K133" s="34" t="s">
        <v>65</v>
      </c>
      <c r="L133" s="77">
        <v>133</v>
      </c>
      <c r="M133" s="77"/>
      <c r="N133" s="72"/>
      <c r="O133" s="79" t="s">
        <v>296</v>
      </c>
      <c r="P133" s="81">
        <v>43471.72949074074</v>
      </c>
      <c r="Q133" s="79" t="s">
        <v>331</v>
      </c>
      <c r="R133" s="79" t="s">
        <v>356</v>
      </c>
      <c r="S133" s="79" t="s">
        <v>366</v>
      </c>
      <c r="T133" s="79" t="s">
        <v>376</v>
      </c>
      <c r="U133" s="79"/>
      <c r="V133" s="83" t="s">
        <v>418</v>
      </c>
      <c r="W133" s="81">
        <v>43471.72949074074</v>
      </c>
      <c r="X133" s="83" t="s">
        <v>491</v>
      </c>
      <c r="Y133" s="79"/>
      <c r="Z133" s="79"/>
      <c r="AA133" s="85" t="s">
        <v>570</v>
      </c>
      <c r="AB133" s="79"/>
      <c r="AC133" s="79" t="b">
        <v>0</v>
      </c>
      <c r="AD133" s="79">
        <v>24</v>
      </c>
      <c r="AE133" s="85" t="s">
        <v>611</v>
      </c>
      <c r="AF133" s="79" t="b">
        <v>1</v>
      </c>
      <c r="AG133" s="79" t="s">
        <v>614</v>
      </c>
      <c r="AH133" s="79"/>
      <c r="AI133" s="85" t="s">
        <v>596</v>
      </c>
      <c r="AJ133" s="79" t="b">
        <v>0</v>
      </c>
      <c r="AK133" s="79">
        <v>4</v>
      </c>
      <c r="AL133" s="85" t="s">
        <v>611</v>
      </c>
      <c r="AM133" s="79" t="s">
        <v>618</v>
      </c>
      <c r="AN133" s="79" t="b">
        <v>0</v>
      </c>
      <c r="AO133" s="85" t="s">
        <v>570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1</v>
      </c>
      <c r="BD133" s="48"/>
      <c r="BE133" s="49"/>
      <c r="BF133" s="48"/>
      <c r="BG133" s="49"/>
      <c r="BH133" s="48"/>
      <c r="BI133" s="49"/>
      <c r="BJ133" s="48"/>
      <c r="BK133" s="49"/>
      <c r="BL133" s="48"/>
    </row>
    <row r="134" spans="1:64" ht="15">
      <c r="A134" s="64" t="s">
        <v>270</v>
      </c>
      <c r="B134" s="64" t="s">
        <v>273</v>
      </c>
      <c r="C134" s="65" t="s">
        <v>1720</v>
      </c>
      <c r="D134" s="66">
        <v>3</v>
      </c>
      <c r="E134" s="67" t="s">
        <v>132</v>
      </c>
      <c r="F134" s="68">
        <v>35</v>
      </c>
      <c r="G134" s="65"/>
      <c r="H134" s="69"/>
      <c r="I134" s="70"/>
      <c r="J134" s="70"/>
      <c r="K134" s="34" t="s">
        <v>65</v>
      </c>
      <c r="L134" s="77">
        <v>134</v>
      </c>
      <c r="M134" s="77"/>
      <c r="N134" s="72"/>
      <c r="O134" s="79" t="s">
        <v>296</v>
      </c>
      <c r="P134" s="81">
        <v>43471.766597222224</v>
      </c>
      <c r="Q134" s="79" t="s">
        <v>332</v>
      </c>
      <c r="R134" s="79"/>
      <c r="S134" s="79"/>
      <c r="T134" s="79"/>
      <c r="U134" s="79"/>
      <c r="V134" s="83" t="s">
        <v>439</v>
      </c>
      <c r="W134" s="81">
        <v>43471.766597222224</v>
      </c>
      <c r="X134" s="83" t="s">
        <v>513</v>
      </c>
      <c r="Y134" s="79"/>
      <c r="Z134" s="79"/>
      <c r="AA134" s="85" t="s">
        <v>592</v>
      </c>
      <c r="AB134" s="79"/>
      <c r="AC134" s="79" t="b">
        <v>0</v>
      </c>
      <c r="AD134" s="79">
        <v>0</v>
      </c>
      <c r="AE134" s="85" t="s">
        <v>611</v>
      </c>
      <c r="AF134" s="79" t="b">
        <v>1</v>
      </c>
      <c r="AG134" s="79" t="s">
        <v>614</v>
      </c>
      <c r="AH134" s="79"/>
      <c r="AI134" s="85" t="s">
        <v>596</v>
      </c>
      <c r="AJ134" s="79" t="b">
        <v>0</v>
      </c>
      <c r="AK134" s="79">
        <v>4</v>
      </c>
      <c r="AL134" s="85" t="s">
        <v>570</v>
      </c>
      <c r="AM134" s="79" t="s">
        <v>620</v>
      </c>
      <c r="AN134" s="79" t="b">
        <v>0</v>
      </c>
      <c r="AO134" s="85" t="s">
        <v>570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1</v>
      </c>
      <c r="BD134" s="48"/>
      <c r="BE134" s="49"/>
      <c r="BF134" s="48"/>
      <c r="BG134" s="49"/>
      <c r="BH134" s="48"/>
      <c r="BI134" s="49"/>
      <c r="BJ134" s="48"/>
      <c r="BK134" s="49"/>
      <c r="BL134" s="48"/>
    </row>
    <row r="135" spans="1:64" ht="15">
      <c r="A135" s="64" t="s">
        <v>272</v>
      </c>
      <c r="B135" s="64" t="s">
        <v>273</v>
      </c>
      <c r="C135" s="65" t="s">
        <v>1720</v>
      </c>
      <c r="D135" s="66">
        <v>3</v>
      </c>
      <c r="E135" s="67" t="s">
        <v>132</v>
      </c>
      <c r="F135" s="68">
        <v>35</v>
      </c>
      <c r="G135" s="65"/>
      <c r="H135" s="69"/>
      <c r="I135" s="70"/>
      <c r="J135" s="70"/>
      <c r="K135" s="34" t="s">
        <v>65</v>
      </c>
      <c r="L135" s="77">
        <v>135</v>
      </c>
      <c r="M135" s="77"/>
      <c r="N135" s="72"/>
      <c r="O135" s="79" t="s">
        <v>296</v>
      </c>
      <c r="P135" s="81">
        <v>43475.06731481481</v>
      </c>
      <c r="Q135" s="79" t="s">
        <v>334</v>
      </c>
      <c r="R135" s="79"/>
      <c r="S135" s="79"/>
      <c r="T135" s="79"/>
      <c r="U135" s="79"/>
      <c r="V135" s="83" t="s">
        <v>441</v>
      </c>
      <c r="W135" s="81">
        <v>43475.06731481481</v>
      </c>
      <c r="X135" s="83" t="s">
        <v>516</v>
      </c>
      <c r="Y135" s="79"/>
      <c r="Z135" s="79"/>
      <c r="AA135" s="85" t="s">
        <v>595</v>
      </c>
      <c r="AB135" s="79"/>
      <c r="AC135" s="79" t="b">
        <v>0</v>
      </c>
      <c r="AD135" s="79">
        <v>0</v>
      </c>
      <c r="AE135" s="85" t="s">
        <v>611</v>
      </c>
      <c r="AF135" s="79" t="b">
        <v>1</v>
      </c>
      <c r="AG135" s="79" t="s">
        <v>614</v>
      </c>
      <c r="AH135" s="79"/>
      <c r="AI135" s="85" t="s">
        <v>596</v>
      </c>
      <c r="AJ135" s="79" t="b">
        <v>0</v>
      </c>
      <c r="AK135" s="79">
        <v>21</v>
      </c>
      <c r="AL135" s="85" t="s">
        <v>570</v>
      </c>
      <c r="AM135" s="79" t="s">
        <v>620</v>
      </c>
      <c r="AN135" s="79" t="b">
        <v>0</v>
      </c>
      <c r="AO135" s="85" t="s">
        <v>570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272</v>
      </c>
      <c r="B136" s="64" t="s">
        <v>249</v>
      </c>
      <c r="C136" s="65" t="s">
        <v>1720</v>
      </c>
      <c r="D136" s="66">
        <v>3</v>
      </c>
      <c r="E136" s="67" t="s">
        <v>132</v>
      </c>
      <c r="F136" s="68">
        <v>35</v>
      </c>
      <c r="G136" s="65"/>
      <c r="H136" s="69"/>
      <c r="I136" s="70"/>
      <c r="J136" s="70"/>
      <c r="K136" s="34" t="s">
        <v>65</v>
      </c>
      <c r="L136" s="77">
        <v>136</v>
      </c>
      <c r="M136" s="77"/>
      <c r="N136" s="72"/>
      <c r="O136" s="79" t="s">
        <v>296</v>
      </c>
      <c r="P136" s="81">
        <v>43475.06731481481</v>
      </c>
      <c r="Q136" s="79" t="s">
        <v>334</v>
      </c>
      <c r="R136" s="79"/>
      <c r="S136" s="79"/>
      <c r="T136" s="79"/>
      <c r="U136" s="79"/>
      <c r="V136" s="83" t="s">
        <v>441</v>
      </c>
      <c r="W136" s="81">
        <v>43475.06731481481</v>
      </c>
      <c r="X136" s="83" t="s">
        <v>516</v>
      </c>
      <c r="Y136" s="79"/>
      <c r="Z136" s="79"/>
      <c r="AA136" s="85" t="s">
        <v>595</v>
      </c>
      <c r="AB136" s="79"/>
      <c r="AC136" s="79" t="b">
        <v>0</v>
      </c>
      <c r="AD136" s="79">
        <v>0</v>
      </c>
      <c r="AE136" s="85" t="s">
        <v>611</v>
      </c>
      <c r="AF136" s="79" t="b">
        <v>1</v>
      </c>
      <c r="AG136" s="79" t="s">
        <v>614</v>
      </c>
      <c r="AH136" s="79"/>
      <c r="AI136" s="85" t="s">
        <v>596</v>
      </c>
      <c r="AJ136" s="79" t="b">
        <v>0</v>
      </c>
      <c r="AK136" s="79">
        <v>21</v>
      </c>
      <c r="AL136" s="85" t="s">
        <v>570</v>
      </c>
      <c r="AM136" s="79" t="s">
        <v>620</v>
      </c>
      <c r="AN136" s="79" t="b">
        <v>0</v>
      </c>
      <c r="AO136" s="85" t="s">
        <v>570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3</v>
      </c>
      <c r="BD136" s="48">
        <v>1</v>
      </c>
      <c r="BE136" s="49">
        <v>4.545454545454546</v>
      </c>
      <c r="BF136" s="48">
        <v>0</v>
      </c>
      <c r="BG136" s="49">
        <v>0</v>
      </c>
      <c r="BH136" s="48">
        <v>0</v>
      </c>
      <c r="BI136" s="49">
        <v>0</v>
      </c>
      <c r="BJ136" s="48">
        <v>21</v>
      </c>
      <c r="BK136" s="49">
        <v>95.45454545454545</v>
      </c>
      <c r="BL136" s="48">
        <v>22</v>
      </c>
    </row>
    <row r="137" spans="1:64" ht="15">
      <c r="A137" s="64" t="s">
        <v>274</v>
      </c>
      <c r="B137" s="64" t="s">
        <v>291</v>
      </c>
      <c r="C137" s="65" t="s">
        <v>1720</v>
      </c>
      <c r="D137" s="66">
        <v>3</v>
      </c>
      <c r="E137" s="67" t="s">
        <v>132</v>
      </c>
      <c r="F137" s="68">
        <v>35</v>
      </c>
      <c r="G137" s="65"/>
      <c r="H137" s="69"/>
      <c r="I137" s="70"/>
      <c r="J137" s="70"/>
      <c r="K137" s="34" t="s">
        <v>65</v>
      </c>
      <c r="L137" s="77">
        <v>137</v>
      </c>
      <c r="M137" s="77"/>
      <c r="N137" s="72"/>
      <c r="O137" s="79" t="s">
        <v>296</v>
      </c>
      <c r="P137" s="81">
        <v>43477.0050462963</v>
      </c>
      <c r="Q137" s="79" t="s">
        <v>336</v>
      </c>
      <c r="R137" s="79"/>
      <c r="S137" s="79"/>
      <c r="T137" s="79"/>
      <c r="U137" s="79"/>
      <c r="V137" s="83" t="s">
        <v>442</v>
      </c>
      <c r="W137" s="81">
        <v>43477.0050462963</v>
      </c>
      <c r="X137" s="83" t="s">
        <v>518</v>
      </c>
      <c r="Y137" s="79"/>
      <c r="Z137" s="79"/>
      <c r="AA137" s="85" t="s">
        <v>597</v>
      </c>
      <c r="AB137" s="79"/>
      <c r="AC137" s="79" t="b">
        <v>0</v>
      </c>
      <c r="AD137" s="79">
        <v>0</v>
      </c>
      <c r="AE137" s="85" t="s">
        <v>611</v>
      </c>
      <c r="AF137" s="79" t="b">
        <v>0</v>
      </c>
      <c r="AG137" s="79" t="s">
        <v>614</v>
      </c>
      <c r="AH137" s="79"/>
      <c r="AI137" s="85" t="s">
        <v>611</v>
      </c>
      <c r="AJ137" s="79" t="b">
        <v>0</v>
      </c>
      <c r="AK137" s="79">
        <v>192</v>
      </c>
      <c r="AL137" s="85" t="s">
        <v>531</v>
      </c>
      <c r="AM137" s="79" t="s">
        <v>620</v>
      </c>
      <c r="AN137" s="79" t="b">
        <v>0</v>
      </c>
      <c r="AO137" s="85" t="s">
        <v>531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274</v>
      </c>
      <c r="B138" s="64" t="s">
        <v>212</v>
      </c>
      <c r="C138" s="65" t="s">
        <v>1720</v>
      </c>
      <c r="D138" s="66">
        <v>3</v>
      </c>
      <c r="E138" s="67" t="s">
        <v>132</v>
      </c>
      <c r="F138" s="68">
        <v>35</v>
      </c>
      <c r="G138" s="65"/>
      <c r="H138" s="69"/>
      <c r="I138" s="70"/>
      <c r="J138" s="70"/>
      <c r="K138" s="34" t="s">
        <v>65</v>
      </c>
      <c r="L138" s="77">
        <v>138</v>
      </c>
      <c r="M138" s="77"/>
      <c r="N138" s="72"/>
      <c r="O138" s="79" t="s">
        <v>296</v>
      </c>
      <c r="P138" s="81">
        <v>43477.0050462963</v>
      </c>
      <c r="Q138" s="79" t="s">
        <v>336</v>
      </c>
      <c r="R138" s="79"/>
      <c r="S138" s="79"/>
      <c r="T138" s="79"/>
      <c r="U138" s="79"/>
      <c r="V138" s="83" t="s">
        <v>442</v>
      </c>
      <c r="W138" s="81">
        <v>43477.0050462963</v>
      </c>
      <c r="X138" s="83" t="s">
        <v>518</v>
      </c>
      <c r="Y138" s="79"/>
      <c r="Z138" s="79"/>
      <c r="AA138" s="85" t="s">
        <v>597</v>
      </c>
      <c r="AB138" s="79"/>
      <c r="AC138" s="79" t="b">
        <v>0</v>
      </c>
      <c r="AD138" s="79">
        <v>0</v>
      </c>
      <c r="AE138" s="85" t="s">
        <v>611</v>
      </c>
      <c r="AF138" s="79" t="b">
        <v>0</v>
      </c>
      <c r="AG138" s="79" t="s">
        <v>614</v>
      </c>
      <c r="AH138" s="79"/>
      <c r="AI138" s="85" t="s">
        <v>611</v>
      </c>
      <c r="AJ138" s="79" t="b">
        <v>0</v>
      </c>
      <c r="AK138" s="79">
        <v>192</v>
      </c>
      <c r="AL138" s="85" t="s">
        <v>531</v>
      </c>
      <c r="AM138" s="79" t="s">
        <v>620</v>
      </c>
      <c r="AN138" s="79" t="b">
        <v>0</v>
      </c>
      <c r="AO138" s="85" t="s">
        <v>531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v>1</v>
      </c>
      <c r="BE138" s="49">
        <v>5</v>
      </c>
      <c r="BF138" s="48">
        <v>0</v>
      </c>
      <c r="BG138" s="49">
        <v>0</v>
      </c>
      <c r="BH138" s="48">
        <v>0</v>
      </c>
      <c r="BI138" s="49">
        <v>0</v>
      </c>
      <c r="BJ138" s="48">
        <v>19</v>
      </c>
      <c r="BK138" s="49">
        <v>95</v>
      </c>
      <c r="BL138" s="48">
        <v>20</v>
      </c>
    </row>
    <row r="139" spans="1:64" ht="15">
      <c r="A139" s="64" t="s">
        <v>275</v>
      </c>
      <c r="B139" s="64" t="s">
        <v>291</v>
      </c>
      <c r="C139" s="65" t="s">
        <v>1720</v>
      </c>
      <c r="D139" s="66">
        <v>3</v>
      </c>
      <c r="E139" s="67" t="s">
        <v>132</v>
      </c>
      <c r="F139" s="68">
        <v>35</v>
      </c>
      <c r="G139" s="65"/>
      <c r="H139" s="69"/>
      <c r="I139" s="70"/>
      <c r="J139" s="70"/>
      <c r="K139" s="34" t="s">
        <v>65</v>
      </c>
      <c r="L139" s="77">
        <v>139</v>
      </c>
      <c r="M139" s="77"/>
      <c r="N139" s="72"/>
      <c r="O139" s="79" t="s">
        <v>296</v>
      </c>
      <c r="P139" s="81">
        <v>43477.00534722222</v>
      </c>
      <c r="Q139" s="79" t="s">
        <v>336</v>
      </c>
      <c r="R139" s="79"/>
      <c r="S139" s="79"/>
      <c r="T139" s="79"/>
      <c r="U139" s="79"/>
      <c r="V139" s="83" t="s">
        <v>443</v>
      </c>
      <c r="W139" s="81">
        <v>43477.00534722222</v>
      </c>
      <c r="X139" s="83" t="s">
        <v>519</v>
      </c>
      <c r="Y139" s="79"/>
      <c r="Z139" s="79"/>
      <c r="AA139" s="85" t="s">
        <v>598</v>
      </c>
      <c r="AB139" s="79"/>
      <c r="AC139" s="79" t="b">
        <v>0</v>
      </c>
      <c r="AD139" s="79">
        <v>0</v>
      </c>
      <c r="AE139" s="85" t="s">
        <v>611</v>
      </c>
      <c r="AF139" s="79" t="b">
        <v>0</v>
      </c>
      <c r="AG139" s="79" t="s">
        <v>614</v>
      </c>
      <c r="AH139" s="79"/>
      <c r="AI139" s="85" t="s">
        <v>611</v>
      </c>
      <c r="AJ139" s="79" t="b">
        <v>0</v>
      </c>
      <c r="AK139" s="79">
        <v>192</v>
      </c>
      <c r="AL139" s="85" t="s">
        <v>531</v>
      </c>
      <c r="AM139" s="79" t="s">
        <v>635</v>
      </c>
      <c r="AN139" s="79" t="b">
        <v>0</v>
      </c>
      <c r="AO139" s="85" t="s">
        <v>531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275</v>
      </c>
      <c r="B140" s="64" t="s">
        <v>212</v>
      </c>
      <c r="C140" s="65" t="s">
        <v>1720</v>
      </c>
      <c r="D140" s="66">
        <v>3</v>
      </c>
      <c r="E140" s="67" t="s">
        <v>132</v>
      </c>
      <c r="F140" s="68">
        <v>35</v>
      </c>
      <c r="G140" s="65"/>
      <c r="H140" s="69"/>
      <c r="I140" s="70"/>
      <c r="J140" s="70"/>
      <c r="K140" s="34" t="s">
        <v>65</v>
      </c>
      <c r="L140" s="77">
        <v>140</v>
      </c>
      <c r="M140" s="77"/>
      <c r="N140" s="72"/>
      <c r="O140" s="79" t="s">
        <v>296</v>
      </c>
      <c r="P140" s="81">
        <v>43477.00534722222</v>
      </c>
      <c r="Q140" s="79" t="s">
        <v>336</v>
      </c>
      <c r="R140" s="79"/>
      <c r="S140" s="79"/>
      <c r="T140" s="79"/>
      <c r="U140" s="79"/>
      <c r="V140" s="83" t="s">
        <v>443</v>
      </c>
      <c r="W140" s="81">
        <v>43477.00534722222</v>
      </c>
      <c r="X140" s="83" t="s">
        <v>519</v>
      </c>
      <c r="Y140" s="79"/>
      <c r="Z140" s="79"/>
      <c r="AA140" s="85" t="s">
        <v>598</v>
      </c>
      <c r="AB140" s="79"/>
      <c r="AC140" s="79" t="b">
        <v>0</v>
      </c>
      <c r="AD140" s="79">
        <v>0</v>
      </c>
      <c r="AE140" s="85" t="s">
        <v>611</v>
      </c>
      <c r="AF140" s="79" t="b">
        <v>0</v>
      </c>
      <c r="AG140" s="79" t="s">
        <v>614</v>
      </c>
      <c r="AH140" s="79"/>
      <c r="AI140" s="85" t="s">
        <v>611</v>
      </c>
      <c r="AJ140" s="79" t="b">
        <v>0</v>
      </c>
      <c r="AK140" s="79">
        <v>192</v>
      </c>
      <c r="AL140" s="85" t="s">
        <v>531</v>
      </c>
      <c r="AM140" s="79" t="s">
        <v>635</v>
      </c>
      <c r="AN140" s="79" t="b">
        <v>0</v>
      </c>
      <c r="AO140" s="85" t="s">
        <v>531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1</v>
      </c>
      <c r="BE140" s="49">
        <v>5</v>
      </c>
      <c r="BF140" s="48">
        <v>0</v>
      </c>
      <c r="BG140" s="49">
        <v>0</v>
      </c>
      <c r="BH140" s="48">
        <v>0</v>
      </c>
      <c r="BI140" s="49">
        <v>0</v>
      </c>
      <c r="BJ140" s="48">
        <v>19</v>
      </c>
      <c r="BK140" s="49">
        <v>95</v>
      </c>
      <c r="BL140" s="48">
        <v>20</v>
      </c>
    </row>
    <row r="141" spans="1:64" ht="15">
      <c r="A141" s="64" t="s">
        <v>249</v>
      </c>
      <c r="B141" s="64" t="s">
        <v>294</v>
      </c>
      <c r="C141" s="65" t="s">
        <v>1720</v>
      </c>
      <c r="D141" s="66">
        <v>3</v>
      </c>
      <c r="E141" s="67" t="s">
        <v>132</v>
      </c>
      <c r="F141" s="68">
        <v>35</v>
      </c>
      <c r="G141" s="65"/>
      <c r="H141" s="69"/>
      <c r="I141" s="70"/>
      <c r="J141" s="70"/>
      <c r="K141" s="34" t="s">
        <v>65</v>
      </c>
      <c r="L141" s="77">
        <v>141</v>
      </c>
      <c r="M141" s="77"/>
      <c r="N141" s="72"/>
      <c r="O141" s="79" t="s">
        <v>296</v>
      </c>
      <c r="P141" s="81">
        <v>43385.64988425926</v>
      </c>
      <c r="Q141" s="79" t="s">
        <v>337</v>
      </c>
      <c r="R141" s="79" t="s">
        <v>358</v>
      </c>
      <c r="S141" s="79" t="s">
        <v>366</v>
      </c>
      <c r="T141" s="79"/>
      <c r="U141" s="79"/>
      <c r="V141" s="83" t="s">
        <v>418</v>
      </c>
      <c r="W141" s="81">
        <v>43385.64988425926</v>
      </c>
      <c r="X141" s="83" t="s">
        <v>520</v>
      </c>
      <c r="Y141" s="79"/>
      <c r="Z141" s="79"/>
      <c r="AA141" s="85" t="s">
        <v>599</v>
      </c>
      <c r="AB141" s="79"/>
      <c r="AC141" s="79" t="b">
        <v>0</v>
      </c>
      <c r="AD141" s="79">
        <v>27</v>
      </c>
      <c r="AE141" s="85" t="s">
        <v>611</v>
      </c>
      <c r="AF141" s="79" t="b">
        <v>1</v>
      </c>
      <c r="AG141" s="79" t="s">
        <v>614</v>
      </c>
      <c r="AH141" s="79"/>
      <c r="AI141" s="85" t="s">
        <v>616</v>
      </c>
      <c r="AJ141" s="79" t="b">
        <v>0</v>
      </c>
      <c r="AK141" s="79">
        <v>13</v>
      </c>
      <c r="AL141" s="85" t="s">
        <v>611</v>
      </c>
      <c r="AM141" s="79" t="s">
        <v>620</v>
      </c>
      <c r="AN141" s="79" t="b">
        <v>0</v>
      </c>
      <c r="AO141" s="85" t="s">
        <v>599</v>
      </c>
      <c r="AP141" s="79" t="s">
        <v>638</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1</v>
      </c>
      <c r="BG141" s="49">
        <v>6.666666666666667</v>
      </c>
      <c r="BH141" s="48">
        <v>0</v>
      </c>
      <c r="BI141" s="49">
        <v>0</v>
      </c>
      <c r="BJ141" s="48">
        <v>14</v>
      </c>
      <c r="BK141" s="49">
        <v>93.33333333333333</v>
      </c>
      <c r="BL141" s="48">
        <v>15</v>
      </c>
    </row>
    <row r="142" spans="1:64" ht="15">
      <c r="A142" s="64" t="s">
        <v>276</v>
      </c>
      <c r="B142" s="64" t="s">
        <v>294</v>
      </c>
      <c r="C142" s="65" t="s">
        <v>1720</v>
      </c>
      <c r="D142" s="66">
        <v>3</v>
      </c>
      <c r="E142" s="67" t="s">
        <v>132</v>
      </c>
      <c r="F142" s="68">
        <v>35</v>
      </c>
      <c r="G142" s="65"/>
      <c r="H142" s="69"/>
      <c r="I142" s="70"/>
      <c r="J142" s="70"/>
      <c r="K142" s="34" t="s">
        <v>65</v>
      </c>
      <c r="L142" s="77">
        <v>142</v>
      </c>
      <c r="M142" s="77"/>
      <c r="N142" s="72"/>
      <c r="O142" s="79" t="s">
        <v>296</v>
      </c>
      <c r="P142" s="81">
        <v>43477.01513888889</v>
      </c>
      <c r="Q142" s="79" t="s">
        <v>338</v>
      </c>
      <c r="R142" s="83" t="s">
        <v>359</v>
      </c>
      <c r="S142" s="79" t="s">
        <v>368</v>
      </c>
      <c r="T142" s="79"/>
      <c r="U142" s="79"/>
      <c r="V142" s="83" t="s">
        <v>444</v>
      </c>
      <c r="W142" s="81">
        <v>43477.01513888889</v>
      </c>
      <c r="X142" s="83" t="s">
        <v>521</v>
      </c>
      <c r="Y142" s="79"/>
      <c r="Z142" s="79"/>
      <c r="AA142" s="85" t="s">
        <v>600</v>
      </c>
      <c r="AB142" s="79"/>
      <c r="AC142" s="79" t="b">
        <v>0</v>
      </c>
      <c r="AD142" s="79">
        <v>0</v>
      </c>
      <c r="AE142" s="85" t="s">
        <v>611</v>
      </c>
      <c r="AF142" s="79" t="b">
        <v>1</v>
      </c>
      <c r="AG142" s="79" t="s">
        <v>614</v>
      </c>
      <c r="AH142" s="79"/>
      <c r="AI142" s="85" t="s">
        <v>616</v>
      </c>
      <c r="AJ142" s="79" t="b">
        <v>0</v>
      </c>
      <c r="AK142" s="79">
        <v>13</v>
      </c>
      <c r="AL142" s="85" t="s">
        <v>599</v>
      </c>
      <c r="AM142" s="79" t="s">
        <v>620</v>
      </c>
      <c r="AN142" s="79" t="b">
        <v>0</v>
      </c>
      <c r="AO142" s="85" t="s">
        <v>599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212</v>
      </c>
      <c r="B143" s="64" t="s">
        <v>249</v>
      </c>
      <c r="C143" s="65" t="s">
        <v>1720</v>
      </c>
      <c r="D143" s="66">
        <v>3</v>
      </c>
      <c r="E143" s="67" t="s">
        <v>132</v>
      </c>
      <c r="F143" s="68">
        <v>35</v>
      </c>
      <c r="G143" s="65"/>
      <c r="H143" s="69"/>
      <c r="I143" s="70"/>
      <c r="J143" s="70"/>
      <c r="K143" s="34" t="s">
        <v>65</v>
      </c>
      <c r="L143" s="77">
        <v>143</v>
      </c>
      <c r="M143" s="77"/>
      <c r="N143" s="72"/>
      <c r="O143" s="79" t="s">
        <v>296</v>
      </c>
      <c r="P143" s="81">
        <v>43136.7355787037</v>
      </c>
      <c r="Q143" s="79" t="s">
        <v>298</v>
      </c>
      <c r="R143" s="83" t="s">
        <v>344</v>
      </c>
      <c r="S143" s="79" t="s">
        <v>363</v>
      </c>
      <c r="T143" s="79" t="s">
        <v>372</v>
      </c>
      <c r="U143" s="79"/>
      <c r="V143" s="83" t="s">
        <v>386</v>
      </c>
      <c r="W143" s="81">
        <v>43136.7355787037</v>
      </c>
      <c r="X143" s="83" t="s">
        <v>452</v>
      </c>
      <c r="Y143" s="79"/>
      <c r="Z143" s="79"/>
      <c r="AA143" s="85" t="s">
        <v>531</v>
      </c>
      <c r="AB143" s="79"/>
      <c r="AC143" s="79" t="b">
        <v>0</v>
      </c>
      <c r="AD143" s="79">
        <v>368</v>
      </c>
      <c r="AE143" s="85" t="s">
        <v>611</v>
      </c>
      <c r="AF143" s="79" t="b">
        <v>0</v>
      </c>
      <c r="AG143" s="79" t="s">
        <v>614</v>
      </c>
      <c r="AH143" s="79"/>
      <c r="AI143" s="85" t="s">
        <v>611</v>
      </c>
      <c r="AJ143" s="79" t="b">
        <v>0</v>
      </c>
      <c r="AK143" s="79">
        <v>194</v>
      </c>
      <c r="AL143" s="85" t="s">
        <v>611</v>
      </c>
      <c r="AM143" s="79" t="s">
        <v>618</v>
      </c>
      <c r="AN143" s="79" t="b">
        <v>0</v>
      </c>
      <c r="AO143" s="85" t="s">
        <v>531</v>
      </c>
      <c r="AP143" s="79" t="s">
        <v>638</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3</v>
      </c>
      <c r="BD143" s="48"/>
      <c r="BE143" s="49"/>
      <c r="BF143" s="48"/>
      <c r="BG143" s="49"/>
      <c r="BH143" s="48"/>
      <c r="BI143" s="49"/>
      <c r="BJ143" s="48"/>
      <c r="BK143" s="49"/>
      <c r="BL143" s="48"/>
    </row>
    <row r="144" spans="1:64" ht="15">
      <c r="A144" s="64" t="s">
        <v>249</v>
      </c>
      <c r="B144" s="64" t="s">
        <v>270</v>
      </c>
      <c r="C144" s="65" t="s">
        <v>1720</v>
      </c>
      <c r="D144" s="66">
        <v>3</v>
      </c>
      <c r="E144" s="67" t="s">
        <v>132</v>
      </c>
      <c r="F144" s="68">
        <v>35</v>
      </c>
      <c r="G144" s="65"/>
      <c r="H144" s="69"/>
      <c r="I144" s="70"/>
      <c r="J144" s="70"/>
      <c r="K144" s="34" t="s">
        <v>66</v>
      </c>
      <c r="L144" s="77">
        <v>144</v>
      </c>
      <c r="M144" s="77"/>
      <c r="N144" s="72"/>
      <c r="O144" s="79" t="s">
        <v>296</v>
      </c>
      <c r="P144" s="81">
        <v>43471.72949074074</v>
      </c>
      <c r="Q144" s="79" t="s">
        <v>331</v>
      </c>
      <c r="R144" s="79" t="s">
        <v>356</v>
      </c>
      <c r="S144" s="79" t="s">
        <v>366</v>
      </c>
      <c r="T144" s="79" t="s">
        <v>376</v>
      </c>
      <c r="U144" s="79"/>
      <c r="V144" s="83" t="s">
        <v>418</v>
      </c>
      <c r="W144" s="81">
        <v>43471.72949074074</v>
      </c>
      <c r="X144" s="83" t="s">
        <v>491</v>
      </c>
      <c r="Y144" s="79"/>
      <c r="Z144" s="79"/>
      <c r="AA144" s="85" t="s">
        <v>570</v>
      </c>
      <c r="AB144" s="79"/>
      <c r="AC144" s="79" t="b">
        <v>0</v>
      </c>
      <c r="AD144" s="79">
        <v>24</v>
      </c>
      <c r="AE144" s="85" t="s">
        <v>611</v>
      </c>
      <c r="AF144" s="79" t="b">
        <v>1</v>
      </c>
      <c r="AG144" s="79" t="s">
        <v>614</v>
      </c>
      <c r="AH144" s="79"/>
      <c r="AI144" s="85" t="s">
        <v>596</v>
      </c>
      <c r="AJ144" s="79" t="b">
        <v>0</v>
      </c>
      <c r="AK144" s="79">
        <v>4</v>
      </c>
      <c r="AL144" s="85" t="s">
        <v>611</v>
      </c>
      <c r="AM144" s="79" t="s">
        <v>618</v>
      </c>
      <c r="AN144" s="79" t="b">
        <v>0</v>
      </c>
      <c r="AO144" s="85" t="s">
        <v>570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6</v>
      </c>
      <c r="BD144" s="48">
        <v>1</v>
      </c>
      <c r="BE144" s="49">
        <v>3.0303030303030303</v>
      </c>
      <c r="BF144" s="48">
        <v>0</v>
      </c>
      <c r="BG144" s="49">
        <v>0</v>
      </c>
      <c r="BH144" s="48">
        <v>0</v>
      </c>
      <c r="BI144" s="49">
        <v>0</v>
      </c>
      <c r="BJ144" s="48">
        <v>32</v>
      </c>
      <c r="BK144" s="49">
        <v>96.96969696969697</v>
      </c>
      <c r="BL144" s="48">
        <v>33</v>
      </c>
    </row>
    <row r="145" spans="1:64" ht="15">
      <c r="A145" s="64" t="s">
        <v>270</v>
      </c>
      <c r="B145" s="64" t="s">
        <v>249</v>
      </c>
      <c r="C145" s="65" t="s">
        <v>1720</v>
      </c>
      <c r="D145" s="66">
        <v>3</v>
      </c>
      <c r="E145" s="67" t="s">
        <v>132</v>
      </c>
      <c r="F145" s="68">
        <v>35</v>
      </c>
      <c r="G145" s="65"/>
      <c r="H145" s="69"/>
      <c r="I145" s="70"/>
      <c r="J145" s="70"/>
      <c r="K145" s="34" t="s">
        <v>66</v>
      </c>
      <c r="L145" s="77">
        <v>145</v>
      </c>
      <c r="M145" s="77"/>
      <c r="N145" s="72"/>
      <c r="O145" s="79" t="s">
        <v>296</v>
      </c>
      <c r="P145" s="81">
        <v>43471.766597222224</v>
      </c>
      <c r="Q145" s="79" t="s">
        <v>332</v>
      </c>
      <c r="R145" s="79"/>
      <c r="S145" s="79"/>
      <c r="T145" s="79"/>
      <c r="U145" s="79"/>
      <c r="V145" s="83" t="s">
        <v>439</v>
      </c>
      <c r="W145" s="81">
        <v>43471.766597222224</v>
      </c>
      <c r="X145" s="83" t="s">
        <v>513</v>
      </c>
      <c r="Y145" s="79"/>
      <c r="Z145" s="79"/>
      <c r="AA145" s="85" t="s">
        <v>592</v>
      </c>
      <c r="AB145" s="79"/>
      <c r="AC145" s="79" t="b">
        <v>0</v>
      </c>
      <c r="AD145" s="79">
        <v>0</v>
      </c>
      <c r="AE145" s="85" t="s">
        <v>611</v>
      </c>
      <c r="AF145" s="79" t="b">
        <v>1</v>
      </c>
      <c r="AG145" s="79" t="s">
        <v>614</v>
      </c>
      <c r="AH145" s="79"/>
      <c r="AI145" s="85" t="s">
        <v>596</v>
      </c>
      <c r="AJ145" s="79" t="b">
        <v>0</v>
      </c>
      <c r="AK145" s="79">
        <v>4</v>
      </c>
      <c r="AL145" s="85" t="s">
        <v>570</v>
      </c>
      <c r="AM145" s="79" t="s">
        <v>620</v>
      </c>
      <c r="AN145" s="79" t="b">
        <v>0</v>
      </c>
      <c r="AO145" s="85" t="s">
        <v>570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3</v>
      </c>
      <c r="BD145" s="48">
        <v>1</v>
      </c>
      <c r="BE145" s="49">
        <v>4.545454545454546</v>
      </c>
      <c r="BF145" s="48">
        <v>0</v>
      </c>
      <c r="BG145" s="49">
        <v>0</v>
      </c>
      <c r="BH145" s="48">
        <v>0</v>
      </c>
      <c r="BI145" s="49">
        <v>0</v>
      </c>
      <c r="BJ145" s="48">
        <v>21</v>
      </c>
      <c r="BK145" s="49">
        <v>95.45454545454545</v>
      </c>
      <c r="BL145" s="48">
        <v>22</v>
      </c>
    </row>
    <row r="146" spans="1:64" ht="15">
      <c r="A146" s="64" t="s">
        <v>276</v>
      </c>
      <c r="B146" s="64" t="s">
        <v>249</v>
      </c>
      <c r="C146" s="65" t="s">
        <v>1720</v>
      </c>
      <c r="D146" s="66">
        <v>3</v>
      </c>
      <c r="E146" s="67" t="s">
        <v>132</v>
      </c>
      <c r="F146" s="68">
        <v>35</v>
      </c>
      <c r="G146" s="65"/>
      <c r="H146" s="69"/>
      <c r="I146" s="70"/>
      <c r="J146" s="70"/>
      <c r="K146" s="34" t="s">
        <v>65</v>
      </c>
      <c r="L146" s="77">
        <v>146</v>
      </c>
      <c r="M146" s="77"/>
      <c r="N146" s="72"/>
      <c r="O146" s="79" t="s">
        <v>296</v>
      </c>
      <c r="P146" s="81">
        <v>43477.01513888889</v>
      </c>
      <c r="Q146" s="79" t="s">
        <v>338</v>
      </c>
      <c r="R146" s="83" t="s">
        <v>359</v>
      </c>
      <c r="S146" s="79" t="s">
        <v>368</v>
      </c>
      <c r="T146" s="79"/>
      <c r="U146" s="79"/>
      <c r="V146" s="83" t="s">
        <v>444</v>
      </c>
      <c r="W146" s="81">
        <v>43477.01513888889</v>
      </c>
      <c r="X146" s="83" t="s">
        <v>521</v>
      </c>
      <c r="Y146" s="79"/>
      <c r="Z146" s="79"/>
      <c r="AA146" s="85" t="s">
        <v>600</v>
      </c>
      <c r="AB146" s="79"/>
      <c r="AC146" s="79" t="b">
        <v>0</v>
      </c>
      <c r="AD146" s="79">
        <v>0</v>
      </c>
      <c r="AE146" s="85" t="s">
        <v>611</v>
      </c>
      <c r="AF146" s="79" t="b">
        <v>1</v>
      </c>
      <c r="AG146" s="79" t="s">
        <v>614</v>
      </c>
      <c r="AH146" s="79"/>
      <c r="AI146" s="85" t="s">
        <v>616</v>
      </c>
      <c r="AJ146" s="79" t="b">
        <v>0</v>
      </c>
      <c r="AK146" s="79">
        <v>13</v>
      </c>
      <c r="AL146" s="85" t="s">
        <v>599</v>
      </c>
      <c r="AM146" s="79" t="s">
        <v>620</v>
      </c>
      <c r="AN146" s="79" t="b">
        <v>0</v>
      </c>
      <c r="AO146" s="85" t="s">
        <v>599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0</v>
      </c>
      <c r="BE146" s="49">
        <v>0</v>
      </c>
      <c r="BF146" s="48">
        <v>1</v>
      </c>
      <c r="BG146" s="49">
        <v>5.882352941176471</v>
      </c>
      <c r="BH146" s="48">
        <v>0</v>
      </c>
      <c r="BI146" s="49">
        <v>0</v>
      </c>
      <c r="BJ146" s="48">
        <v>16</v>
      </c>
      <c r="BK146" s="49">
        <v>94.11764705882354</v>
      </c>
      <c r="BL146" s="48">
        <v>17</v>
      </c>
    </row>
    <row r="147" spans="1:64" ht="15">
      <c r="A147" s="64" t="s">
        <v>277</v>
      </c>
      <c r="B147" s="64" t="s">
        <v>291</v>
      </c>
      <c r="C147" s="65" t="s">
        <v>1720</v>
      </c>
      <c r="D147" s="66">
        <v>3</v>
      </c>
      <c r="E147" s="67" t="s">
        <v>132</v>
      </c>
      <c r="F147" s="68">
        <v>35</v>
      </c>
      <c r="G147" s="65"/>
      <c r="H147" s="69"/>
      <c r="I147" s="70"/>
      <c r="J147" s="70"/>
      <c r="K147" s="34" t="s">
        <v>65</v>
      </c>
      <c r="L147" s="77">
        <v>147</v>
      </c>
      <c r="M147" s="77"/>
      <c r="N147" s="72"/>
      <c r="O147" s="79" t="s">
        <v>296</v>
      </c>
      <c r="P147" s="81">
        <v>43477.106087962966</v>
      </c>
      <c r="Q147" s="79" t="s">
        <v>336</v>
      </c>
      <c r="R147" s="79"/>
      <c r="S147" s="79"/>
      <c r="T147" s="79"/>
      <c r="U147" s="79"/>
      <c r="V147" s="83" t="s">
        <v>445</v>
      </c>
      <c r="W147" s="81">
        <v>43477.106087962966</v>
      </c>
      <c r="X147" s="83" t="s">
        <v>522</v>
      </c>
      <c r="Y147" s="79"/>
      <c r="Z147" s="79"/>
      <c r="AA147" s="85" t="s">
        <v>601</v>
      </c>
      <c r="AB147" s="79"/>
      <c r="AC147" s="79" t="b">
        <v>0</v>
      </c>
      <c r="AD147" s="79">
        <v>0</v>
      </c>
      <c r="AE147" s="85" t="s">
        <v>611</v>
      </c>
      <c r="AF147" s="79" t="b">
        <v>0</v>
      </c>
      <c r="AG147" s="79" t="s">
        <v>614</v>
      </c>
      <c r="AH147" s="79"/>
      <c r="AI147" s="85" t="s">
        <v>611</v>
      </c>
      <c r="AJ147" s="79" t="b">
        <v>0</v>
      </c>
      <c r="AK147" s="79">
        <v>192</v>
      </c>
      <c r="AL147" s="85" t="s">
        <v>531</v>
      </c>
      <c r="AM147" s="79" t="s">
        <v>619</v>
      </c>
      <c r="AN147" s="79" t="b">
        <v>0</v>
      </c>
      <c r="AO147" s="85" t="s">
        <v>531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277</v>
      </c>
      <c r="B148" s="64" t="s">
        <v>212</v>
      </c>
      <c r="C148" s="65" t="s">
        <v>1720</v>
      </c>
      <c r="D148" s="66">
        <v>3</v>
      </c>
      <c r="E148" s="67" t="s">
        <v>132</v>
      </c>
      <c r="F148" s="68">
        <v>35</v>
      </c>
      <c r="G148" s="65"/>
      <c r="H148" s="69"/>
      <c r="I148" s="70"/>
      <c r="J148" s="70"/>
      <c r="K148" s="34" t="s">
        <v>65</v>
      </c>
      <c r="L148" s="77">
        <v>148</v>
      </c>
      <c r="M148" s="77"/>
      <c r="N148" s="72"/>
      <c r="O148" s="79" t="s">
        <v>296</v>
      </c>
      <c r="P148" s="81">
        <v>43477.106087962966</v>
      </c>
      <c r="Q148" s="79" t="s">
        <v>336</v>
      </c>
      <c r="R148" s="79"/>
      <c r="S148" s="79"/>
      <c r="T148" s="79"/>
      <c r="U148" s="79"/>
      <c r="V148" s="83" t="s">
        <v>445</v>
      </c>
      <c r="W148" s="81">
        <v>43477.106087962966</v>
      </c>
      <c r="X148" s="83" t="s">
        <v>522</v>
      </c>
      <c r="Y148" s="79"/>
      <c r="Z148" s="79"/>
      <c r="AA148" s="85" t="s">
        <v>601</v>
      </c>
      <c r="AB148" s="79"/>
      <c r="AC148" s="79" t="b">
        <v>0</v>
      </c>
      <c r="AD148" s="79">
        <v>0</v>
      </c>
      <c r="AE148" s="85" t="s">
        <v>611</v>
      </c>
      <c r="AF148" s="79" t="b">
        <v>0</v>
      </c>
      <c r="AG148" s="79" t="s">
        <v>614</v>
      </c>
      <c r="AH148" s="79"/>
      <c r="AI148" s="85" t="s">
        <v>611</v>
      </c>
      <c r="AJ148" s="79" t="b">
        <v>0</v>
      </c>
      <c r="AK148" s="79">
        <v>192</v>
      </c>
      <c r="AL148" s="85" t="s">
        <v>531</v>
      </c>
      <c r="AM148" s="79" t="s">
        <v>619</v>
      </c>
      <c r="AN148" s="79" t="b">
        <v>0</v>
      </c>
      <c r="AO148" s="85" t="s">
        <v>531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1</v>
      </c>
      <c r="BE148" s="49">
        <v>5</v>
      </c>
      <c r="BF148" s="48">
        <v>0</v>
      </c>
      <c r="BG148" s="49">
        <v>0</v>
      </c>
      <c r="BH148" s="48">
        <v>0</v>
      </c>
      <c r="BI148" s="49">
        <v>0</v>
      </c>
      <c r="BJ148" s="48">
        <v>19</v>
      </c>
      <c r="BK148" s="49">
        <v>95</v>
      </c>
      <c r="BL148" s="48">
        <v>20</v>
      </c>
    </row>
    <row r="149" spans="1:64" ht="15">
      <c r="A149" s="64" t="s">
        <v>278</v>
      </c>
      <c r="B149" s="64" t="s">
        <v>291</v>
      </c>
      <c r="C149" s="65" t="s">
        <v>1720</v>
      </c>
      <c r="D149" s="66">
        <v>3</v>
      </c>
      <c r="E149" s="67" t="s">
        <v>132</v>
      </c>
      <c r="F149" s="68">
        <v>35</v>
      </c>
      <c r="G149" s="65"/>
      <c r="H149" s="69"/>
      <c r="I149" s="70"/>
      <c r="J149" s="70"/>
      <c r="K149" s="34" t="s">
        <v>65</v>
      </c>
      <c r="L149" s="77">
        <v>149</v>
      </c>
      <c r="M149" s="77"/>
      <c r="N149" s="72"/>
      <c r="O149" s="79" t="s">
        <v>296</v>
      </c>
      <c r="P149" s="81">
        <v>43477.267905092594</v>
      </c>
      <c r="Q149" s="79" t="s">
        <v>336</v>
      </c>
      <c r="R149" s="79"/>
      <c r="S149" s="79"/>
      <c r="T149" s="79"/>
      <c r="U149" s="79"/>
      <c r="V149" s="83" t="s">
        <v>446</v>
      </c>
      <c r="W149" s="81">
        <v>43477.267905092594</v>
      </c>
      <c r="X149" s="83" t="s">
        <v>523</v>
      </c>
      <c r="Y149" s="79"/>
      <c r="Z149" s="79"/>
      <c r="AA149" s="85" t="s">
        <v>602</v>
      </c>
      <c r="AB149" s="79"/>
      <c r="AC149" s="79" t="b">
        <v>0</v>
      </c>
      <c r="AD149" s="79">
        <v>0</v>
      </c>
      <c r="AE149" s="85" t="s">
        <v>611</v>
      </c>
      <c r="AF149" s="79" t="b">
        <v>0</v>
      </c>
      <c r="AG149" s="79" t="s">
        <v>614</v>
      </c>
      <c r="AH149" s="79"/>
      <c r="AI149" s="85" t="s">
        <v>611</v>
      </c>
      <c r="AJ149" s="79" t="b">
        <v>0</v>
      </c>
      <c r="AK149" s="79">
        <v>194</v>
      </c>
      <c r="AL149" s="85" t="s">
        <v>531</v>
      </c>
      <c r="AM149" s="79" t="s">
        <v>636</v>
      </c>
      <c r="AN149" s="79" t="b">
        <v>0</v>
      </c>
      <c r="AO149" s="85" t="s">
        <v>531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278</v>
      </c>
      <c r="B150" s="64" t="s">
        <v>212</v>
      </c>
      <c r="C150" s="65" t="s">
        <v>1720</v>
      </c>
      <c r="D150" s="66">
        <v>3</v>
      </c>
      <c r="E150" s="67" t="s">
        <v>132</v>
      </c>
      <c r="F150" s="68">
        <v>35</v>
      </c>
      <c r="G150" s="65"/>
      <c r="H150" s="69"/>
      <c r="I150" s="70"/>
      <c r="J150" s="70"/>
      <c r="K150" s="34" t="s">
        <v>65</v>
      </c>
      <c r="L150" s="77">
        <v>150</v>
      </c>
      <c r="M150" s="77"/>
      <c r="N150" s="72"/>
      <c r="O150" s="79" t="s">
        <v>296</v>
      </c>
      <c r="P150" s="81">
        <v>43477.267905092594</v>
      </c>
      <c r="Q150" s="79" t="s">
        <v>336</v>
      </c>
      <c r="R150" s="79"/>
      <c r="S150" s="79"/>
      <c r="T150" s="79"/>
      <c r="U150" s="79"/>
      <c r="V150" s="83" t="s">
        <v>446</v>
      </c>
      <c r="W150" s="81">
        <v>43477.267905092594</v>
      </c>
      <c r="X150" s="83" t="s">
        <v>523</v>
      </c>
      <c r="Y150" s="79"/>
      <c r="Z150" s="79"/>
      <c r="AA150" s="85" t="s">
        <v>602</v>
      </c>
      <c r="AB150" s="79"/>
      <c r="AC150" s="79" t="b">
        <v>0</v>
      </c>
      <c r="AD150" s="79">
        <v>0</v>
      </c>
      <c r="AE150" s="85" t="s">
        <v>611</v>
      </c>
      <c r="AF150" s="79" t="b">
        <v>0</v>
      </c>
      <c r="AG150" s="79" t="s">
        <v>614</v>
      </c>
      <c r="AH150" s="79"/>
      <c r="AI150" s="85" t="s">
        <v>611</v>
      </c>
      <c r="AJ150" s="79" t="b">
        <v>0</v>
      </c>
      <c r="AK150" s="79">
        <v>194</v>
      </c>
      <c r="AL150" s="85" t="s">
        <v>531</v>
      </c>
      <c r="AM150" s="79" t="s">
        <v>636</v>
      </c>
      <c r="AN150" s="79" t="b">
        <v>0</v>
      </c>
      <c r="AO150" s="85" t="s">
        <v>531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v>1</v>
      </c>
      <c r="BE150" s="49">
        <v>5</v>
      </c>
      <c r="BF150" s="48">
        <v>0</v>
      </c>
      <c r="BG150" s="49">
        <v>0</v>
      </c>
      <c r="BH150" s="48">
        <v>0</v>
      </c>
      <c r="BI150" s="49">
        <v>0</v>
      </c>
      <c r="BJ150" s="48">
        <v>19</v>
      </c>
      <c r="BK150" s="49">
        <v>95</v>
      </c>
      <c r="BL150" s="48">
        <v>20</v>
      </c>
    </row>
    <row r="151" spans="1:64" ht="15">
      <c r="A151" s="64" t="s">
        <v>212</v>
      </c>
      <c r="B151" s="64" t="s">
        <v>291</v>
      </c>
      <c r="C151" s="65" t="s">
        <v>1720</v>
      </c>
      <c r="D151" s="66">
        <v>3</v>
      </c>
      <c r="E151" s="67" t="s">
        <v>132</v>
      </c>
      <c r="F151" s="68">
        <v>35</v>
      </c>
      <c r="G151" s="65"/>
      <c r="H151" s="69"/>
      <c r="I151" s="70"/>
      <c r="J151" s="70"/>
      <c r="K151" s="34" t="s">
        <v>65</v>
      </c>
      <c r="L151" s="77">
        <v>151</v>
      </c>
      <c r="M151" s="77"/>
      <c r="N151" s="72"/>
      <c r="O151" s="79" t="s">
        <v>296</v>
      </c>
      <c r="P151" s="81">
        <v>43136.7355787037</v>
      </c>
      <c r="Q151" s="79" t="s">
        <v>298</v>
      </c>
      <c r="R151" s="83" t="s">
        <v>344</v>
      </c>
      <c r="S151" s="79" t="s">
        <v>363</v>
      </c>
      <c r="T151" s="79" t="s">
        <v>372</v>
      </c>
      <c r="U151" s="79"/>
      <c r="V151" s="83" t="s">
        <v>386</v>
      </c>
      <c r="W151" s="81">
        <v>43136.7355787037</v>
      </c>
      <c r="X151" s="83" t="s">
        <v>452</v>
      </c>
      <c r="Y151" s="79"/>
      <c r="Z151" s="79"/>
      <c r="AA151" s="85" t="s">
        <v>531</v>
      </c>
      <c r="AB151" s="79"/>
      <c r="AC151" s="79" t="b">
        <v>0</v>
      </c>
      <c r="AD151" s="79">
        <v>368</v>
      </c>
      <c r="AE151" s="85" t="s">
        <v>611</v>
      </c>
      <c r="AF151" s="79" t="b">
        <v>0</v>
      </c>
      <c r="AG151" s="79" t="s">
        <v>614</v>
      </c>
      <c r="AH151" s="79"/>
      <c r="AI151" s="85" t="s">
        <v>611</v>
      </c>
      <c r="AJ151" s="79" t="b">
        <v>0</v>
      </c>
      <c r="AK151" s="79">
        <v>194</v>
      </c>
      <c r="AL151" s="85" t="s">
        <v>611</v>
      </c>
      <c r="AM151" s="79" t="s">
        <v>618</v>
      </c>
      <c r="AN151" s="79" t="b">
        <v>0</v>
      </c>
      <c r="AO151" s="85" t="s">
        <v>531</v>
      </c>
      <c r="AP151" s="79" t="s">
        <v>638</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2</v>
      </c>
      <c r="BE151" s="49">
        <v>5.714285714285714</v>
      </c>
      <c r="BF151" s="48">
        <v>1</v>
      </c>
      <c r="BG151" s="49">
        <v>2.857142857142857</v>
      </c>
      <c r="BH151" s="48">
        <v>0</v>
      </c>
      <c r="BI151" s="49">
        <v>0</v>
      </c>
      <c r="BJ151" s="48">
        <v>32</v>
      </c>
      <c r="BK151" s="49">
        <v>91.42857142857143</v>
      </c>
      <c r="BL151" s="48">
        <v>35</v>
      </c>
    </row>
    <row r="152" spans="1:64" ht="15">
      <c r="A152" s="64" t="s">
        <v>279</v>
      </c>
      <c r="B152" s="64" t="s">
        <v>291</v>
      </c>
      <c r="C152" s="65" t="s">
        <v>1720</v>
      </c>
      <c r="D152" s="66">
        <v>3</v>
      </c>
      <c r="E152" s="67" t="s">
        <v>132</v>
      </c>
      <c r="F152" s="68">
        <v>35</v>
      </c>
      <c r="G152" s="65"/>
      <c r="H152" s="69"/>
      <c r="I152" s="70"/>
      <c r="J152" s="70"/>
      <c r="K152" s="34" t="s">
        <v>65</v>
      </c>
      <c r="L152" s="77">
        <v>152</v>
      </c>
      <c r="M152" s="77"/>
      <c r="N152" s="72"/>
      <c r="O152" s="79" t="s">
        <v>296</v>
      </c>
      <c r="P152" s="81">
        <v>43477.27018518518</v>
      </c>
      <c r="Q152" s="79" t="s">
        <v>336</v>
      </c>
      <c r="R152" s="79"/>
      <c r="S152" s="79"/>
      <c r="T152" s="79"/>
      <c r="U152" s="79"/>
      <c r="V152" s="83" t="s">
        <v>447</v>
      </c>
      <c r="W152" s="81">
        <v>43477.27018518518</v>
      </c>
      <c r="X152" s="83" t="s">
        <v>524</v>
      </c>
      <c r="Y152" s="79"/>
      <c r="Z152" s="79"/>
      <c r="AA152" s="85" t="s">
        <v>603</v>
      </c>
      <c r="AB152" s="79"/>
      <c r="AC152" s="79" t="b">
        <v>0</v>
      </c>
      <c r="AD152" s="79">
        <v>0</v>
      </c>
      <c r="AE152" s="85" t="s">
        <v>611</v>
      </c>
      <c r="AF152" s="79" t="b">
        <v>0</v>
      </c>
      <c r="AG152" s="79" t="s">
        <v>614</v>
      </c>
      <c r="AH152" s="79"/>
      <c r="AI152" s="85" t="s">
        <v>611</v>
      </c>
      <c r="AJ152" s="79" t="b">
        <v>0</v>
      </c>
      <c r="AK152" s="79">
        <v>194</v>
      </c>
      <c r="AL152" s="85" t="s">
        <v>531</v>
      </c>
      <c r="AM152" s="79" t="s">
        <v>620</v>
      </c>
      <c r="AN152" s="79" t="b">
        <v>0</v>
      </c>
      <c r="AO152" s="85" t="s">
        <v>531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212</v>
      </c>
      <c r="B153" s="64" t="s">
        <v>287</v>
      </c>
      <c r="C153" s="65" t="s">
        <v>1720</v>
      </c>
      <c r="D153" s="66">
        <v>3</v>
      </c>
      <c r="E153" s="67" t="s">
        <v>132</v>
      </c>
      <c r="F153" s="68">
        <v>35</v>
      </c>
      <c r="G153" s="65"/>
      <c r="H153" s="69"/>
      <c r="I153" s="70"/>
      <c r="J153" s="70"/>
      <c r="K153" s="34" t="s">
        <v>65</v>
      </c>
      <c r="L153" s="77">
        <v>153</v>
      </c>
      <c r="M153" s="77"/>
      <c r="N153" s="72"/>
      <c r="O153" s="79" t="s">
        <v>296</v>
      </c>
      <c r="P153" s="81">
        <v>43136.7355787037</v>
      </c>
      <c r="Q153" s="79" t="s">
        <v>298</v>
      </c>
      <c r="R153" s="83" t="s">
        <v>344</v>
      </c>
      <c r="S153" s="79" t="s">
        <v>363</v>
      </c>
      <c r="T153" s="79" t="s">
        <v>372</v>
      </c>
      <c r="U153" s="79"/>
      <c r="V153" s="83" t="s">
        <v>386</v>
      </c>
      <c r="W153" s="81">
        <v>43136.7355787037</v>
      </c>
      <c r="X153" s="83" t="s">
        <v>452</v>
      </c>
      <c r="Y153" s="79"/>
      <c r="Z153" s="79"/>
      <c r="AA153" s="85" t="s">
        <v>531</v>
      </c>
      <c r="AB153" s="79"/>
      <c r="AC153" s="79" t="b">
        <v>0</v>
      </c>
      <c r="AD153" s="79">
        <v>368</v>
      </c>
      <c r="AE153" s="85" t="s">
        <v>611</v>
      </c>
      <c r="AF153" s="79" t="b">
        <v>0</v>
      </c>
      <c r="AG153" s="79" t="s">
        <v>614</v>
      </c>
      <c r="AH153" s="79"/>
      <c r="AI153" s="85" t="s">
        <v>611</v>
      </c>
      <c r="AJ153" s="79" t="b">
        <v>0</v>
      </c>
      <c r="AK153" s="79">
        <v>194</v>
      </c>
      <c r="AL153" s="85" t="s">
        <v>611</v>
      </c>
      <c r="AM153" s="79" t="s">
        <v>618</v>
      </c>
      <c r="AN153" s="79" t="b">
        <v>0</v>
      </c>
      <c r="AO153" s="85" t="s">
        <v>531</v>
      </c>
      <c r="AP153" s="79" t="s">
        <v>638</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6</v>
      </c>
      <c r="BD153" s="48"/>
      <c r="BE153" s="49"/>
      <c r="BF153" s="48"/>
      <c r="BG153" s="49"/>
      <c r="BH153" s="48"/>
      <c r="BI153" s="49"/>
      <c r="BJ153" s="48"/>
      <c r="BK153" s="49"/>
      <c r="BL153" s="48"/>
    </row>
    <row r="154" spans="1:64" ht="15">
      <c r="A154" s="64" t="s">
        <v>279</v>
      </c>
      <c r="B154" s="64" t="s">
        <v>212</v>
      </c>
      <c r="C154" s="65" t="s">
        <v>1720</v>
      </c>
      <c r="D154" s="66">
        <v>3</v>
      </c>
      <c r="E154" s="67" t="s">
        <v>132</v>
      </c>
      <c r="F154" s="68">
        <v>35</v>
      </c>
      <c r="G154" s="65"/>
      <c r="H154" s="69"/>
      <c r="I154" s="70"/>
      <c r="J154" s="70"/>
      <c r="K154" s="34" t="s">
        <v>65</v>
      </c>
      <c r="L154" s="77">
        <v>154</v>
      </c>
      <c r="M154" s="77"/>
      <c r="N154" s="72"/>
      <c r="O154" s="79" t="s">
        <v>296</v>
      </c>
      <c r="P154" s="81">
        <v>43477.27018518518</v>
      </c>
      <c r="Q154" s="79" t="s">
        <v>336</v>
      </c>
      <c r="R154" s="79"/>
      <c r="S154" s="79"/>
      <c r="T154" s="79"/>
      <c r="U154" s="79"/>
      <c r="V154" s="83" t="s">
        <v>447</v>
      </c>
      <c r="W154" s="81">
        <v>43477.27018518518</v>
      </c>
      <c r="X154" s="83" t="s">
        <v>524</v>
      </c>
      <c r="Y154" s="79"/>
      <c r="Z154" s="79"/>
      <c r="AA154" s="85" t="s">
        <v>603</v>
      </c>
      <c r="AB154" s="79"/>
      <c r="AC154" s="79" t="b">
        <v>0</v>
      </c>
      <c r="AD154" s="79">
        <v>0</v>
      </c>
      <c r="AE154" s="85" t="s">
        <v>611</v>
      </c>
      <c r="AF154" s="79" t="b">
        <v>0</v>
      </c>
      <c r="AG154" s="79" t="s">
        <v>614</v>
      </c>
      <c r="AH154" s="79"/>
      <c r="AI154" s="85" t="s">
        <v>611</v>
      </c>
      <c r="AJ154" s="79" t="b">
        <v>0</v>
      </c>
      <c r="AK154" s="79">
        <v>194</v>
      </c>
      <c r="AL154" s="85" t="s">
        <v>531</v>
      </c>
      <c r="AM154" s="79" t="s">
        <v>620</v>
      </c>
      <c r="AN154" s="79" t="b">
        <v>0</v>
      </c>
      <c r="AO154" s="85" t="s">
        <v>531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1</v>
      </c>
      <c r="BE154" s="49">
        <v>5</v>
      </c>
      <c r="BF154" s="48">
        <v>0</v>
      </c>
      <c r="BG154" s="49">
        <v>0</v>
      </c>
      <c r="BH154" s="48">
        <v>0</v>
      </c>
      <c r="BI154" s="49">
        <v>0</v>
      </c>
      <c r="BJ154" s="48">
        <v>19</v>
      </c>
      <c r="BK154" s="49">
        <v>95</v>
      </c>
      <c r="BL154" s="48">
        <v>20</v>
      </c>
    </row>
    <row r="155" spans="1:64" ht="15">
      <c r="A155" s="64" t="s">
        <v>280</v>
      </c>
      <c r="B155" s="64" t="s">
        <v>280</v>
      </c>
      <c r="C155" s="65" t="s">
        <v>1720</v>
      </c>
      <c r="D155" s="66">
        <v>3</v>
      </c>
      <c r="E155" s="67" t="s">
        <v>132</v>
      </c>
      <c r="F155" s="68">
        <v>35</v>
      </c>
      <c r="G155" s="65"/>
      <c r="H155" s="69"/>
      <c r="I155" s="70"/>
      <c r="J155" s="70"/>
      <c r="K155" s="34" t="s">
        <v>65</v>
      </c>
      <c r="L155" s="77">
        <v>155</v>
      </c>
      <c r="M155" s="77"/>
      <c r="N155" s="72"/>
      <c r="O155" s="79" t="s">
        <v>176</v>
      </c>
      <c r="P155" s="81">
        <v>43477.951828703706</v>
      </c>
      <c r="Q155" s="79" t="s">
        <v>339</v>
      </c>
      <c r="R155" s="83" t="s">
        <v>360</v>
      </c>
      <c r="S155" s="79" t="s">
        <v>368</v>
      </c>
      <c r="T155" s="79"/>
      <c r="U155" s="79"/>
      <c r="V155" s="83" t="s">
        <v>448</v>
      </c>
      <c r="W155" s="81">
        <v>43477.951828703706</v>
      </c>
      <c r="X155" s="83" t="s">
        <v>525</v>
      </c>
      <c r="Y155" s="79"/>
      <c r="Z155" s="79"/>
      <c r="AA155" s="85" t="s">
        <v>604</v>
      </c>
      <c r="AB155" s="85" t="s">
        <v>610</v>
      </c>
      <c r="AC155" s="79" t="b">
        <v>0</v>
      </c>
      <c r="AD155" s="79">
        <v>0</v>
      </c>
      <c r="AE155" s="85" t="s">
        <v>613</v>
      </c>
      <c r="AF155" s="79" t="b">
        <v>0</v>
      </c>
      <c r="AG155" s="79" t="s">
        <v>614</v>
      </c>
      <c r="AH155" s="79"/>
      <c r="AI155" s="85" t="s">
        <v>611</v>
      </c>
      <c r="AJ155" s="79" t="b">
        <v>0</v>
      </c>
      <c r="AK155" s="79">
        <v>0</v>
      </c>
      <c r="AL155" s="85" t="s">
        <v>611</v>
      </c>
      <c r="AM155" s="79" t="s">
        <v>619</v>
      </c>
      <c r="AN155" s="79" t="b">
        <v>0</v>
      </c>
      <c r="AO155" s="85" t="s">
        <v>610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4</v>
      </c>
      <c r="BK155" s="49">
        <v>100</v>
      </c>
      <c r="BL155" s="48">
        <v>4</v>
      </c>
    </row>
    <row r="156" spans="1:64" ht="15">
      <c r="A156" s="64" t="s">
        <v>214</v>
      </c>
      <c r="B156" s="64" t="s">
        <v>288</v>
      </c>
      <c r="C156" s="65" t="s">
        <v>1720</v>
      </c>
      <c r="D156" s="66">
        <v>3</v>
      </c>
      <c r="E156" s="67" t="s">
        <v>132</v>
      </c>
      <c r="F156" s="68">
        <v>35</v>
      </c>
      <c r="G156" s="65"/>
      <c r="H156" s="69"/>
      <c r="I156" s="70"/>
      <c r="J156" s="70"/>
      <c r="K156" s="34" t="s">
        <v>65</v>
      </c>
      <c r="L156" s="77">
        <v>156</v>
      </c>
      <c r="M156" s="77"/>
      <c r="N156" s="72"/>
      <c r="O156" s="79" t="s">
        <v>296</v>
      </c>
      <c r="P156" s="81">
        <v>42970.80550925926</v>
      </c>
      <c r="Q156" s="79" t="s">
        <v>300</v>
      </c>
      <c r="R156" s="83" t="s">
        <v>345</v>
      </c>
      <c r="S156" s="79" t="s">
        <v>364</v>
      </c>
      <c r="T156" s="79" t="s">
        <v>373</v>
      </c>
      <c r="U156" s="83" t="s">
        <v>379</v>
      </c>
      <c r="V156" s="83" t="s">
        <v>379</v>
      </c>
      <c r="W156" s="81">
        <v>42970.80550925926</v>
      </c>
      <c r="X156" s="83" t="s">
        <v>454</v>
      </c>
      <c r="Y156" s="79"/>
      <c r="Z156" s="79"/>
      <c r="AA156" s="85" t="s">
        <v>533</v>
      </c>
      <c r="AB156" s="79"/>
      <c r="AC156" s="79" t="b">
        <v>0</v>
      </c>
      <c r="AD156" s="79">
        <v>812</v>
      </c>
      <c r="AE156" s="85" t="s">
        <v>611</v>
      </c>
      <c r="AF156" s="79" t="b">
        <v>0</v>
      </c>
      <c r="AG156" s="79" t="s">
        <v>614</v>
      </c>
      <c r="AH156" s="79"/>
      <c r="AI156" s="85" t="s">
        <v>611</v>
      </c>
      <c r="AJ156" s="79" t="b">
        <v>0</v>
      </c>
      <c r="AK156" s="79">
        <v>186</v>
      </c>
      <c r="AL156" s="85" t="s">
        <v>611</v>
      </c>
      <c r="AM156" s="79" t="s">
        <v>620</v>
      </c>
      <c r="AN156" s="79" t="b">
        <v>0</v>
      </c>
      <c r="AO156" s="85" t="s">
        <v>533</v>
      </c>
      <c r="AP156" s="79" t="s">
        <v>638</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281</v>
      </c>
      <c r="B157" s="64" t="s">
        <v>288</v>
      </c>
      <c r="C157" s="65" t="s">
        <v>1720</v>
      </c>
      <c r="D157" s="66">
        <v>3</v>
      </c>
      <c r="E157" s="67" t="s">
        <v>132</v>
      </c>
      <c r="F157" s="68">
        <v>35</v>
      </c>
      <c r="G157" s="65"/>
      <c r="H157" s="69"/>
      <c r="I157" s="70"/>
      <c r="J157" s="70"/>
      <c r="K157" s="34" t="s">
        <v>65</v>
      </c>
      <c r="L157" s="77">
        <v>157</v>
      </c>
      <c r="M157" s="77"/>
      <c r="N157" s="72"/>
      <c r="O157" s="79" t="s">
        <v>296</v>
      </c>
      <c r="P157" s="81">
        <v>43478.66695601852</v>
      </c>
      <c r="Q157" s="79" t="s">
        <v>303</v>
      </c>
      <c r="R157" s="83" t="s">
        <v>345</v>
      </c>
      <c r="S157" s="79" t="s">
        <v>364</v>
      </c>
      <c r="T157" s="79" t="s">
        <v>373</v>
      </c>
      <c r="U157" s="79"/>
      <c r="V157" s="83" t="s">
        <v>449</v>
      </c>
      <c r="W157" s="81">
        <v>43478.66695601852</v>
      </c>
      <c r="X157" s="83" t="s">
        <v>526</v>
      </c>
      <c r="Y157" s="79"/>
      <c r="Z157" s="79"/>
      <c r="AA157" s="85" t="s">
        <v>605</v>
      </c>
      <c r="AB157" s="79"/>
      <c r="AC157" s="79" t="b">
        <v>0</v>
      </c>
      <c r="AD157" s="79">
        <v>0</v>
      </c>
      <c r="AE157" s="85" t="s">
        <v>611</v>
      </c>
      <c r="AF157" s="79" t="b">
        <v>0</v>
      </c>
      <c r="AG157" s="79" t="s">
        <v>614</v>
      </c>
      <c r="AH157" s="79"/>
      <c r="AI157" s="85" t="s">
        <v>611</v>
      </c>
      <c r="AJ157" s="79" t="b">
        <v>0</v>
      </c>
      <c r="AK157" s="79">
        <v>186</v>
      </c>
      <c r="AL157" s="85" t="s">
        <v>533</v>
      </c>
      <c r="AM157" s="79" t="s">
        <v>621</v>
      </c>
      <c r="AN157" s="79" t="b">
        <v>0</v>
      </c>
      <c r="AO157" s="85" t="s">
        <v>533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214</v>
      </c>
      <c r="B158" s="64" t="s">
        <v>289</v>
      </c>
      <c r="C158" s="65" t="s">
        <v>1720</v>
      </c>
      <c r="D158" s="66">
        <v>3</v>
      </c>
      <c r="E158" s="67" t="s">
        <v>132</v>
      </c>
      <c r="F158" s="68">
        <v>35</v>
      </c>
      <c r="G158" s="65"/>
      <c r="H158" s="69"/>
      <c r="I158" s="70"/>
      <c r="J158" s="70"/>
      <c r="K158" s="34" t="s">
        <v>65</v>
      </c>
      <c r="L158" s="77">
        <v>158</v>
      </c>
      <c r="M158" s="77"/>
      <c r="N158" s="72"/>
      <c r="O158" s="79" t="s">
        <v>296</v>
      </c>
      <c r="P158" s="81">
        <v>42970.80550925926</v>
      </c>
      <c r="Q158" s="79" t="s">
        <v>300</v>
      </c>
      <c r="R158" s="83" t="s">
        <v>345</v>
      </c>
      <c r="S158" s="79" t="s">
        <v>364</v>
      </c>
      <c r="T158" s="79" t="s">
        <v>373</v>
      </c>
      <c r="U158" s="83" t="s">
        <v>379</v>
      </c>
      <c r="V158" s="83" t="s">
        <v>379</v>
      </c>
      <c r="W158" s="81">
        <v>42970.80550925926</v>
      </c>
      <c r="X158" s="83" t="s">
        <v>454</v>
      </c>
      <c r="Y158" s="79"/>
      <c r="Z158" s="79"/>
      <c r="AA158" s="85" t="s">
        <v>533</v>
      </c>
      <c r="AB158" s="79"/>
      <c r="AC158" s="79" t="b">
        <v>0</v>
      </c>
      <c r="AD158" s="79">
        <v>812</v>
      </c>
      <c r="AE158" s="85" t="s">
        <v>611</v>
      </c>
      <c r="AF158" s="79" t="b">
        <v>0</v>
      </c>
      <c r="AG158" s="79" t="s">
        <v>614</v>
      </c>
      <c r="AH158" s="79"/>
      <c r="AI158" s="85" t="s">
        <v>611</v>
      </c>
      <c r="AJ158" s="79" t="b">
        <v>0</v>
      </c>
      <c r="AK158" s="79">
        <v>186</v>
      </c>
      <c r="AL158" s="85" t="s">
        <v>611</v>
      </c>
      <c r="AM158" s="79" t="s">
        <v>620</v>
      </c>
      <c r="AN158" s="79" t="b">
        <v>0</v>
      </c>
      <c r="AO158" s="85" t="s">
        <v>533</v>
      </c>
      <c r="AP158" s="79" t="s">
        <v>638</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281</v>
      </c>
      <c r="B159" s="64" t="s">
        <v>289</v>
      </c>
      <c r="C159" s="65" t="s">
        <v>1720</v>
      </c>
      <c r="D159" s="66">
        <v>3</v>
      </c>
      <c r="E159" s="67" t="s">
        <v>132</v>
      </c>
      <c r="F159" s="68">
        <v>35</v>
      </c>
      <c r="G159" s="65"/>
      <c r="H159" s="69"/>
      <c r="I159" s="70"/>
      <c r="J159" s="70"/>
      <c r="K159" s="34" t="s">
        <v>65</v>
      </c>
      <c r="L159" s="77">
        <v>159</v>
      </c>
      <c r="M159" s="77"/>
      <c r="N159" s="72"/>
      <c r="O159" s="79" t="s">
        <v>296</v>
      </c>
      <c r="P159" s="81">
        <v>43478.66695601852</v>
      </c>
      <c r="Q159" s="79" t="s">
        <v>303</v>
      </c>
      <c r="R159" s="83" t="s">
        <v>345</v>
      </c>
      <c r="S159" s="79" t="s">
        <v>364</v>
      </c>
      <c r="T159" s="79" t="s">
        <v>373</v>
      </c>
      <c r="U159" s="79"/>
      <c r="V159" s="83" t="s">
        <v>449</v>
      </c>
      <c r="W159" s="81">
        <v>43478.66695601852</v>
      </c>
      <c r="X159" s="83" t="s">
        <v>526</v>
      </c>
      <c r="Y159" s="79"/>
      <c r="Z159" s="79"/>
      <c r="AA159" s="85" t="s">
        <v>605</v>
      </c>
      <c r="AB159" s="79"/>
      <c r="AC159" s="79" t="b">
        <v>0</v>
      </c>
      <c r="AD159" s="79">
        <v>0</v>
      </c>
      <c r="AE159" s="85" t="s">
        <v>611</v>
      </c>
      <c r="AF159" s="79" t="b">
        <v>0</v>
      </c>
      <c r="AG159" s="79" t="s">
        <v>614</v>
      </c>
      <c r="AH159" s="79"/>
      <c r="AI159" s="85" t="s">
        <v>611</v>
      </c>
      <c r="AJ159" s="79" t="b">
        <v>0</v>
      </c>
      <c r="AK159" s="79">
        <v>186</v>
      </c>
      <c r="AL159" s="85" t="s">
        <v>533</v>
      </c>
      <c r="AM159" s="79" t="s">
        <v>621</v>
      </c>
      <c r="AN159" s="79" t="b">
        <v>0</v>
      </c>
      <c r="AO159" s="85" t="s">
        <v>533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214</v>
      </c>
      <c r="B160" s="64" t="s">
        <v>290</v>
      </c>
      <c r="C160" s="65" t="s">
        <v>1720</v>
      </c>
      <c r="D160" s="66">
        <v>3</v>
      </c>
      <c r="E160" s="67" t="s">
        <v>132</v>
      </c>
      <c r="F160" s="68">
        <v>35</v>
      </c>
      <c r="G160" s="65"/>
      <c r="H160" s="69"/>
      <c r="I160" s="70"/>
      <c r="J160" s="70"/>
      <c r="K160" s="34" t="s">
        <v>65</v>
      </c>
      <c r="L160" s="77">
        <v>160</v>
      </c>
      <c r="M160" s="77"/>
      <c r="N160" s="72"/>
      <c r="O160" s="79" t="s">
        <v>296</v>
      </c>
      <c r="P160" s="81">
        <v>42970.80550925926</v>
      </c>
      <c r="Q160" s="79" t="s">
        <v>300</v>
      </c>
      <c r="R160" s="83" t="s">
        <v>345</v>
      </c>
      <c r="S160" s="79" t="s">
        <v>364</v>
      </c>
      <c r="T160" s="79" t="s">
        <v>373</v>
      </c>
      <c r="U160" s="83" t="s">
        <v>379</v>
      </c>
      <c r="V160" s="83" t="s">
        <v>379</v>
      </c>
      <c r="W160" s="81">
        <v>42970.80550925926</v>
      </c>
      <c r="X160" s="83" t="s">
        <v>454</v>
      </c>
      <c r="Y160" s="79"/>
      <c r="Z160" s="79"/>
      <c r="AA160" s="85" t="s">
        <v>533</v>
      </c>
      <c r="AB160" s="79"/>
      <c r="AC160" s="79" t="b">
        <v>0</v>
      </c>
      <c r="AD160" s="79">
        <v>812</v>
      </c>
      <c r="AE160" s="85" t="s">
        <v>611</v>
      </c>
      <c r="AF160" s="79" t="b">
        <v>0</v>
      </c>
      <c r="AG160" s="79" t="s">
        <v>614</v>
      </c>
      <c r="AH160" s="79"/>
      <c r="AI160" s="85" t="s">
        <v>611</v>
      </c>
      <c r="AJ160" s="79" t="b">
        <v>0</v>
      </c>
      <c r="AK160" s="79">
        <v>186</v>
      </c>
      <c r="AL160" s="85" t="s">
        <v>611</v>
      </c>
      <c r="AM160" s="79" t="s">
        <v>620</v>
      </c>
      <c r="AN160" s="79" t="b">
        <v>0</v>
      </c>
      <c r="AO160" s="85" t="s">
        <v>533</v>
      </c>
      <c r="AP160" s="79" t="s">
        <v>638</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1</v>
      </c>
      <c r="BE160" s="49">
        <v>9.090909090909092</v>
      </c>
      <c r="BF160" s="48">
        <v>1</v>
      </c>
      <c r="BG160" s="49">
        <v>9.090909090909092</v>
      </c>
      <c r="BH160" s="48">
        <v>0</v>
      </c>
      <c r="BI160" s="49">
        <v>0</v>
      </c>
      <c r="BJ160" s="48">
        <v>9</v>
      </c>
      <c r="BK160" s="49">
        <v>81.81818181818181</v>
      </c>
      <c r="BL160" s="48">
        <v>11</v>
      </c>
    </row>
    <row r="161" spans="1:64" ht="15">
      <c r="A161" s="64" t="s">
        <v>281</v>
      </c>
      <c r="B161" s="64" t="s">
        <v>290</v>
      </c>
      <c r="C161" s="65" t="s">
        <v>1720</v>
      </c>
      <c r="D161" s="66">
        <v>3</v>
      </c>
      <c r="E161" s="67" t="s">
        <v>132</v>
      </c>
      <c r="F161" s="68">
        <v>35</v>
      </c>
      <c r="G161" s="65"/>
      <c r="H161" s="69"/>
      <c r="I161" s="70"/>
      <c r="J161" s="70"/>
      <c r="K161" s="34" t="s">
        <v>65</v>
      </c>
      <c r="L161" s="77">
        <v>161</v>
      </c>
      <c r="M161" s="77"/>
      <c r="N161" s="72"/>
      <c r="O161" s="79" t="s">
        <v>296</v>
      </c>
      <c r="P161" s="81">
        <v>43478.66695601852</v>
      </c>
      <c r="Q161" s="79" t="s">
        <v>303</v>
      </c>
      <c r="R161" s="83" t="s">
        <v>345</v>
      </c>
      <c r="S161" s="79" t="s">
        <v>364</v>
      </c>
      <c r="T161" s="79" t="s">
        <v>373</v>
      </c>
      <c r="U161" s="79"/>
      <c r="V161" s="83" t="s">
        <v>449</v>
      </c>
      <c r="W161" s="81">
        <v>43478.66695601852</v>
      </c>
      <c r="X161" s="83" t="s">
        <v>526</v>
      </c>
      <c r="Y161" s="79"/>
      <c r="Z161" s="79"/>
      <c r="AA161" s="85" t="s">
        <v>605</v>
      </c>
      <c r="AB161" s="79"/>
      <c r="AC161" s="79" t="b">
        <v>0</v>
      </c>
      <c r="AD161" s="79">
        <v>0</v>
      </c>
      <c r="AE161" s="85" t="s">
        <v>611</v>
      </c>
      <c r="AF161" s="79" t="b">
        <v>0</v>
      </c>
      <c r="AG161" s="79" t="s">
        <v>614</v>
      </c>
      <c r="AH161" s="79"/>
      <c r="AI161" s="85" t="s">
        <v>611</v>
      </c>
      <c r="AJ161" s="79" t="b">
        <v>0</v>
      </c>
      <c r="AK161" s="79">
        <v>186</v>
      </c>
      <c r="AL161" s="85" t="s">
        <v>533</v>
      </c>
      <c r="AM161" s="79" t="s">
        <v>621</v>
      </c>
      <c r="AN161" s="79" t="b">
        <v>0</v>
      </c>
      <c r="AO161" s="85" t="s">
        <v>533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214</v>
      </c>
      <c r="B162" s="64" t="s">
        <v>287</v>
      </c>
      <c r="C162" s="65" t="s">
        <v>1720</v>
      </c>
      <c r="D162" s="66">
        <v>3</v>
      </c>
      <c r="E162" s="67" t="s">
        <v>132</v>
      </c>
      <c r="F162" s="68">
        <v>35</v>
      </c>
      <c r="G162" s="65"/>
      <c r="H162" s="69"/>
      <c r="I162" s="70"/>
      <c r="J162" s="70"/>
      <c r="K162" s="34" t="s">
        <v>65</v>
      </c>
      <c r="L162" s="77">
        <v>162</v>
      </c>
      <c r="M162" s="77"/>
      <c r="N162" s="72"/>
      <c r="O162" s="79" t="s">
        <v>296</v>
      </c>
      <c r="P162" s="81">
        <v>42970.80550925926</v>
      </c>
      <c r="Q162" s="79" t="s">
        <v>300</v>
      </c>
      <c r="R162" s="83" t="s">
        <v>345</v>
      </c>
      <c r="S162" s="79" t="s">
        <v>364</v>
      </c>
      <c r="T162" s="79" t="s">
        <v>373</v>
      </c>
      <c r="U162" s="83" t="s">
        <v>379</v>
      </c>
      <c r="V162" s="83" t="s">
        <v>379</v>
      </c>
      <c r="W162" s="81">
        <v>42970.80550925926</v>
      </c>
      <c r="X162" s="83" t="s">
        <v>454</v>
      </c>
      <c r="Y162" s="79"/>
      <c r="Z162" s="79"/>
      <c r="AA162" s="85" t="s">
        <v>533</v>
      </c>
      <c r="AB162" s="79"/>
      <c r="AC162" s="79" t="b">
        <v>0</v>
      </c>
      <c r="AD162" s="79">
        <v>812</v>
      </c>
      <c r="AE162" s="85" t="s">
        <v>611</v>
      </c>
      <c r="AF162" s="79" t="b">
        <v>0</v>
      </c>
      <c r="AG162" s="79" t="s">
        <v>614</v>
      </c>
      <c r="AH162" s="79"/>
      <c r="AI162" s="85" t="s">
        <v>611</v>
      </c>
      <c r="AJ162" s="79" t="b">
        <v>0</v>
      </c>
      <c r="AK162" s="79">
        <v>186</v>
      </c>
      <c r="AL162" s="85" t="s">
        <v>611</v>
      </c>
      <c r="AM162" s="79" t="s">
        <v>620</v>
      </c>
      <c r="AN162" s="79" t="b">
        <v>0</v>
      </c>
      <c r="AO162" s="85" t="s">
        <v>533</v>
      </c>
      <c r="AP162" s="79" t="s">
        <v>638</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6</v>
      </c>
      <c r="BD162" s="48"/>
      <c r="BE162" s="49"/>
      <c r="BF162" s="48"/>
      <c r="BG162" s="49"/>
      <c r="BH162" s="48"/>
      <c r="BI162" s="49"/>
      <c r="BJ162" s="48"/>
      <c r="BK162" s="49"/>
      <c r="BL162" s="48"/>
    </row>
    <row r="163" spans="1:64" ht="15">
      <c r="A163" s="64" t="s">
        <v>281</v>
      </c>
      <c r="B163" s="64" t="s">
        <v>214</v>
      </c>
      <c r="C163" s="65" t="s">
        <v>1720</v>
      </c>
      <c r="D163" s="66">
        <v>3</v>
      </c>
      <c r="E163" s="67" t="s">
        <v>132</v>
      </c>
      <c r="F163" s="68">
        <v>35</v>
      </c>
      <c r="G163" s="65"/>
      <c r="H163" s="69"/>
      <c r="I163" s="70"/>
      <c r="J163" s="70"/>
      <c r="K163" s="34" t="s">
        <v>65</v>
      </c>
      <c r="L163" s="77">
        <v>163</v>
      </c>
      <c r="M163" s="77"/>
      <c r="N163" s="72"/>
      <c r="O163" s="79" t="s">
        <v>296</v>
      </c>
      <c r="P163" s="81">
        <v>43478.66695601852</v>
      </c>
      <c r="Q163" s="79" t="s">
        <v>303</v>
      </c>
      <c r="R163" s="83" t="s">
        <v>345</v>
      </c>
      <c r="S163" s="79" t="s">
        <v>364</v>
      </c>
      <c r="T163" s="79" t="s">
        <v>373</v>
      </c>
      <c r="U163" s="79"/>
      <c r="V163" s="83" t="s">
        <v>449</v>
      </c>
      <c r="W163" s="81">
        <v>43478.66695601852</v>
      </c>
      <c r="X163" s="83" t="s">
        <v>526</v>
      </c>
      <c r="Y163" s="79"/>
      <c r="Z163" s="79"/>
      <c r="AA163" s="85" t="s">
        <v>605</v>
      </c>
      <c r="AB163" s="79"/>
      <c r="AC163" s="79" t="b">
        <v>0</v>
      </c>
      <c r="AD163" s="79">
        <v>0</v>
      </c>
      <c r="AE163" s="85" t="s">
        <v>611</v>
      </c>
      <c r="AF163" s="79" t="b">
        <v>0</v>
      </c>
      <c r="AG163" s="79" t="s">
        <v>614</v>
      </c>
      <c r="AH163" s="79"/>
      <c r="AI163" s="85" t="s">
        <v>611</v>
      </c>
      <c r="AJ163" s="79" t="b">
        <v>0</v>
      </c>
      <c r="AK163" s="79">
        <v>186</v>
      </c>
      <c r="AL163" s="85" t="s">
        <v>533</v>
      </c>
      <c r="AM163" s="79" t="s">
        <v>621</v>
      </c>
      <c r="AN163" s="79" t="b">
        <v>0</v>
      </c>
      <c r="AO163" s="85" t="s">
        <v>533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v>1</v>
      </c>
      <c r="BE163" s="49">
        <v>8.333333333333334</v>
      </c>
      <c r="BF163" s="48">
        <v>1</v>
      </c>
      <c r="BG163" s="49">
        <v>8.333333333333334</v>
      </c>
      <c r="BH163" s="48">
        <v>0</v>
      </c>
      <c r="BI163" s="49">
        <v>0</v>
      </c>
      <c r="BJ163" s="48">
        <v>10</v>
      </c>
      <c r="BK163" s="49">
        <v>83.33333333333333</v>
      </c>
      <c r="BL163" s="48">
        <v>12</v>
      </c>
    </row>
    <row r="164" spans="1:64" ht="15">
      <c r="A164" s="64" t="s">
        <v>282</v>
      </c>
      <c r="B164" s="64" t="s">
        <v>282</v>
      </c>
      <c r="C164" s="65" t="s">
        <v>1721</v>
      </c>
      <c r="D164" s="66">
        <v>3</v>
      </c>
      <c r="E164" s="67" t="s">
        <v>136</v>
      </c>
      <c r="F164" s="68">
        <v>35</v>
      </c>
      <c r="G164" s="65"/>
      <c r="H164" s="69"/>
      <c r="I164" s="70"/>
      <c r="J164" s="70"/>
      <c r="K164" s="34" t="s">
        <v>65</v>
      </c>
      <c r="L164" s="77">
        <v>164</v>
      </c>
      <c r="M164" s="77"/>
      <c r="N164" s="72"/>
      <c r="O164" s="79" t="s">
        <v>176</v>
      </c>
      <c r="P164" s="81">
        <v>43468.49398148148</v>
      </c>
      <c r="Q164" s="79" t="s">
        <v>340</v>
      </c>
      <c r="R164" s="83" t="s">
        <v>361</v>
      </c>
      <c r="S164" s="79" t="s">
        <v>371</v>
      </c>
      <c r="T164" s="79"/>
      <c r="U164" s="83" t="s">
        <v>384</v>
      </c>
      <c r="V164" s="83" t="s">
        <v>384</v>
      </c>
      <c r="W164" s="81">
        <v>43468.49398148148</v>
      </c>
      <c r="X164" s="83" t="s">
        <v>527</v>
      </c>
      <c r="Y164" s="79"/>
      <c r="Z164" s="79"/>
      <c r="AA164" s="85" t="s">
        <v>606</v>
      </c>
      <c r="AB164" s="79"/>
      <c r="AC164" s="79" t="b">
        <v>0</v>
      </c>
      <c r="AD164" s="79">
        <v>0</v>
      </c>
      <c r="AE164" s="85" t="s">
        <v>611</v>
      </c>
      <c r="AF164" s="79" t="b">
        <v>0</v>
      </c>
      <c r="AG164" s="79" t="s">
        <v>614</v>
      </c>
      <c r="AH164" s="79"/>
      <c r="AI164" s="85" t="s">
        <v>611</v>
      </c>
      <c r="AJ164" s="79" t="b">
        <v>0</v>
      </c>
      <c r="AK164" s="79">
        <v>0</v>
      </c>
      <c r="AL164" s="85" t="s">
        <v>611</v>
      </c>
      <c r="AM164" s="79" t="s">
        <v>637</v>
      </c>
      <c r="AN164" s="79" t="b">
        <v>0</v>
      </c>
      <c r="AO164" s="85" t="s">
        <v>606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1</v>
      </c>
      <c r="BE164" s="49">
        <v>9.090909090909092</v>
      </c>
      <c r="BF164" s="48">
        <v>0</v>
      </c>
      <c r="BG164" s="49">
        <v>0</v>
      </c>
      <c r="BH164" s="48">
        <v>0</v>
      </c>
      <c r="BI164" s="49">
        <v>0</v>
      </c>
      <c r="BJ164" s="48">
        <v>10</v>
      </c>
      <c r="BK164" s="49">
        <v>90.9090909090909</v>
      </c>
      <c r="BL164" s="48">
        <v>11</v>
      </c>
    </row>
    <row r="165" spans="1:64" ht="15">
      <c r="A165" s="64" t="s">
        <v>282</v>
      </c>
      <c r="B165" s="64" t="s">
        <v>282</v>
      </c>
      <c r="C165" s="65" t="s">
        <v>1721</v>
      </c>
      <c r="D165" s="66">
        <v>3</v>
      </c>
      <c r="E165" s="67" t="s">
        <v>136</v>
      </c>
      <c r="F165" s="68">
        <v>35</v>
      </c>
      <c r="G165" s="65"/>
      <c r="H165" s="69"/>
      <c r="I165" s="70"/>
      <c r="J165" s="70"/>
      <c r="K165" s="34" t="s">
        <v>65</v>
      </c>
      <c r="L165" s="77">
        <v>165</v>
      </c>
      <c r="M165" s="77"/>
      <c r="N165" s="72"/>
      <c r="O165" s="79" t="s">
        <v>176</v>
      </c>
      <c r="P165" s="81">
        <v>43480.256423611114</v>
      </c>
      <c r="Q165" s="79" t="s">
        <v>341</v>
      </c>
      <c r="R165" s="83" t="s">
        <v>361</v>
      </c>
      <c r="S165" s="79" t="s">
        <v>371</v>
      </c>
      <c r="T165" s="79"/>
      <c r="U165" s="83" t="s">
        <v>385</v>
      </c>
      <c r="V165" s="83" t="s">
        <v>385</v>
      </c>
      <c r="W165" s="81">
        <v>43480.256423611114</v>
      </c>
      <c r="X165" s="83" t="s">
        <v>528</v>
      </c>
      <c r="Y165" s="79"/>
      <c r="Z165" s="79"/>
      <c r="AA165" s="85" t="s">
        <v>607</v>
      </c>
      <c r="AB165" s="79"/>
      <c r="AC165" s="79" t="b">
        <v>0</v>
      </c>
      <c r="AD165" s="79">
        <v>0</v>
      </c>
      <c r="AE165" s="85" t="s">
        <v>611</v>
      </c>
      <c r="AF165" s="79" t="b">
        <v>0</v>
      </c>
      <c r="AG165" s="79" t="s">
        <v>614</v>
      </c>
      <c r="AH165" s="79"/>
      <c r="AI165" s="85" t="s">
        <v>611</v>
      </c>
      <c r="AJ165" s="79" t="b">
        <v>0</v>
      </c>
      <c r="AK165" s="79">
        <v>0</v>
      </c>
      <c r="AL165" s="85" t="s">
        <v>611</v>
      </c>
      <c r="AM165" s="79" t="s">
        <v>637</v>
      </c>
      <c r="AN165" s="79" t="b">
        <v>0</v>
      </c>
      <c r="AO165" s="85" t="s">
        <v>607</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v>1</v>
      </c>
      <c r="BE165" s="49">
        <v>9.090909090909092</v>
      </c>
      <c r="BF165" s="48">
        <v>0</v>
      </c>
      <c r="BG165" s="49">
        <v>0</v>
      </c>
      <c r="BH165" s="48">
        <v>0</v>
      </c>
      <c r="BI165" s="49">
        <v>0</v>
      </c>
      <c r="BJ165" s="48">
        <v>10</v>
      </c>
      <c r="BK165" s="49">
        <v>90.9090909090909</v>
      </c>
      <c r="BL165" s="48">
        <v>11</v>
      </c>
    </row>
    <row r="166" spans="1:64" ht="15">
      <c r="A166" s="64" t="s">
        <v>283</v>
      </c>
      <c r="B166" s="64" t="s">
        <v>287</v>
      </c>
      <c r="C166" s="65" t="s">
        <v>1720</v>
      </c>
      <c r="D166" s="66">
        <v>3</v>
      </c>
      <c r="E166" s="67" t="s">
        <v>132</v>
      </c>
      <c r="F166" s="68">
        <v>35</v>
      </c>
      <c r="G166" s="65"/>
      <c r="H166" s="69"/>
      <c r="I166" s="70"/>
      <c r="J166" s="70"/>
      <c r="K166" s="34" t="s">
        <v>65</v>
      </c>
      <c r="L166" s="77">
        <v>166</v>
      </c>
      <c r="M166" s="77"/>
      <c r="N166" s="72"/>
      <c r="O166" s="79" t="s">
        <v>296</v>
      </c>
      <c r="P166" s="81">
        <v>43181.96469907407</v>
      </c>
      <c r="Q166" s="79" t="s">
        <v>342</v>
      </c>
      <c r="R166" s="83" t="s">
        <v>362</v>
      </c>
      <c r="S166" s="79" t="s">
        <v>371</v>
      </c>
      <c r="T166" s="79" t="s">
        <v>378</v>
      </c>
      <c r="U166" s="79"/>
      <c r="V166" s="83" t="s">
        <v>450</v>
      </c>
      <c r="W166" s="81">
        <v>43181.96469907407</v>
      </c>
      <c r="X166" s="83" t="s">
        <v>529</v>
      </c>
      <c r="Y166" s="79"/>
      <c r="Z166" s="79"/>
      <c r="AA166" s="85" t="s">
        <v>608</v>
      </c>
      <c r="AB166" s="79"/>
      <c r="AC166" s="79" t="b">
        <v>0</v>
      </c>
      <c r="AD166" s="79">
        <v>23</v>
      </c>
      <c r="AE166" s="85" t="s">
        <v>611</v>
      </c>
      <c r="AF166" s="79" t="b">
        <v>1</v>
      </c>
      <c r="AG166" s="79" t="s">
        <v>614</v>
      </c>
      <c r="AH166" s="79"/>
      <c r="AI166" s="85" t="s">
        <v>617</v>
      </c>
      <c r="AJ166" s="79" t="b">
        <v>0</v>
      </c>
      <c r="AK166" s="79">
        <v>10</v>
      </c>
      <c r="AL166" s="85" t="s">
        <v>611</v>
      </c>
      <c r="AM166" s="79" t="s">
        <v>620</v>
      </c>
      <c r="AN166" s="79" t="b">
        <v>0</v>
      </c>
      <c r="AO166" s="85" t="s">
        <v>608</v>
      </c>
      <c r="AP166" s="79" t="s">
        <v>638</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284</v>
      </c>
      <c r="B167" s="64" t="s">
        <v>287</v>
      </c>
      <c r="C167" s="65" t="s">
        <v>1720</v>
      </c>
      <c r="D167" s="66">
        <v>3</v>
      </c>
      <c r="E167" s="67" t="s">
        <v>132</v>
      </c>
      <c r="F167" s="68">
        <v>35</v>
      </c>
      <c r="G167" s="65"/>
      <c r="H167" s="69"/>
      <c r="I167" s="70"/>
      <c r="J167" s="70"/>
      <c r="K167" s="34" t="s">
        <v>65</v>
      </c>
      <c r="L167" s="77">
        <v>167</v>
      </c>
      <c r="M167" s="77"/>
      <c r="N167" s="72"/>
      <c r="O167" s="79" t="s">
        <v>296</v>
      </c>
      <c r="P167" s="81">
        <v>43480.61803240741</v>
      </c>
      <c r="Q167" s="79" t="s">
        <v>343</v>
      </c>
      <c r="R167" s="79"/>
      <c r="S167" s="79"/>
      <c r="T167" s="79" t="s">
        <v>378</v>
      </c>
      <c r="U167" s="79"/>
      <c r="V167" s="83" t="s">
        <v>451</v>
      </c>
      <c r="W167" s="81">
        <v>43480.61803240741</v>
      </c>
      <c r="X167" s="83" t="s">
        <v>530</v>
      </c>
      <c r="Y167" s="79"/>
      <c r="Z167" s="79"/>
      <c r="AA167" s="85" t="s">
        <v>609</v>
      </c>
      <c r="AB167" s="79"/>
      <c r="AC167" s="79" t="b">
        <v>0</v>
      </c>
      <c r="AD167" s="79">
        <v>0</v>
      </c>
      <c r="AE167" s="85" t="s">
        <v>611</v>
      </c>
      <c r="AF167" s="79" t="b">
        <v>1</v>
      </c>
      <c r="AG167" s="79" t="s">
        <v>614</v>
      </c>
      <c r="AH167" s="79"/>
      <c r="AI167" s="85" t="s">
        <v>617</v>
      </c>
      <c r="AJ167" s="79" t="b">
        <v>0</v>
      </c>
      <c r="AK167" s="79">
        <v>10</v>
      </c>
      <c r="AL167" s="85" t="s">
        <v>608</v>
      </c>
      <c r="AM167" s="79" t="s">
        <v>618</v>
      </c>
      <c r="AN167" s="79" t="b">
        <v>0</v>
      </c>
      <c r="AO167" s="85" t="s">
        <v>608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283</v>
      </c>
      <c r="B168" s="64" t="s">
        <v>295</v>
      </c>
      <c r="C168" s="65" t="s">
        <v>1720</v>
      </c>
      <c r="D168" s="66">
        <v>3</v>
      </c>
      <c r="E168" s="67" t="s">
        <v>132</v>
      </c>
      <c r="F168" s="68">
        <v>35</v>
      </c>
      <c r="G168" s="65"/>
      <c r="H168" s="69"/>
      <c r="I168" s="70"/>
      <c r="J168" s="70"/>
      <c r="K168" s="34" t="s">
        <v>65</v>
      </c>
      <c r="L168" s="77">
        <v>168</v>
      </c>
      <c r="M168" s="77"/>
      <c r="N168" s="72"/>
      <c r="O168" s="79" t="s">
        <v>296</v>
      </c>
      <c r="P168" s="81">
        <v>43181.96469907407</v>
      </c>
      <c r="Q168" s="79" t="s">
        <v>342</v>
      </c>
      <c r="R168" s="83" t="s">
        <v>362</v>
      </c>
      <c r="S168" s="79" t="s">
        <v>371</v>
      </c>
      <c r="T168" s="79" t="s">
        <v>378</v>
      </c>
      <c r="U168" s="79"/>
      <c r="V168" s="83" t="s">
        <v>450</v>
      </c>
      <c r="W168" s="81">
        <v>43181.96469907407</v>
      </c>
      <c r="X168" s="83" t="s">
        <v>529</v>
      </c>
      <c r="Y168" s="79"/>
      <c r="Z168" s="79"/>
      <c r="AA168" s="85" t="s">
        <v>608</v>
      </c>
      <c r="AB168" s="79"/>
      <c r="AC168" s="79" t="b">
        <v>0</v>
      </c>
      <c r="AD168" s="79">
        <v>23</v>
      </c>
      <c r="AE168" s="85" t="s">
        <v>611</v>
      </c>
      <c r="AF168" s="79" t="b">
        <v>1</v>
      </c>
      <c r="AG168" s="79" t="s">
        <v>614</v>
      </c>
      <c r="AH168" s="79"/>
      <c r="AI168" s="85" t="s">
        <v>617</v>
      </c>
      <c r="AJ168" s="79" t="b">
        <v>0</v>
      </c>
      <c r="AK168" s="79">
        <v>10</v>
      </c>
      <c r="AL168" s="85" t="s">
        <v>611</v>
      </c>
      <c r="AM168" s="79" t="s">
        <v>620</v>
      </c>
      <c r="AN168" s="79" t="b">
        <v>0</v>
      </c>
      <c r="AO168" s="85" t="s">
        <v>608</v>
      </c>
      <c r="AP168" s="79" t="s">
        <v>638</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v>3</v>
      </c>
      <c r="BE168" s="49">
        <v>9.67741935483871</v>
      </c>
      <c r="BF168" s="48">
        <v>0</v>
      </c>
      <c r="BG168" s="49">
        <v>0</v>
      </c>
      <c r="BH168" s="48">
        <v>0</v>
      </c>
      <c r="BI168" s="49">
        <v>0</v>
      </c>
      <c r="BJ168" s="48">
        <v>28</v>
      </c>
      <c r="BK168" s="49">
        <v>90.3225806451613</v>
      </c>
      <c r="BL168" s="48">
        <v>31</v>
      </c>
    </row>
    <row r="169" spans="1:64" ht="15">
      <c r="A169" s="64" t="s">
        <v>284</v>
      </c>
      <c r="B169" s="64" t="s">
        <v>295</v>
      </c>
      <c r="C169" s="65" t="s">
        <v>1720</v>
      </c>
      <c r="D169" s="66">
        <v>3</v>
      </c>
      <c r="E169" s="67" t="s">
        <v>132</v>
      </c>
      <c r="F169" s="68">
        <v>35</v>
      </c>
      <c r="G169" s="65"/>
      <c r="H169" s="69"/>
      <c r="I169" s="70"/>
      <c r="J169" s="70"/>
      <c r="K169" s="34" t="s">
        <v>65</v>
      </c>
      <c r="L169" s="77">
        <v>169</v>
      </c>
      <c r="M169" s="77"/>
      <c r="N169" s="72"/>
      <c r="O169" s="79" t="s">
        <v>296</v>
      </c>
      <c r="P169" s="81">
        <v>43480.61803240741</v>
      </c>
      <c r="Q169" s="79" t="s">
        <v>343</v>
      </c>
      <c r="R169" s="79"/>
      <c r="S169" s="79"/>
      <c r="T169" s="79" t="s">
        <v>378</v>
      </c>
      <c r="U169" s="79"/>
      <c r="V169" s="83" t="s">
        <v>451</v>
      </c>
      <c r="W169" s="81">
        <v>43480.61803240741</v>
      </c>
      <c r="X169" s="83" t="s">
        <v>530</v>
      </c>
      <c r="Y169" s="79"/>
      <c r="Z169" s="79"/>
      <c r="AA169" s="85" t="s">
        <v>609</v>
      </c>
      <c r="AB169" s="79"/>
      <c r="AC169" s="79" t="b">
        <v>0</v>
      </c>
      <c r="AD169" s="79">
        <v>0</v>
      </c>
      <c r="AE169" s="85" t="s">
        <v>611</v>
      </c>
      <c r="AF169" s="79" t="b">
        <v>1</v>
      </c>
      <c r="AG169" s="79" t="s">
        <v>614</v>
      </c>
      <c r="AH169" s="79"/>
      <c r="AI169" s="85" t="s">
        <v>617</v>
      </c>
      <c r="AJ169" s="79" t="b">
        <v>0</v>
      </c>
      <c r="AK169" s="79">
        <v>10</v>
      </c>
      <c r="AL169" s="85" t="s">
        <v>608</v>
      </c>
      <c r="AM169" s="79" t="s">
        <v>618</v>
      </c>
      <c r="AN169" s="79" t="b">
        <v>0</v>
      </c>
      <c r="AO169" s="85" t="s">
        <v>608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v>0</v>
      </c>
      <c r="BE169" s="49">
        <v>0</v>
      </c>
      <c r="BF169" s="48">
        <v>0</v>
      </c>
      <c r="BG169" s="49">
        <v>0</v>
      </c>
      <c r="BH169" s="48">
        <v>0</v>
      </c>
      <c r="BI169" s="49">
        <v>0</v>
      </c>
      <c r="BJ169" s="48">
        <v>21</v>
      </c>
      <c r="BK169" s="49">
        <v>100</v>
      </c>
      <c r="BL169" s="48">
        <v>21</v>
      </c>
    </row>
    <row r="170" spans="1:64" ht="15">
      <c r="A170" s="64" t="s">
        <v>283</v>
      </c>
      <c r="B170" s="64" t="s">
        <v>270</v>
      </c>
      <c r="C170" s="65" t="s">
        <v>1720</v>
      </c>
      <c r="D170" s="66">
        <v>3</v>
      </c>
      <c r="E170" s="67" t="s">
        <v>132</v>
      </c>
      <c r="F170" s="68">
        <v>35</v>
      </c>
      <c r="G170" s="65"/>
      <c r="H170" s="69"/>
      <c r="I170" s="70"/>
      <c r="J170" s="70"/>
      <c r="K170" s="34" t="s">
        <v>65</v>
      </c>
      <c r="L170" s="77">
        <v>170</v>
      </c>
      <c r="M170" s="77"/>
      <c r="N170" s="72"/>
      <c r="O170" s="79" t="s">
        <v>296</v>
      </c>
      <c r="P170" s="81">
        <v>43181.96469907407</v>
      </c>
      <c r="Q170" s="79" t="s">
        <v>342</v>
      </c>
      <c r="R170" s="83" t="s">
        <v>362</v>
      </c>
      <c r="S170" s="79" t="s">
        <v>371</v>
      </c>
      <c r="T170" s="79" t="s">
        <v>378</v>
      </c>
      <c r="U170" s="79"/>
      <c r="V170" s="83" t="s">
        <v>450</v>
      </c>
      <c r="W170" s="81">
        <v>43181.96469907407</v>
      </c>
      <c r="X170" s="83" t="s">
        <v>529</v>
      </c>
      <c r="Y170" s="79"/>
      <c r="Z170" s="79"/>
      <c r="AA170" s="85" t="s">
        <v>608</v>
      </c>
      <c r="AB170" s="79"/>
      <c r="AC170" s="79" t="b">
        <v>0</v>
      </c>
      <c r="AD170" s="79">
        <v>23</v>
      </c>
      <c r="AE170" s="85" t="s">
        <v>611</v>
      </c>
      <c r="AF170" s="79" t="b">
        <v>1</v>
      </c>
      <c r="AG170" s="79" t="s">
        <v>614</v>
      </c>
      <c r="AH170" s="79"/>
      <c r="AI170" s="85" t="s">
        <v>617</v>
      </c>
      <c r="AJ170" s="79" t="b">
        <v>0</v>
      </c>
      <c r="AK170" s="79">
        <v>10</v>
      </c>
      <c r="AL170" s="85" t="s">
        <v>611</v>
      </c>
      <c r="AM170" s="79" t="s">
        <v>620</v>
      </c>
      <c r="AN170" s="79" t="b">
        <v>0</v>
      </c>
      <c r="AO170" s="85" t="s">
        <v>608</v>
      </c>
      <c r="AP170" s="79" t="s">
        <v>638</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284</v>
      </c>
      <c r="B171" s="64" t="s">
        <v>270</v>
      </c>
      <c r="C171" s="65" t="s">
        <v>1720</v>
      </c>
      <c r="D171" s="66">
        <v>3</v>
      </c>
      <c r="E171" s="67" t="s">
        <v>132</v>
      </c>
      <c r="F171" s="68">
        <v>35</v>
      </c>
      <c r="G171" s="65"/>
      <c r="H171" s="69"/>
      <c r="I171" s="70"/>
      <c r="J171" s="70"/>
      <c r="K171" s="34" t="s">
        <v>65</v>
      </c>
      <c r="L171" s="77">
        <v>171</v>
      </c>
      <c r="M171" s="77"/>
      <c r="N171" s="72"/>
      <c r="O171" s="79" t="s">
        <v>296</v>
      </c>
      <c r="P171" s="81">
        <v>43480.61803240741</v>
      </c>
      <c r="Q171" s="79" t="s">
        <v>343</v>
      </c>
      <c r="R171" s="79"/>
      <c r="S171" s="79"/>
      <c r="T171" s="79" t="s">
        <v>378</v>
      </c>
      <c r="U171" s="79"/>
      <c r="V171" s="83" t="s">
        <v>451</v>
      </c>
      <c r="W171" s="81">
        <v>43480.61803240741</v>
      </c>
      <c r="X171" s="83" t="s">
        <v>530</v>
      </c>
      <c r="Y171" s="79"/>
      <c r="Z171" s="79"/>
      <c r="AA171" s="85" t="s">
        <v>609</v>
      </c>
      <c r="AB171" s="79"/>
      <c r="AC171" s="79" t="b">
        <v>0</v>
      </c>
      <c r="AD171" s="79">
        <v>0</v>
      </c>
      <c r="AE171" s="85" t="s">
        <v>611</v>
      </c>
      <c r="AF171" s="79" t="b">
        <v>1</v>
      </c>
      <c r="AG171" s="79" t="s">
        <v>614</v>
      </c>
      <c r="AH171" s="79"/>
      <c r="AI171" s="85" t="s">
        <v>617</v>
      </c>
      <c r="AJ171" s="79" t="b">
        <v>0</v>
      </c>
      <c r="AK171" s="79">
        <v>10</v>
      </c>
      <c r="AL171" s="85" t="s">
        <v>608</v>
      </c>
      <c r="AM171" s="79" t="s">
        <v>618</v>
      </c>
      <c r="AN171" s="79" t="b">
        <v>0</v>
      </c>
      <c r="AO171" s="85" t="s">
        <v>608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284</v>
      </c>
      <c r="B172" s="64" t="s">
        <v>283</v>
      </c>
      <c r="C172" s="65" t="s">
        <v>1720</v>
      </c>
      <c r="D172" s="66">
        <v>3</v>
      </c>
      <c r="E172" s="67" t="s">
        <v>132</v>
      </c>
      <c r="F172" s="68">
        <v>35</v>
      </c>
      <c r="G172" s="65"/>
      <c r="H172" s="69"/>
      <c r="I172" s="70"/>
      <c r="J172" s="70"/>
      <c r="K172" s="34" t="s">
        <v>65</v>
      </c>
      <c r="L172" s="77">
        <v>172</v>
      </c>
      <c r="M172" s="77"/>
      <c r="N172" s="72"/>
      <c r="O172" s="79" t="s">
        <v>296</v>
      </c>
      <c r="P172" s="81">
        <v>43480.61803240741</v>
      </c>
      <c r="Q172" s="79" t="s">
        <v>343</v>
      </c>
      <c r="R172" s="79"/>
      <c r="S172" s="79"/>
      <c r="T172" s="79" t="s">
        <v>378</v>
      </c>
      <c r="U172" s="79"/>
      <c r="V172" s="83" t="s">
        <v>451</v>
      </c>
      <c r="W172" s="81">
        <v>43480.61803240741</v>
      </c>
      <c r="X172" s="83" t="s">
        <v>530</v>
      </c>
      <c r="Y172" s="79"/>
      <c r="Z172" s="79"/>
      <c r="AA172" s="85" t="s">
        <v>609</v>
      </c>
      <c r="AB172" s="79"/>
      <c r="AC172" s="79" t="b">
        <v>0</v>
      </c>
      <c r="AD172" s="79">
        <v>0</v>
      </c>
      <c r="AE172" s="85" t="s">
        <v>611</v>
      </c>
      <c r="AF172" s="79" t="b">
        <v>1</v>
      </c>
      <c r="AG172" s="79" t="s">
        <v>614</v>
      </c>
      <c r="AH172" s="79"/>
      <c r="AI172" s="85" t="s">
        <v>617</v>
      </c>
      <c r="AJ172" s="79" t="b">
        <v>0</v>
      </c>
      <c r="AK172" s="79">
        <v>10</v>
      </c>
      <c r="AL172" s="85" t="s">
        <v>608</v>
      </c>
      <c r="AM172" s="79" t="s">
        <v>618</v>
      </c>
      <c r="AN172" s="79" t="b">
        <v>0</v>
      </c>
      <c r="AO172" s="85" t="s">
        <v>608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3" r:id="rId1" display="https://www.ft.com/content/4367e34e-db72-11e7-9504-59efdb70e12f"/>
    <hyperlink ref="R5" r:id="rId2" display="https://www.facebook.com/TheAMShowNZ/videos/1116088135190835/"/>
    <hyperlink ref="R13" r:id="rId3" display="https://www.facebook.com/TheAMShowNZ/videos/1116088135190835/"/>
    <hyperlink ref="R14" r:id="rId4" display="https://www.facebook.com/TheAMShowNZ/videos/1116088135190835/"/>
    <hyperlink ref="R15" r:id="rId5" display="https://www.facebook.com/TheAMShowNZ/videos/1116088135190835/"/>
    <hyperlink ref="R16" r:id="rId6" display="https://www.facebook.com/TheAMShowNZ/videos/1116088135190835/"/>
    <hyperlink ref="R26" r:id="rId7" display="https://www.facebook.com/TheAMShowNZ/videos/1116088135190835/"/>
    <hyperlink ref="R27" r:id="rId8" display="https://www.facebook.com/TheAMShowNZ/videos/1116088135190835/"/>
    <hyperlink ref="R28" r:id="rId9" display="https://www.facebook.com/TheAMShowNZ/videos/1116088135190835/"/>
    <hyperlink ref="R29" r:id="rId10" display="https://www.facebook.com/TheAMShowNZ/videos/1116088135190835/"/>
    <hyperlink ref="R31" r:id="rId11" display="http://out.faveeo.com/?url=https://allenai.org/&amp;vertical=research&amp;family=ai"/>
    <hyperlink ref="R32" r:id="rId12" display="http://out.faveeo.com/?url=https://allenai.org/&amp;vertical=research&amp;family=ai"/>
    <hyperlink ref="R33" r:id="rId13" display="http://out.faveeo.com/?url=https://allenai.org/&amp;vertical=research&amp;family=ai"/>
    <hyperlink ref="R34" r:id="rId14" display="http://out.faveeo.com/?url=https://allenai.org/&amp;vertical=research&amp;family=ai"/>
    <hyperlink ref="R35" r:id="rId15" display="http://out.faveeo.com/?url=https://allenai.org/&amp;vertical=general&amp;family=ai"/>
    <hyperlink ref="R36" r:id="rId16" display="http://out.faveeo.com/?url=https://allenai.org/&amp;vertical=general&amp;family=ai"/>
    <hyperlink ref="R37" r:id="rId17" display="http://out.faveeo.com/?url=https://allenai.org/&amp;vertical=research&amp;family=ai"/>
    <hyperlink ref="R38" r:id="rId18" display="http://out.faveeo.com/?url=https://allenai.org/&amp;vertical=general&amp;family=ai"/>
    <hyperlink ref="R39" r:id="rId19" display="http://out.faveeo.com/?url=https://allenai.org/&amp;vertical=general&amp;family=ai"/>
    <hyperlink ref="R40" r:id="rId20" display="http://out.faveeo.com/?url=https://allenai.org/&amp;vertical=general&amp;family=ai"/>
    <hyperlink ref="R49" r:id="rId21" display="https://leaderboard.allenai.org/arc/submissions/public"/>
    <hyperlink ref="R51" r:id="rId22" display="https://leaderboard.allenai.org/arc/submissions/public"/>
    <hyperlink ref="R52" r:id="rId23" display="https://leaderboard.allenai.org/arc/submissions/public?utm_source=dlvr.it&amp;utm_medium=twitter"/>
    <hyperlink ref="R53" r:id="rId24" display="https://leaderboard.allenai.org/arc/submissions/public?utm_source=dlvr.it&amp;utm_medium=twitter"/>
    <hyperlink ref="R54" r:id="rId25" display="https://leaderboard.allenai.org/arc/submissions/public"/>
    <hyperlink ref="R56" r:id="rId26" display="https://leaderboard.allenai.org/arc/submissions/public"/>
    <hyperlink ref="R57" r:id="rId27" display="https://leaderboard.allenai.org/arc/submissions/public"/>
    <hyperlink ref="R58" r:id="rId28" display="https://leaderboard.allenai.org/arc/submissions/public"/>
    <hyperlink ref="R61" r:id="rId29" display="https://leaderboard.allenai.org/scitail/submission/bg03lp123n20bdi7i2n0"/>
    <hyperlink ref="R62" r:id="rId30" display="https://leaderboard.allenai.org/scitail/submission/bg03lp123n20bdi7i2n0"/>
    <hyperlink ref="R63" r:id="rId31" display="http://allenai.org/"/>
    <hyperlink ref="R132" r:id="rId32" display="http://allenai.org/"/>
    <hyperlink ref="R142" r:id="rId33" display="https://leaderboard.allenai.org/arc/submissions/about"/>
    <hyperlink ref="R143" r:id="rId34" display="https://www.ft.com/content/4367e34e-db72-11e7-9504-59efdb70e12f"/>
    <hyperlink ref="R146" r:id="rId35" display="https://leaderboard.allenai.org/arc/submissions/about"/>
    <hyperlink ref="R151" r:id="rId36" display="https://www.ft.com/content/4367e34e-db72-11e7-9504-59efdb70e12f"/>
    <hyperlink ref="R153" r:id="rId37" display="https://www.ft.com/content/4367e34e-db72-11e7-9504-59efdb70e12f"/>
    <hyperlink ref="R155" r:id="rId38" display="http://ai2thor.allenai.org/"/>
    <hyperlink ref="R156" r:id="rId39" display="https://www.facebook.com/TheAMShowNZ/videos/1116088135190835/"/>
    <hyperlink ref="R157" r:id="rId40" display="https://www.facebook.com/TheAMShowNZ/videos/1116088135190835/"/>
    <hyperlink ref="R158" r:id="rId41" display="https://www.facebook.com/TheAMShowNZ/videos/1116088135190835/"/>
    <hyperlink ref="R159" r:id="rId42" display="https://www.facebook.com/TheAMShowNZ/videos/1116088135190835/"/>
    <hyperlink ref="R160" r:id="rId43" display="https://www.facebook.com/TheAMShowNZ/videos/1116088135190835/"/>
    <hyperlink ref="R161" r:id="rId44" display="https://www.facebook.com/TheAMShowNZ/videos/1116088135190835/"/>
    <hyperlink ref="R162" r:id="rId45" display="https://www.facebook.com/TheAMShowNZ/videos/1116088135190835/"/>
    <hyperlink ref="R163" r:id="rId46" display="https://www.facebook.com/TheAMShowNZ/videos/1116088135190835/"/>
    <hyperlink ref="R164" r:id="rId47" display="https://twitter.com/allenai_org"/>
    <hyperlink ref="R165" r:id="rId48" display="https://twitter.com/allenai_org"/>
    <hyperlink ref="R166" r:id="rId49" display="https://twitter.com/nlpmattg/status/976600022576914432"/>
    <hyperlink ref="R168" r:id="rId50" display="https://twitter.com/nlpmattg/status/976600022576914432"/>
    <hyperlink ref="R170" r:id="rId51" display="https://twitter.com/nlpmattg/status/976600022576914432"/>
    <hyperlink ref="U5" r:id="rId52" display="https://pbs.twimg.com/media/DH7-D1XUIAAp6HH.jpg"/>
    <hyperlink ref="U6" r:id="rId53" display="https://pbs.twimg.com/tweet_video_thumb/Dv4lDTyX4AALAjn.jpg"/>
    <hyperlink ref="U7" r:id="rId54" display="https://pbs.twimg.com/tweet_video_thumb/Dv4lDTyX4AALAjn.jpg"/>
    <hyperlink ref="U8" r:id="rId55" display="https://pbs.twimg.com/tweet_video_thumb/Dv4lDTyX4AALAjn.jpg"/>
    <hyperlink ref="U9" r:id="rId56" display="https://pbs.twimg.com/tweet_video_thumb/Dv4lDTyX4AALAjn.jpg"/>
    <hyperlink ref="U10" r:id="rId57" display="https://pbs.twimg.com/tweet_video_thumb/Dv4lDTyX4AALAjn.jpg"/>
    <hyperlink ref="U11" r:id="rId58" display="https://pbs.twimg.com/tweet_video_thumb/Dv4lDTyX4AALAjn.jpg"/>
    <hyperlink ref="U12" r:id="rId59" display="https://pbs.twimg.com/tweet_video_thumb/Dv4lDTyX4AALAjn.jpg"/>
    <hyperlink ref="U17" r:id="rId60" display="https://pbs.twimg.com/tweet_video_thumb/Dv4lDTyX4AALAjn.jpg"/>
    <hyperlink ref="U18" r:id="rId61" display="https://pbs.twimg.com/tweet_video_thumb/Dv4lDTyX4AALAjn.jpg"/>
    <hyperlink ref="U19" r:id="rId62" display="https://pbs.twimg.com/tweet_video_thumb/Dv4lDTyX4AALAjn.jpg"/>
    <hyperlink ref="U20" r:id="rId63" display="https://pbs.twimg.com/tweet_video_thumb/Dv4lDTyX4AALAjn.jpg"/>
    <hyperlink ref="U21" r:id="rId64" display="https://pbs.twimg.com/tweet_video_thumb/Dv4lDTyX4AALAjn.jpg"/>
    <hyperlink ref="U22" r:id="rId65" display="https://pbs.twimg.com/tweet_video_thumb/Dv4lDTyX4AALAjn.jpg"/>
    <hyperlink ref="U42" r:id="rId66" display="https://pbs.twimg.com/media/DfkfuHgWAAAojke.jpg"/>
    <hyperlink ref="U43" r:id="rId67" display="https://pbs.twimg.com/media/DfkfuHgWAAAojke.jpg"/>
    <hyperlink ref="U44" r:id="rId68" display="https://pbs.twimg.com/media/DfkfuHgWAAAojke.jpg"/>
    <hyperlink ref="U64" r:id="rId69" display="https://pbs.twimg.com/media/DwNqLt7XgAEGBJU.jpg"/>
    <hyperlink ref="U132" r:id="rId70" display="https://pbs.twimg.com/media/Dv2Tc6OWoAEadxh.png"/>
    <hyperlink ref="U156" r:id="rId71" display="https://pbs.twimg.com/media/DH7-D1XUIAAp6HH.jpg"/>
    <hyperlink ref="U158" r:id="rId72" display="https://pbs.twimg.com/media/DH7-D1XUIAAp6HH.jpg"/>
    <hyperlink ref="U160" r:id="rId73" display="https://pbs.twimg.com/media/DH7-D1XUIAAp6HH.jpg"/>
    <hyperlink ref="U162" r:id="rId74" display="https://pbs.twimg.com/media/DH7-D1XUIAAp6HH.jpg"/>
    <hyperlink ref="U164" r:id="rId75" display="https://pbs.twimg.com/media/Dv_ALAIXQAAhA-u.jpg"/>
    <hyperlink ref="U165" r:id="rId76" display="https://pbs.twimg.com/media/Dw7k9BSX0AAMpoe.jpg"/>
    <hyperlink ref="V3" r:id="rId77" display="http://pbs.twimg.com/profile_images/850347800789372929/Vg_HrEun_normal.jpg"/>
    <hyperlink ref="V4" r:id="rId78" display="http://pbs.twimg.com/profile_images/899304070393061376/U1VzqtNT_normal.jpg"/>
    <hyperlink ref="V5" r:id="rId79" display="https://pbs.twimg.com/media/DH7-D1XUIAAp6HH.jpg"/>
    <hyperlink ref="V6" r:id="rId80" display="https://pbs.twimg.com/tweet_video_thumb/Dv4lDTyX4AALAjn.jpg"/>
    <hyperlink ref="V7" r:id="rId81" display="https://pbs.twimg.com/tweet_video_thumb/Dv4lDTyX4AALAjn.jpg"/>
    <hyperlink ref="V8" r:id="rId82" display="https://pbs.twimg.com/tweet_video_thumb/Dv4lDTyX4AALAjn.jpg"/>
    <hyperlink ref="V9" r:id="rId83" display="https://pbs.twimg.com/tweet_video_thumb/Dv4lDTyX4AALAjn.jpg"/>
    <hyperlink ref="V10" r:id="rId84" display="https://pbs.twimg.com/tweet_video_thumb/Dv4lDTyX4AALAjn.jpg"/>
    <hyperlink ref="V11" r:id="rId85" display="https://pbs.twimg.com/tweet_video_thumb/Dv4lDTyX4AALAjn.jpg"/>
    <hyperlink ref="V12" r:id="rId86" display="https://pbs.twimg.com/tweet_video_thumb/Dv4lDTyX4AALAjn.jpg"/>
    <hyperlink ref="V13" r:id="rId87" display="http://pbs.twimg.com/profile_images/1065955627233697792/4Rs3d0EW_normal.jpg"/>
    <hyperlink ref="V14" r:id="rId88" display="http://pbs.twimg.com/profile_images/1065955627233697792/4Rs3d0EW_normal.jpg"/>
    <hyperlink ref="V15" r:id="rId89" display="http://pbs.twimg.com/profile_images/1065955627233697792/4Rs3d0EW_normal.jpg"/>
    <hyperlink ref="V16" r:id="rId90" display="http://pbs.twimg.com/profile_images/1065955627233697792/4Rs3d0EW_normal.jpg"/>
    <hyperlink ref="V17" r:id="rId91" display="https://pbs.twimg.com/tweet_video_thumb/Dv4lDTyX4AALAjn.jpg"/>
    <hyperlink ref="V18" r:id="rId92" display="https://pbs.twimg.com/tweet_video_thumb/Dv4lDTyX4AALAjn.jpg"/>
    <hyperlink ref="V19" r:id="rId93" display="https://pbs.twimg.com/tweet_video_thumb/Dv4lDTyX4AALAjn.jpg"/>
    <hyperlink ref="V20" r:id="rId94" display="https://pbs.twimg.com/tweet_video_thumb/Dv4lDTyX4AALAjn.jpg"/>
    <hyperlink ref="V21" r:id="rId95" display="https://pbs.twimg.com/tweet_video_thumb/Dv4lDTyX4AALAjn.jpg"/>
    <hyperlink ref="V22" r:id="rId96" display="https://pbs.twimg.com/tweet_video_thumb/Dv4lDTyX4AALAjn.jpg"/>
    <hyperlink ref="V23" r:id="rId97" display="http://pbs.twimg.com/profile_images/519944367373422592/T36tZ9WJ_normal.jpeg"/>
    <hyperlink ref="V24" r:id="rId98" display="http://pbs.twimg.com/profile_images/1080326733797224449/-j5hSc84_normal.jpg"/>
    <hyperlink ref="V25" r:id="rId99" display="http://pbs.twimg.com/profile_images/899183853096644608/bLmP7Uxv_normal.jpg"/>
    <hyperlink ref="V26" r:id="rId100" display="http://pbs.twimg.com/profile_images/995310972918255616/6Fb1emyk_normal.jpg"/>
    <hyperlink ref="V27" r:id="rId101" display="http://pbs.twimg.com/profile_images/995310972918255616/6Fb1emyk_normal.jpg"/>
    <hyperlink ref="V28" r:id="rId102" display="http://pbs.twimg.com/profile_images/995310972918255616/6Fb1emyk_normal.jpg"/>
    <hyperlink ref="V29" r:id="rId103" display="http://pbs.twimg.com/profile_images/995310972918255616/6Fb1emyk_normal.jpg"/>
    <hyperlink ref="V30" r:id="rId104" display="http://pbs.twimg.com/profile_images/1052206888253890560/ZLYPQSB8_normal.jpg"/>
    <hyperlink ref="V31" r:id="rId105" display="http://pbs.twimg.com/profile_images/1037096535547244544/-0ByzjIf_normal.jpg"/>
    <hyperlink ref="V32" r:id="rId106" display="http://pbs.twimg.com/profile_images/1037096535547244544/-0ByzjIf_normal.jpg"/>
    <hyperlink ref="V33" r:id="rId107" display="http://pbs.twimg.com/profile_images/728768377183977474/7btd6Qv6_normal.jpg"/>
    <hyperlink ref="V34" r:id="rId108" display="http://pbs.twimg.com/profile_images/728768377183977474/7btd6Qv6_normal.jpg"/>
    <hyperlink ref="V35" r:id="rId109" display="http://pbs.twimg.com/profile_images/1004235176082321408/sr8WYJoB_normal.jpg"/>
    <hyperlink ref="V36" r:id="rId110" display="http://pbs.twimg.com/profile_images/1004235176082321408/sr8WYJoB_normal.jpg"/>
    <hyperlink ref="V37" r:id="rId111" display="http://pbs.twimg.com/profile_images/1047866034970140673/ZBhSks16_normal.jpg"/>
    <hyperlink ref="V38" r:id="rId112" display="http://pbs.twimg.com/profile_images/1047866034970140673/ZBhSks16_normal.jpg"/>
    <hyperlink ref="V39" r:id="rId113" display="http://pbs.twimg.com/profile_images/834119777824169985/wnssB7ZY_normal.jpg"/>
    <hyperlink ref="V40" r:id="rId114" display="http://pbs.twimg.com/profile_images/834119777824169985/wnssB7ZY_normal.jpg"/>
    <hyperlink ref="V41" r:id="rId115" display="http://pbs.twimg.com/profile_images/1076953634313814016/sVPHrYFZ_normal.jpg"/>
    <hyperlink ref="V42" r:id="rId116" display="https://pbs.twimg.com/media/DfkfuHgWAAAojke.jpg"/>
    <hyperlink ref="V43" r:id="rId117" display="https://pbs.twimg.com/media/DfkfuHgWAAAojke.jpg"/>
    <hyperlink ref="V44" r:id="rId118" display="https://pbs.twimg.com/media/DfkfuHgWAAAojke.jpg"/>
    <hyperlink ref="V45" r:id="rId119" display="http://pbs.twimg.com/profile_images/461024936727818240/kpAzz7d4_normal.jpeg"/>
    <hyperlink ref="V46" r:id="rId120" display="http://pbs.twimg.com/profile_images/682260813906747392/NrEeD1Q9_normal.png"/>
    <hyperlink ref="V47" r:id="rId121" display="http://pbs.twimg.com/profile_images/3025237318/1d08a308d4c8581ab30cd9a3755e13b2_normal.png"/>
    <hyperlink ref="V48" r:id="rId122" display="http://pbs.twimg.com/profile_images/702366612574310401/2aGa7WKL_normal.jpg"/>
    <hyperlink ref="V49" r:id="rId123" display="http://pbs.twimg.com/profile_images/1034304248962408449/X4-_O1FN_normal.jpg"/>
    <hyperlink ref="V50" r:id="rId124" display="http://pbs.twimg.com/profile_images/526110783822774272/_WLdrxCb_normal.png"/>
    <hyperlink ref="V51" r:id="rId125" display="http://pbs.twimg.com/profile_images/757522996550443009/c8FMZrcu_normal.jpg"/>
    <hyperlink ref="V52" r:id="rId126" display="http://pbs.twimg.com/profile_images/1029819585137000448/YFceMYRh_normal.jpg"/>
    <hyperlink ref="V53" r:id="rId127" display="http://pbs.twimg.com/profile_images/966368508731936769/Zz9xAU8o_normal.jpg"/>
    <hyperlink ref="V54" r:id="rId128" display="http://pbs.twimg.com/profile_images/844905187168980994/mDo_UwuM_normal.jpg"/>
    <hyperlink ref="V55" r:id="rId129" display="http://pbs.twimg.com/profile_images/941571437843775488/FSc-3tlI_normal.jpg"/>
    <hyperlink ref="V56" r:id="rId130" display="http://pbs.twimg.com/profile_images/734292279767269376/yV4eCazj_normal.jpg"/>
    <hyperlink ref="V57" r:id="rId131" display="http://pbs.twimg.com/profile_images/999774159105228806/9T2Ui87q_normal.jpg"/>
    <hyperlink ref="V58" r:id="rId132" display="http://pbs.twimg.com/profile_images/512625755/icon_normal.gif"/>
    <hyperlink ref="V59" r:id="rId133" display="http://pbs.twimg.com/profile_images/1201301256/50098_100001588643507_2753668_n_normal.jpg"/>
    <hyperlink ref="V60" r:id="rId134" display="http://pbs.twimg.com/profile_images/1201301256/50098_100001588643507_2753668_n_normal.jpg"/>
    <hyperlink ref="V61" r:id="rId135" display="http://pbs.twimg.com/profile_images/852085394279612416/oNIJjF5t_normal.jpg"/>
    <hyperlink ref="V62" r:id="rId136" display="http://pbs.twimg.com/profile_images/1782593828/test_normal.png"/>
    <hyperlink ref="V63" r:id="rId137" display="http://pbs.twimg.com/profile_images/1078333836851798016/E4Uy-xem_normal.jpg"/>
    <hyperlink ref="V64" r:id="rId138" display="https://pbs.twimg.com/media/DwNqLt7XgAEGBJU.jpg"/>
    <hyperlink ref="V65" r:id="rId139" display="http://pbs.twimg.com/profile_images/452128134632988672/X684NU3L_normal.jpeg"/>
    <hyperlink ref="V66" r:id="rId140" display="http://pbs.twimg.com/profile_images/452128134632988672/X684NU3L_normal.jpeg"/>
    <hyperlink ref="V67" r:id="rId141" display="http://pbs.twimg.com/profile_images/801463748401606656/VI6zKp1D_normal.jpg"/>
    <hyperlink ref="V68" r:id="rId142" display="http://pbs.twimg.com/profile_images/801463748401606656/VI6zKp1D_normal.jpg"/>
    <hyperlink ref="V69" r:id="rId143" display="http://pbs.twimg.com/profile_images/801463748401606656/VI6zKp1D_normal.jpg"/>
    <hyperlink ref="V70" r:id="rId144" display="http://pbs.twimg.com/profile_images/2812214912/7361a6269c639bcc63f6c0fa80b0d3ce_normal.jpeg"/>
    <hyperlink ref="V71" r:id="rId145" display="http://pbs.twimg.com/profile_images/2812214912/7361a6269c639bcc63f6c0fa80b0d3ce_normal.jpeg"/>
    <hyperlink ref="V72" r:id="rId146" display="http://pbs.twimg.com/profile_images/2812214912/7361a6269c639bcc63f6c0fa80b0d3ce_normal.jpeg"/>
    <hyperlink ref="V73" r:id="rId147" display="http://pbs.twimg.com/profile_images/1007007098859687936/xwNTsrAC_normal.jpg"/>
    <hyperlink ref="V74" r:id="rId148" display="http://pbs.twimg.com/profile_images/1007007098859687936/xwNTsrAC_normal.jpg"/>
    <hyperlink ref="V75" r:id="rId149" display="http://pbs.twimg.com/profile_images/1007007098859687936/xwNTsrAC_normal.jpg"/>
    <hyperlink ref="V76" r:id="rId150" display="http://pbs.twimg.com/profile_images/412126192150401024/BGjaQNXk_normal.jpeg"/>
    <hyperlink ref="V77" r:id="rId151" display="http://pbs.twimg.com/profile_images/412126192150401024/BGjaQNXk_normal.jpeg"/>
    <hyperlink ref="V78" r:id="rId152" display="http://pbs.twimg.com/profile_images/412126192150401024/BGjaQNXk_normal.jpeg"/>
    <hyperlink ref="V79" r:id="rId153" display="http://pbs.twimg.com/profile_images/581104476297134080/KS3p8O7-_normal.jpg"/>
    <hyperlink ref="V80" r:id="rId154" display="http://pbs.twimg.com/profile_images/581104476297134080/KS3p8O7-_normal.jpg"/>
    <hyperlink ref="V81" r:id="rId155" display="http://pbs.twimg.com/profile_images/581104476297134080/KS3p8O7-_normal.jpg"/>
    <hyperlink ref="V82" r:id="rId156" display="http://pbs.twimg.com/profile_images/452128134632988672/X684NU3L_normal.jpeg"/>
    <hyperlink ref="V83" r:id="rId157" display="http://pbs.twimg.com/profile_images/1431395997/profile_normal.jpg"/>
    <hyperlink ref="V84" r:id="rId158" display="http://pbs.twimg.com/profile_images/1431395997/profile_normal.jpg"/>
    <hyperlink ref="V85" r:id="rId159" display="http://pbs.twimg.com/profile_images/1431395997/profile_normal.jpg"/>
    <hyperlink ref="V86" r:id="rId160" display="http://abs.twimg.com/sticky/default_profile_images/default_profile_normal.png"/>
    <hyperlink ref="V87" r:id="rId161" display="http://abs.twimg.com/sticky/default_profile_images/default_profile_normal.png"/>
    <hyperlink ref="V88" r:id="rId162" display="http://abs.twimg.com/sticky/default_profile_images/default_profile_normal.png"/>
    <hyperlink ref="V89" r:id="rId163" display="http://pbs.twimg.com/profile_images/998584823731007489/3-Twa8A0_normal.jpg"/>
    <hyperlink ref="V90" r:id="rId164" display="http://pbs.twimg.com/profile_images/998584823731007489/3-Twa8A0_normal.jpg"/>
    <hyperlink ref="V91" r:id="rId165" display="http://pbs.twimg.com/profile_images/998584823731007489/3-Twa8A0_normal.jpg"/>
    <hyperlink ref="V92" r:id="rId166" display="http://pbs.twimg.com/profile_images/951147182874390528/464_YrmO_normal.jpg"/>
    <hyperlink ref="V93" r:id="rId167" display="http://pbs.twimg.com/profile_images/951147182874390528/464_YrmO_normal.jpg"/>
    <hyperlink ref="V94" r:id="rId168" display="http://pbs.twimg.com/profile_images/951147182874390528/464_YrmO_normal.jpg"/>
    <hyperlink ref="V95" r:id="rId169" display="http://pbs.twimg.com/profile_images/3515263408/4dcca0278120c97c765cd0a80806d091_normal.jpeg"/>
    <hyperlink ref="V96" r:id="rId170" display="http://pbs.twimg.com/profile_images/3515263408/4dcca0278120c97c765cd0a80806d091_normal.jpeg"/>
    <hyperlink ref="V97" r:id="rId171" display="http://pbs.twimg.com/profile_images/3515263408/4dcca0278120c97c765cd0a80806d091_normal.jpeg"/>
    <hyperlink ref="V98" r:id="rId172" display="http://pbs.twimg.com/profile_images/3515263408/4dcca0278120c97c765cd0a80806d091_normal.jpeg"/>
    <hyperlink ref="V99" r:id="rId173" display="http://pbs.twimg.com/profile_images/1040710690690854912/XpmjTcnd_normal.jpg"/>
    <hyperlink ref="V100" r:id="rId174" display="http://pbs.twimg.com/profile_images/1040710690690854912/XpmjTcnd_normal.jpg"/>
    <hyperlink ref="V101" r:id="rId175" display="http://pbs.twimg.com/profile_images/1040710690690854912/XpmjTcnd_normal.jpg"/>
    <hyperlink ref="V102" r:id="rId176" display="http://pbs.twimg.com/profile_images/743195778399666177/9jXRv3VA_normal.jpg"/>
    <hyperlink ref="V103" r:id="rId177" display="http://pbs.twimg.com/profile_images/743195778399666177/9jXRv3VA_normal.jpg"/>
    <hyperlink ref="V104" r:id="rId178" display="http://pbs.twimg.com/profile_images/743195778399666177/9jXRv3VA_normal.jpg"/>
    <hyperlink ref="V105" r:id="rId179" display="http://pbs.twimg.com/profile_images/1081406252859613185/m9A1wjyJ_normal.jpg"/>
    <hyperlink ref="V106" r:id="rId180" display="http://pbs.twimg.com/profile_images/1081406252859613185/m9A1wjyJ_normal.jpg"/>
    <hyperlink ref="V107" r:id="rId181" display="http://pbs.twimg.com/profile_images/1081406252859613185/m9A1wjyJ_normal.jpg"/>
    <hyperlink ref="V108" r:id="rId182" display="http://pbs.twimg.com/profile_images/1070385958699393029/DIzzLShB_normal.jpg"/>
    <hyperlink ref="V109" r:id="rId183" display="http://pbs.twimg.com/profile_images/1070385958699393029/DIzzLShB_normal.jpg"/>
    <hyperlink ref="V110" r:id="rId184" display="http://pbs.twimg.com/profile_images/1070385958699393029/DIzzLShB_normal.jpg"/>
    <hyperlink ref="V111" r:id="rId185" display="http://pbs.twimg.com/profile_images/981279930259525632/RflAFYhY_normal.jpg"/>
    <hyperlink ref="V112" r:id="rId186" display="http://pbs.twimg.com/profile_images/845219660454940672/HkaEMHjt_normal.jpg"/>
    <hyperlink ref="V113" r:id="rId187" display="http://pbs.twimg.com/profile_images/845219660454940672/HkaEMHjt_normal.jpg"/>
    <hyperlink ref="V114" r:id="rId188" display="http://pbs.twimg.com/profile_images/845219660454940672/HkaEMHjt_normal.jpg"/>
    <hyperlink ref="V115" r:id="rId189" display="http://pbs.twimg.com/profile_images/2387956221/2rkzj27afchh9w0pldzl_normal.jpeg"/>
    <hyperlink ref="V116" r:id="rId190" display="http://pbs.twimg.com/profile_images/2387956221/2rkzj27afchh9w0pldzl_normal.jpeg"/>
    <hyperlink ref="V117" r:id="rId191" display="http://pbs.twimg.com/profile_images/2387956221/2rkzj27afchh9w0pldzl_normal.jpeg"/>
    <hyperlink ref="V118" r:id="rId192" display="http://pbs.twimg.com/profile_images/1077769709330751489/G-qHhMh__normal.jpg"/>
    <hyperlink ref="V119" r:id="rId193" display="http://pbs.twimg.com/profile_images/1077769709330751489/G-qHhMh__normal.jpg"/>
    <hyperlink ref="V120" r:id="rId194" display="http://pbs.twimg.com/profile_images/1077769709330751489/G-qHhMh__normal.jpg"/>
    <hyperlink ref="V121" r:id="rId195" display="http://pbs.twimg.com/profile_images/1077918465065775104/aZNihO1R_normal.jpg"/>
    <hyperlink ref="V122" r:id="rId196" display="http://pbs.twimg.com/profile_images/452128134632988672/X684NU3L_normal.jpeg"/>
    <hyperlink ref="V123" r:id="rId197" display="http://pbs.twimg.com/profile_images/1795652249/Dan-mvg_normal.jpg"/>
    <hyperlink ref="V124" r:id="rId198" display="http://pbs.twimg.com/profile_images/1795652249/Dan-mvg_normal.jpg"/>
    <hyperlink ref="V125" r:id="rId199" display="http://pbs.twimg.com/profile_images/1795652249/Dan-mvg_normal.jpg"/>
    <hyperlink ref="V126" r:id="rId200" display="http://pbs.twimg.com/profile_images/452128134632988672/X684NU3L_normal.jpeg"/>
    <hyperlink ref="V127" r:id="rId201" display="http://pbs.twimg.com/profile_images/1080510675129126913/Y8qPujZF_normal.jpg"/>
    <hyperlink ref="V128" r:id="rId202" display="http://pbs.twimg.com/profile_images/895472606094151680/IOMh1kQk_normal.jpg"/>
    <hyperlink ref="V129" r:id="rId203" display="http://pbs.twimg.com/profile_images/895472606094151680/IOMh1kQk_normal.jpg"/>
    <hyperlink ref="V130" r:id="rId204" display="http://pbs.twimg.com/profile_images/895472606094151680/IOMh1kQk_normal.jpg"/>
    <hyperlink ref="V131" r:id="rId205" display="http://pbs.twimg.com/profile_images/2621595727/xyyv7lwnya470lvi2p71_normal.png"/>
    <hyperlink ref="V132" r:id="rId206" display="https://pbs.twimg.com/media/Dv2Tc6OWoAEadxh.png"/>
    <hyperlink ref="V133" r:id="rId207" display="http://pbs.twimg.com/profile_images/452128134632988672/X684NU3L_normal.jpeg"/>
    <hyperlink ref="V134" r:id="rId208" display="http://pbs.twimg.com/profile_images/1080510675129126913/Y8qPujZF_normal.jpg"/>
    <hyperlink ref="V135" r:id="rId209" display="http://pbs.twimg.com/profile_images/2621595727/xyyv7lwnya470lvi2p71_normal.png"/>
    <hyperlink ref="V136" r:id="rId210" display="http://pbs.twimg.com/profile_images/2621595727/xyyv7lwnya470lvi2p71_normal.png"/>
    <hyperlink ref="V137" r:id="rId211" display="http://pbs.twimg.com/profile_images/1083114294970142735/cBrrKO6P_normal.jpg"/>
    <hyperlink ref="V138" r:id="rId212" display="http://pbs.twimg.com/profile_images/1083114294970142735/cBrrKO6P_normal.jpg"/>
    <hyperlink ref="V139" r:id="rId213" display="http://pbs.twimg.com/profile_images/1050295525742792704/1mFbJ8EN_normal.jpg"/>
    <hyperlink ref="V140" r:id="rId214" display="http://pbs.twimg.com/profile_images/1050295525742792704/1mFbJ8EN_normal.jpg"/>
    <hyperlink ref="V141" r:id="rId215" display="http://pbs.twimg.com/profile_images/452128134632988672/X684NU3L_normal.jpeg"/>
    <hyperlink ref="V142" r:id="rId216" display="http://pbs.twimg.com/profile_images/760049317822554112/QjnF9jrx_normal.jpg"/>
    <hyperlink ref="V143" r:id="rId217" display="http://pbs.twimg.com/profile_images/850347800789372929/Vg_HrEun_normal.jpg"/>
    <hyperlink ref="V144" r:id="rId218" display="http://pbs.twimg.com/profile_images/452128134632988672/X684NU3L_normal.jpeg"/>
    <hyperlink ref="V145" r:id="rId219" display="http://pbs.twimg.com/profile_images/1080510675129126913/Y8qPujZF_normal.jpg"/>
    <hyperlink ref="V146" r:id="rId220" display="http://pbs.twimg.com/profile_images/760049317822554112/QjnF9jrx_normal.jpg"/>
    <hyperlink ref="V147" r:id="rId221" display="http://pbs.twimg.com/profile_images/1084317719934029824/cfEYccFT_normal.jpg"/>
    <hyperlink ref="V148" r:id="rId222" display="http://pbs.twimg.com/profile_images/1084317719934029824/cfEYccFT_normal.jpg"/>
    <hyperlink ref="V149" r:id="rId223" display="http://pbs.twimg.com/profile_images/969331682179502081/vYy7er_C_normal.jpg"/>
    <hyperlink ref="V150" r:id="rId224" display="http://pbs.twimg.com/profile_images/969331682179502081/vYy7er_C_normal.jpg"/>
    <hyperlink ref="V151" r:id="rId225" display="http://pbs.twimg.com/profile_images/850347800789372929/Vg_HrEun_normal.jpg"/>
    <hyperlink ref="V152" r:id="rId226" display="http://pbs.twimg.com/profile_images/1071318651939237888/j1Jd5xCs_normal.jpg"/>
    <hyperlink ref="V153" r:id="rId227" display="http://pbs.twimg.com/profile_images/850347800789372929/Vg_HrEun_normal.jpg"/>
    <hyperlink ref="V154" r:id="rId228" display="http://pbs.twimg.com/profile_images/1071318651939237888/j1Jd5xCs_normal.jpg"/>
    <hyperlink ref="V155" r:id="rId229" display="http://pbs.twimg.com/profile_images/1082100688606265344/G07Ib18o_normal.jpg"/>
    <hyperlink ref="V156" r:id="rId230" display="https://pbs.twimg.com/media/DH7-D1XUIAAp6HH.jpg"/>
    <hyperlink ref="V157" r:id="rId231" display="http://pbs.twimg.com/profile_images/1054744594221547520/_hIPlTD3_normal.jpg"/>
    <hyperlink ref="V158" r:id="rId232" display="https://pbs.twimg.com/media/DH7-D1XUIAAp6HH.jpg"/>
    <hyperlink ref="V159" r:id="rId233" display="http://pbs.twimg.com/profile_images/1054744594221547520/_hIPlTD3_normal.jpg"/>
    <hyperlink ref="V160" r:id="rId234" display="https://pbs.twimg.com/media/DH7-D1XUIAAp6HH.jpg"/>
    <hyperlink ref="V161" r:id="rId235" display="http://pbs.twimg.com/profile_images/1054744594221547520/_hIPlTD3_normal.jpg"/>
    <hyperlink ref="V162" r:id="rId236" display="https://pbs.twimg.com/media/DH7-D1XUIAAp6HH.jpg"/>
    <hyperlink ref="V163" r:id="rId237" display="http://pbs.twimg.com/profile_images/1054744594221547520/_hIPlTD3_normal.jpg"/>
    <hyperlink ref="V164" r:id="rId238" display="https://pbs.twimg.com/media/Dv_ALAIXQAAhA-u.jpg"/>
    <hyperlink ref="V165" r:id="rId239" display="https://pbs.twimg.com/media/Dw7k9BSX0AAMpoe.jpg"/>
    <hyperlink ref="V166" r:id="rId240" display="http://pbs.twimg.com/profile_images/884495954258382849/OSgBTz5T_normal.jpg"/>
    <hyperlink ref="V167" r:id="rId241" display="http://pbs.twimg.com/profile_images/721389944447438849/vtlIcLbq_normal.jpg"/>
    <hyperlink ref="V168" r:id="rId242" display="http://pbs.twimg.com/profile_images/884495954258382849/OSgBTz5T_normal.jpg"/>
    <hyperlink ref="V169" r:id="rId243" display="http://pbs.twimg.com/profile_images/721389944447438849/vtlIcLbq_normal.jpg"/>
    <hyperlink ref="V170" r:id="rId244" display="http://pbs.twimg.com/profile_images/884495954258382849/OSgBTz5T_normal.jpg"/>
    <hyperlink ref="V171" r:id="rId245" display="http://pbs.twimg.com/profile_images/721389944447438849/vtlIcLbq_normal.jpg"/>
    <hyperlink ref="V172" r:id="rId246" display="http://pbs.twimg.com/profile_images/721389944447438849/vtlIcLbq_normal.jpg"/>
    <hyperlink ref="X3" r:id="rId247" display="https://twitter.com/#!/garymarcus/status/960568511650258944"/>
    <hyperlink ref="X4" r:id="rId248" display="https://twitter.com/#!/pdasigi/status/1080285119754133504"/>
    <hyperlink ref="X5" r:id="rId249" display="https://twitter.com/#!/tajymany/status/900437467739893761"/>
    <hyperlink ref="X6" r:id="rId250" display="https://twitter.com/#!/mohanumarvaish/status/1080341719756009472"/>
    <hyperlink ref="X7" r:id="rId251" display="https://twitter.com/#!/sunligh65803010/status/1080343818657034242"/>
    <hyperlink ref="X8" r:id="rId252" display="https://twitter.com/#!/mohanumarvaish/status/1080341719756009472"/>
    <hyperlink ref="X9" r:id="rId253" display="https://twitter.com/#!/mohanumarvaish/status/1080341719756009472"/>
    <hyperlink ref="X10" r:id="rId254" display="https://twitter.com/#!/mohanumarvaish/status/1080341719756009472"/>
    <hyperlink ref="X11" r:id="rId255" display="https://twitter.com/#!/mohanumarvaish/status/1080341719756009472"/>
    <hyperlink ref="X12" r:id="rId256" display="https://twitter.com/#!/mohanumarvaish/status/1080341719756009472"/>
    <hyperlink ref="X13" r:id="rId257" display="https://twitter.com/#!/mohanumarvaish/status/1080341733848875008"/>
    <hyperlink ref="X14" r:id="rId258" display="https://twitter.com/#!/mohanumarvaish/status/1080341733848875008"/>
    <hyperlink ref="X15" r:id="rId259" display="https://twitter.com/#!/mohanumarvaish/status/1080341733848875008"/>
    <hyperlink ref="X16" r:id="rId260" display="https://twitter.com/#!/mohanumarvaish/status/1080341733848875008"/>
    <hyperlink ref="X17" r:id="rId261" display="https://twitter.com/#!/sunligh65803010/status/1080343818657034242"/>
    <hyperlink ref="X18" r:id="rId262" display="https://twitter.com/#!/sunligh65803010/status/1080343818657034242"/>
    <hyperlink ref="X19" r:id="rId263" display="https://twitter.com/#!/sunligh65803010/status/1080343818657034242"/>
    <hyperlink ref="X20" r:id="rId264" display="https://twitter.com/#!/sunligh65803010/status/1080343818657034242"/>
    <hyperlink ref="X21" r:id="rId265" display="https://twitter.com/#!/sunligh65803010/status/1080343818657034242"/>
    <hyperlink ref="X22" r:id="rId266" display="https://twitter.com/#!/sunligh65803010/status/1080343818657034242"/>
    <hyperlink ref="X23" r:id="rId267" display="https://twitter.com/#!/ulrichjunker/status/1080356612961980416"/>
    <hyperlink ref="X24" r:id="rId268" display="https://twitter.com/#!/rpnstartups/status/1080358062660018176"/>
    <hyperlink ref="X25" r:id="rId269" display="https://twitter.com/#!/marcusfrei_/status/1080361258531069952"/>
    <hyperlink ref="X26" r:id="rId270" display="https://twitter.com/#!/aluwcl/status/1080387121377099776"/>
    <hyperlink ref="X27" r:id="rId271" display="https://twitter.com/#!/aluwcl/status/1080387121377099776"/>
    <hyperlink ref="X28" r:id="rId272" display="https://twitter.com/#!/aluwcl/status/1080387121377099776"/>
    <hyperlink ref="X29" r:id="rId273" display="https://twitter.com/#!/aluwcl/status/1080387121377099776"/>
    <hyperlink ref="X30" r:id="rId274" display="https://twitter.com/#!/steplitsky/status/1080394205422411777"/>
    <hyperlink ref="X31" r:id="rId275" display="https://twitter.com/#!/zuzudotai/status/1080407687664467969"/>
    <hyperlink ref="X32" r:id="rId276" display="https://twitter.com/#!/zuzudotai/status/1080407687664467969"/>
    <hyperlink ref="X33" r:id="rId277" display="https://twitter.com/#!/ghideas/status/1080417160613298176"/>
    <hyperlink ref="X34" r:id="rId278" display="https://twitter.com/#!/ghideas/status/1080417160613298176"/>
    <hyperlink ref="X35" r:id="rId279" display="https://twitter.com/#!/machine_ml/status/1080425352781012995"/>
    <hyperlink ref="X36" r:id="rId280" display="https://twitter.com/#!/machine_ml/status/1080425352781012995"/>
    <hyperlink ref="X37" r:id="rId281" display="https://twitter.com/#!/future_of_ai/status/1080407103662186497"/>
    <hyperlink ref="X38" r:id="rId282" display="https://twitter.com/#!/future_of_ai/status/1080424719038464001"/>
    <hyperlink ref="X39" r:id="rId283" display="https://twitter.com/#!/tauheedul/status/1080426466603683841"/>
    <hyperlink ref="X40" r:id="rId284" display="https://twitter.com/#!/tauheedul/status/1080426466603683841"/>
    <hyperlink ref="X41" r:id="rId285" display="https://twitter.com/#!/jpfuentesbrea/status/1080529642191314944"/>
    <hyperlink ref="X42" r:id="rId286" display="https://twitter.com/#!/drahflow/status/1006870986896171008"/>
    <hyperlink ref="X43" r:id="rId287" display="https://twitter.com/#!/jimprall/status/1081287195317563394"/>
    <hyperlink ref="X44" r:id="rId288" display="https://twitter.com/#!/jimprall/status/1081287195317563394"/>
    <hyperlink ref="X45" r:id="rId289" display="https://twitter.com/#!/seanrintel/status/1081480906718789632"/>
    <hyperlink ref="X46" r:id="rId290" display="https://twitter.com/#!/hn_frontpage/status/1081600014529507329"/>
    <hyperlink ref="X47" r:id="rId291" display="https://twitter.com/#!/hntweets/status/1081600832662048768"/>
    <hyperlink ref="X48" r:id="rId292" display="https://twitter.com/#!/hacker_news_hir/status/1081601224657588225"/>
    <hyperlink ref="X49" r:id="rId293" display="https://twitter.com/#!/angsuman/status/1081602323149840384"/>
    <hyperlink ref="X50" r:id="rId294" display="https://twitter.com/#!/newsycbot/status/1081602511495139328"/>
    <hyperlink ref="X51" r:id="rId295" display="https://twitter.com/#!/neuropuff/status/1081602547759136769"/>
    <hyperlink ref="X52" r:id="rId296" display="https://twitter.com/#!/420cyber/status/1081602491022622722"/>
    <hyperlink ref="X53" r:id="rId297" display="https://twitter.com/#!/blackopscyber1/status/1081602651786113024"/>
    <hyperlink ref="X54" r:id="rId298" display="https://twitter.com/#!/darksideofcode/status/1081603901583970305"/>
    <hyperlink ref="X55" r:id="rId299" display="https://twitter.com/#!/bprogramming2/status/1081613487602843651"/>
    <hyperlink ref="X56" r:id="rId300" display="https://twitter.com/#!/jreuben1/status/1081623436647108610"/>
    <hyperlink ref="X57" r:id="rId301" display="https://twitter.com/#!/joshtronic/status/1081624622171332608"/>
    <hyperlink ref="X58" r:id="rId302" display="https://twitter.com/#!/tek_news/status/1081626409259450370"/>
    <hyperlink ref="X59" r:id="rId303" display="https://twitter.com/#!/jvtastic/status/1081682078251462656"/>
    <hyperlink ref="X60" r:id="rId304" display="https://twitter.com/#!/jvtastic/status/1081682078251462656"/>
    <hyperlink ref="X61" r:id="rId305" display="https://twitter.com/#!/penzant/status/1075929775045271554"/>
    <hyperlink ref="X62" r:id="rId306" display="https://twitter.com/#!/ikuyamada/status/1081756142676598785"/>
    <hyperlink ref="X63" r:id="rId307" display="https://twitter.com/#!/holidayengineer/status/1081760891194925062"/>
    <hyperlink ref="X64" r:id="rId308" display="https://twitter.com/#!/dashgopro/status/1081825086326345728"/>
    <hyperlink ref="X65" r:id="rId309" display="https://twitter.com/#!/etzioni/status/1081966242162864128"/>
    <hyperlink ref="X66" r:id="rId310" display="https://twitter.com/#!/etzioni/status/1081966242162864128"/>
    <hyperlink ref="X67" r:id="rId311" display="https://twitter.com/#!/shaliniananda1/status/1081973071685267458"/>
    <hyperlink ref="X68" r:id="rId312" display="https://twitter.com/#!/shaliniananda1/status/1081973071685267458"/>
    <hyperlink ref="X69" r:id="rId313" display="https://twitter.com/#!/shaliniananda1/status/1081973071685267458"/>
    <hyperlink ref="X70" r:id="rId314" display="https://twitter.com/#!/alanmackworth/status/1081980943185862658"/>
    <hyperlink ref="X71" r:id="rId315" display="https://twitter.com/#!/alanmackworth/status/1081980943185862658"/>
    <hyperlink ref="X72" r:id="rId316" display="https://twitter.com/#!/alanmackworth/status/1081980943185862658"/>
    <hyperlink ref="X73" r:id="rId317" display="https://twitter.com/#!/eric_wallace_/status/1081981705613910016"/>
    <hyperlink ref="X74" r:id="rId318" display="https://twitter.com/#!/eric_wallace_/status/1081981705613910016"/>
    <hyperlink ref="X75" r:id="rId319" display="https://twitter.com/#!/eric_wallace_/status/1081981705613910016"/>
    <hyperlink ref="X76" r:id="rId320" display="https://twitter.com/#!/ayirpelle/status/1081985367241240576"/>
    <hyperlink ref="X77" r:id="rId321" display="https://twitter.com/#!/ayirpelle/status/1081985367241240576"/>
    <hyperlink ref="X78" r:id="rId322" display="https://twitter.com/#!/ayirpelle/status/1081985367241240576"/>
    <hyperlink ref="X79" r:id="rId323" display="https://twitter.com/#!/billhilf/status/1081997744770670593"/>
    <hyperlink ref="X80" r:id="rId324" display="https://twitter.com/#!/billhilf/status/1081997744770670593"/>
    <hyperlink ref="X81" r:id="rId325" display="https://twitter.com/#!/billhilf/status/1081997744770670593"/>
    <hyperlink ref="X82" r:id="rId326" display="https://twitter.com/#!/etzioni/status/1081966242162864128"/>
    <hyperlink ref="X83" r:id="rId327" display="https://twitter.com/#!/yoavgo/status/1081998583900057602"/>
    <hyperlink ref="X84" r:id="rId328" display="https://twitter.com/#!/yoavgo/status/1081998583900057602"/>
    <hyperlink ref="X85" r:id="rId329" display="https://twitter.com/#!/yoavgo/status/1081998583900057602"/>
    <hyperlink ref="X86" r:id="rId330" display="https://twitter.com/#!/sara_thiru/status/1082001480096366592"/>
    <hyperlink ref="X87" r:id="rId331" display="https://twitter.com/#!/sara_thiru/status/1082001480096366592"/>
    <hyperlink ref="X88" r:id="rId332" display="https://twitter.com/#!/sara_thiru/status/1082001480096366592"/>
    <hyperlink ref="X89" r:id="rId333" display="https://twitter.com/#!/geologistico/status/1082007769807446016"/>
    <hyperlink ref="X90" r:id="rId334" display="https://twitter.com/#!/geologistico/status/1082007769807446016"/>
    <hyperlink ref="X91" r:id="rId335" display="https://twitter.com/#!/geologistico/status/1082007769807446016"/>
    <hyperlink ref="X92" r:id="rId336" display="https://twitter.com/#!/recitalai/status/1082009201482846212"/>
    <hyperlink ref="X93" r:id="rId337" display="https://twitter.com/#!/recitalai/status/1082009201482846212"/>
    <hyperlink ref="X94" r:id="rId338" display="https://twitter.com/#!/recitalai/status/1082009201482846212"/>
    <hyperlink ref="X95" r:id="rId339" display="https://twitter.com/#!/desertnaut/status/1080408775780114432"/>
    <hyperlink ref="X96" r:id="rId340" display="https://twitter.com/#!/desertnaut/status/1082024734513082368"/>
    <hyperlink ref="X97" r:id="rId341" display="https://twitter.com/#!/desertnaut/status/1082024734513082368"/>
    <hyperlink ref="X98" r:id="rId342" display="https://twitter.com/#!/desertnaut/status/1082024734513082368"/>
    <hyperlink ref="X99" r:id="rId343" display="https://twitter.com/#!/i_beltagy/status/1082025518621315072"/>
    <hyperlink ref="X100" r:id="rId344" display="https://twitter.com/#!/i_beltagy/status/1082025518621315072"/>
    <hyperlink ref="X101" r:id="rId345" display="https://twitter.com/#!/i_beltagy/status/1082025518621315072"/>
    <hyperlink ref="X102" r:id="rId346" display="https://twitter.com/#!/sameer_/status/1082085157329199104"/>
    <hyperlink ref="X103" r:id="rId347" display="https://twitter.com/#!/sameer_/status/1082085157329199104"/>
    <hyperlink ref="X104" r:id="rId348" display="https://twitter.com/#!/sameer_/status/1082085157329199104"/>
    <hyperlink ref="X105" r:id="rId349" display="https://twitter.com/#!/fnplusofficial/status/1082199063666188290"/>
    <hyperlink ref="X106" r:id="rId350" display="https://twitter.com/#!/fnplusofficial/status/1082199063666188290"/>
    <hyperlink ref="X107" r:id="rId351" display="https://twitter.com/#!/fnplusofficial/status/1082199063666188290"/>
    <hyperlink ref="X108" r:id="rId352" display="https://twitter.com/#!/adlucem9/status/1082209701931216897"/>
    <hyperlink ref="X109" r:id="rId353" display="https://twitter.com/#!/adlucem9/status/1082209701931216897"/>
    <hyperlink ref="X110" r:id="rId354" display="https://twitter.com/#!/adlucem9/status/1082209701931216897"/>
    <hyperlink ref="X111" r:id="rId355" display="https://twitter.com/#!/mikenelson/status/1082247445474611200"/>
    <hyperlink ref="X112" r:id="rId356" display="https://twitter.com/#!/vrbenjamins/status/1082250585527799809"/>
    <hyperlink ref="X113" r:id="rId357" display="https://twitter.com/#!/vrbenjamins/status/1082250585527799809"/>
    <hyperlink ref="X114" r:id="rId358" display="https://twitter.com/#!/vrbenjamins/status/1082250585527799809"/>
    <hyperlink ref="X115" r:id="rId359" display="https://twitter.com/#!/cnrpst/status/1082287946101858305"/>
    <hyperlink ref="X116" r:id="rId360" display="https://twitter.com/#!/cnrpst/status/1082287946101858305"/>
    <hyperlink ref="X117" r:id="rId361" display="https://twitter.com/#!/cnrpst/status/1082287946101858305"/>
    <hyperlink ref="X118" r:id="rId362" display="https://twitter.com/#!/himansh77588980/status/1082319811617579008"/>
    <hyperlink ref="X119" r:id="rId363" display="https://twitter.com/#!/himansh77588980/status/1082319811617579008"/>
    <hyperlink ref="X120" r:id="rId364" display="https://twitter.com/#!/himansh77588980/status/1082319811617579008"/>
    <hyperlink ref="X121" r:id="rId365" display="https://twitter.com/#!/bluespec149799/status/1082591487265665024"/>
    <hyperlink ref="X122" r:id="rId366" display="https://twitter.com/#!/etzioni/status/1081966242162864128"/>
    <hyperlink ref="X123" r:id="rId367" display="https://twitter.com/#!/dsweld/status/1083174835830878208"/>
    <hyperlink ref="X124" r:id="rId368" display="https://twitter.com/#!/dsweld/status/1083174835830878208"/>
    <hyperlink ref="X125" r:id="rId369" display="https://twitter.com/#!/dsweld/status/1083174835830878208"/>
    <hyperlink ref="X126" r:id="rId370" display="https://twitter.com/#!/etzioni/status/1081966242162864128"/>
    <hyperlink ref="X127" r:id="rId371" display="https://twitter.com/#!/nlpmattg/status/1081979687088209920"/>
    <hyperlink ref="X128" r:id="rId372" display="https://twitter.com/#!/yejinchoinka/status/1080271961853325312"/>
    <hyperlink ref="X129" r:id="rId373" display="https://twitter.com/#!/yejinchoinka/status/1082182420550496258"/>
    <hyperlink ref="X130" r:id="rId374" display="https://twitter.com/#!/yejinchoinka/status/1082182420550496258"/>
    <hyperlink ref="X131" r:id="rId375" display="https://twitter.com/#!/hazyresearch/status/1083175828161064966"/>
    <hyperlink ref="X132" r:id="rId376" display="https://twitter.com/#!/allen_ai/status/1080181612204183552"/>
    <hyperlink ref="X133" r:id="rId377" display="https://twitter.com/#!/etzioni/status/1081966242162864128"/>
    <hyperlink ref="X134" r:id="rId378" display="https://twitter.com/#!/nlpmattg/status/1081979687088209920"/>
    <hyperlink ref="X135" r:id="rId379" display="https://twitter.com/#!/hazyresearch/status/1083175828161064966"/>
    <hyperlink ref="X136" r:id="rId380" display="https://twitter.com/#!/hazyresearch/status/1083175828161064966"/>
    <hyperlink ref="X137" r:id="rId381" display="https://twitter.com/#!/montreal_ai/status/1083878039325470721"/>
    <hyperlink ref="X138" r:id="rId382" display="https://twitter.com/#!/montreal_ai/status/1083878039325470721"/>
    <hyperlink ref="X139" r:id="rId383" display="https://twitter.com/#!/thechrischua/status/1083878145567133696"/>
    <hyperlink ref="X140" r:id="rId384" display="https://twitter.com/#!/thechrischua/status/1083878145567133696"/>
    <hyperlink ref="X141" r:id="rId385" display="https://twitter.com/#!/etzioni/status/1050772035297660928"/>
    <hyperlink ref="X142" r:id="rId386" display="https://twitter.com/#!/joeliu2016/status/1083881696192131072"/>
    <hyperlink ref="X143" r:id="rId387" display="https://twitter.com/#!/garymarcus/status/960568511650258944"/>
    <hyperlink ref="X144" r:id="rId388" display="https://twitter.com/#!/etzioni/status/1081966242162864128"/>
    <hyperlink ref="X145" r:id="rId389" display="https://twitter.com/#!/nlpmattg/status/1081979687088209920"/>
    <hyperlink ref="X146" r:id="rId390" display="https://twitter.com/#!/joeliu2016/status/1083881696192131072"/>
    <hyperlink ref="X147" r:id="rId391" display="https://twitter.com/#!/ainow6/status/1083914656589144064"/>
    <hyperlink ref="X148" r:id="rId392" display="https://twitter.com/#!/ainow6/status/1083914656589144064"/>
    <hyperlink ref="X149" r:id="rId393" display="https://twitter.com/#!/ashot_/status/1083973295148580864"/>
    <hyperlink ref="X150" r:id="rId394" display="https://twitter.com/#!/ashot_/status/1083973295148580864"/>
    <hyperlink ref="X151" r:id="rId395" display="https://twitter.com/#!/garymarcus/status/960568511650258944"/>
    <hyperlink ref="X152" r:id="rId396" display="https://twitter.com/#!/temiz33/status/1083974120595968001"/>
    <hyperlink ref="X153" r:id="rId397" display="https://twitter.com/#!/garymarcus/status/960568511650258944"/>
    <hyperlink ref="X154" r:id="rId398" display="https://twitter.com/#!/temiz33/status/1083974120595968001"/>
    <hyperlink ref="X155" r:id="rId399" display="https://twitter.com/#!/robotic_hands/status/1084221141118373888"/>
    <hyperlink ref="X156" r:id="rId400" display="https://twitter.com/#!/tajymany/status/900437467739893761"/>
    <hyperlink ref="X157" r:id="rId401" display="https://twitter.com/#!/twinkle08451511/status/1084480292885331968"/>
    <hyperlink ref="X158" r:id="rId402" display="https://twitter.com/#!/tajymany/status/900437467739893761"/>
    <hyperlink ref="X159" r:id="rId403" display="https://twitter.com/#!/twinkle08451511/status/1084480292885331968"/>
    <hyperlink ref="X160" r:id="rId404" display="https://twitter.com/#!/tajymany/status/900437467739893761"/>
    <hyperlink ref="X161" r:id="rId405" display="https://twitter.com/#!/twinkle08451511/status/1084480292885331968"/>
    <hyperlink ref="X162" r:id="rId406" display="https://twitter.com/#!/tajymany/status/900437467739893761"/>
    <hyperlink ref="X163" r:id="rId407" display="https://twitter.com/#!/twinkle08451511/status/1084480292885331968"/>
    <hyperlink ref="X164" r:id="rId408" display="https://twitter.com/#!/davewolf141/status/1080793732532920322"/>
    <hyperlink ref="X165" r:id="rId409" display="https://twitter.com/#!/davewolf141/status/1085056298880811008"/>
    <hyperlink ref="X166" r:id="rId410" display="https://twitter.com/#!/thom_wolf/status/976958998388846592"/>
    <hyperlink ref="X167" r:id="rId411" display="https://twitter.com/#!/camchenry/status/1085187340916551681"/>
    <hyperlink ref="X168" r:id="rId412" display="https://twitter.com/#!/thom_wolf/status/976958998388846592"/>
    <hyperlink ref="X169" r:id="rId413" display="https://twitter.com/#!/camchenry/status/1085187340916551681"/>
    <hyperlink ref="X170" r:id="rId414" display="https://twitter.com/#!/thom_wolf/status/976958998388846592"/>
    <hyperlink ref="X171" r:id="rId415" display="https://twitter.com/#!/camchenry/status/1085187340916551681"/>
    <hyperlink ref="X172" r:id="rId416" display="https://twitter.com/#!/camchenry/status/1085187340916551681"/>
  </hyperlinks>
  <printOptions/>
  <pageMargins left="0.7" right="0.7" top="0.75" bottom="0.75" header="0.3" footer="0.3"/>
  <pageSetup horizontalDpi="600" verticalDpi="600" orientation="portrait" r:id="rId420"/>
  <legacyDrawing r:id="rId418"/>
  <tableParts>
    <tablePart r:id="rId4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1599</v>
      </c>
      <c r="B1" s="13" t="s">
        <v>1639</v>
      </c>
      <c r="C1" s="13" t="s">
        <v>1640</v>
      </c>
      <c r="D1" s="13" t="s">
        <v>144</v>
      </c>
      <c r="E1" s="13" t="s">
        <v>1642</v>
      </c>
      <c r="F1" s="13" t="s">
        <v>1643</v>
      </c>
      <c r="G1" s="13" t="s">
        <v>1644</v>
      </c>
    </row>
    <row r="2" spans="1:7" ht="15">
      <c r="A2" s="78" t="s">
        <v>1318</v>
      </c>
      <c r="B2" s="78">
        <v>79</v>
      </c>
      <c r="C2" s="121">
        <v>0.052214144084600136</v>
      </c>
      <c r="D2" s="78" t="s">
        <v>1641</v>
      </c>
      <c r="E2" s="78"/>
      <c r="F2" s="78"/>
      <c r="G2" s="78"/>
    </row>
    <row r="3" spans="1:7" ht="15">
      <c r="A3" s="78" t="s">
        <v>1319</v>
      </c>
      <c r="B3" s="78">
        <v>10</v>
      </c>
      <c r="C3" s="121">
        <v>0.006609385327164574</v>
      </c>
      <c r="D3" s="78" t="s">
        <v>1641</v>
      </c>
      <c r="E3" s="78"/>
      <c r="F3" s="78"/>
      <c r="G3" s="78"/>
    </row>
    <row r="4" spans="1:7" ht="15">
      <c r="A4" s="78" t="s">
        <v>1320</v>
      </c>
      <c r="B4" s="78">
        <v>0</v>
      </c>
      <c r="C4" s="121">
        <v>0</v>
      </c>
      <c r="D4" s="78" t="s">
        <v>1641</v>
      </c>
      <c r="E4" s="78"/>
      <c r="F4" s="78"/>
      <c r="G4" s="78"/>
    </row>
    <row r="5" spans="1:7" ht="15">
      <c r="A5" s="78" t="s">
        <v>1321</v>
      </c>
      <c r="B5" s="78">
        <v>1424</v>
      </c>
      <c r="C5" s="121">
        <v>0.9411764705882354</v>
      </c>
      <c r="D5" s="78" t="s">
        <v>1641</v>
      </c>
      <c r="E5" s="78"/>
      <c r="F5" s="78"/>
      <c r="G5" s="78"/>
    </row>
    <row r="6" spans="1:7" ht="15">
      <c r="A6" s="78" t="s">
        <v>1322</v>
      </c>
      <c r="B6" s="78">
        <v>1513</v>
      </c>
      <c r="C6" s="121">
        <v>1</v>
      </c>
      <c r="D6" s="78" t="s">
        <v>1641</v>
      </c>
      <c r="E6" s="78"/>
      <c r="F6" s="78"/>
      <c r="G6" s="78"/>
    </row>
    <row r="7" spans="1:7" ht="15">
      <c r="A7" s="84" t="s">
        <v>1323</v>
      </c>
      <c r="B7" s="84">
        <v>33</v>
      </c>
      <c r="C7" s="122">
        <v>0.011659584339808278</v>
      </c>
      <c r="D7" s="84" t="s">
        <v>1641</v>
      </c>
      <c r="E7" s="84" t="b">
        <v>0</v>
      </c>
      <c r="F7" s="84" t="b">
        <v>0</v>
      </c>
      <c r="G7" s="84" t="b">
        <v>0</v>
      </c>
    </row>
    <row r="8" spans="1:7" ht="15">
      <c r="A8" s="84" t="s">
        <v>1324</v>
      </c>
      <c r="B8" s="84">
        <v>33</v>
      </c>
      <c r="C8" s="122">
        <v>0.011659584339808278</v>
      </c>
      <c r="D8" s="84" t="s">
        <v>1641</v>
      </c>
      <c r="E8" s="84" t="b">
        <v>0</v>
      </c>
      <c r="F8" s="84" t="b">
        <v>0</v>
      </c>
      <c r="G8" s="84" t="b">
        <v>0</v>
      </c>
    </row>
    <row r="9" spans="1:7" ht="15">
      <c r="A9" s="84" t="s">
        <v>273</v>
      </c>
      <c r="B9" s="84">
        <v>32</v>
      </c>
      <c r="C9" s="122">
        <v>0.01170481604385567</v>
      </c>
      <c r="D9" s="84" t="s">
        <v>1641</v>
      </c>
      <c r="E9" s="84" t="b">
        <v>0</v>
      </c>
      <c r="F9" s="84" t="b">
        <v>0</v>
      </c>
      <c r="G9" s="84" t="b">
        <v>0</v>
      </c>
    </row>
    <row r="10" spans="1:7" ht="15">
      <c r="A10" s="84" t="s">
        <v>1325</v>
      </c>
      <c r="B10" s="84">
        <v>31</v>
      </c>
      <c r="C10" s="122">
        <v>0.011737397317000216</v>
      </c>
      <c r="D10" s="84" t="s">
        <v>1641</v>
      </c>
      <c r="E10" s="84" t="b">
        <v>0</v>
      </c>
      <c r="F10" s="84" t="b">
        <v>0</v>
      </c>
      <c r="G10" s="84" t="b">
        <v>0</v>
      </c>
    </row>
    <row r="11" spans="1:7" ht="15">
      <c r="A11" s="84" t="s">
        <v>249</v>
      </c>
      <c r="B11" s="84">
        <v>29</v>
      </c>
      <c r="C11" s="122">
        <v>0.011762948470040144</v>
      </c>
      <c r="D11" s="84" t="s">
        <v>1641</v>
      </c>
      <c r="E11" s="84" t="b">
        <v>0</v>
      </c>
      <c r="F11" s="84" t="b">
        <v>0</v>
      </c>
      <c r="G11" s="84" t="b">
        <v>0</v>
      </c>
    </row>
    <row r="12" spans="1:7" ht="15">
      <c r="A12" s="84" t="s">
        <v>1306</v>
      </c>
      <c r="B12" s="84">
        <v>25</v>
      </c>
      <c r="C12" s="122">
        <v>0.011642289902572316</v>
      </c>
      <c r="D12" s="84" t="s">
        <v>1641</v>
      </c>
      <c r="E12" s="84" t="b">
        <v>0</v>
      </c>
      <c r="F12" s="84" t="b">
        <v>0</v>
      </c>
      <c r="G12" s="84" t="b">
        <v>0</v>
      </c>
    </row>
    <row r="13" spans="1:7" ht="15">
      <c r="A13" s="84" t="s">
        <v>1335</v>
      </c>
      <c r="B13" s="84">
        <v>25</v>
      </c>
      <c r="C13" s="122">
        <v>0.011642289902572316</v>
      </c>
      <c r="D13" s="84" t="s">
        <v>1641</v>
      </c>
      <c r="E13" s="84" t="b">
        <v>0</v>
      </c>
      <c r="F13" s="84" t="b">
        <v>0</v>
      </c>
      <c r="G13" s="84" t="b">
        <v>0</v>
      </c>
    </row>
    <row r="14" spans="1:7" ht="15">
      <c r="A14" s="84" t="s">
        <v>1302</v>
      </c>
      <c r="B14" s="84">
        <v>25</v>
      </c>
      <c r="C14" s="122">
        <v>0.014966323070529714</v>
      </c>
      <c r="D14" s="84" t="s">
        <v>1641</v>
      </c>
      <c r="E14" s="84" t="b">
        <v>0</v>
      </c>
      <c r="F14" s="84" t="b">
        <v>0</v>
      </c>
      <c r="G14" s="84" t="b">
        <v>0</v>
      </c>
    </row>
    <row r="15" spans="1:7" ht="15">
      <c r="A15" s="84" t="s">
        <v>1600</v>
      </c>
      <c r="B15" s="84">
        <v>23</v>
      </c>
      <c r="C15" s="122">
        <v>0.011900933309197958</v>
      </c>
      <c r="D15" s="84" t="s">
        <v>1641</v>
      </c>
      <c r="E15" s="84" t="b">
        <v>0</v>
      </c>
      <c r="F15" s="84" t="b">
        <v>0</v>
      </c>
      <c r="G15" s="84" t="b">
        <v>0</v>
      </c>
    </row>
    <row r="16" spans="1:7" ht="15">
      <c r="A16" s="84" t="s">
        <v>1327</v>
      </c>
      <c r="B16" s="84">
        <v>22</v>
      </c>
      <c r="C16" s="122">
        <v>0.011383501426189352</v>
      </c>
      <c r="D16" s="84" t="s">
        <v>1641</v>
      </c>
      <c r="E16" s="84" t="b">
        <v>1</v>
      </c>
      <c r="F16" s="84" t="b">
        <v>0</v>
      </c>
      <c r="G16" s="84" t="b">
        <v>0</v>
      </c>
    </row>
    <row r="17" spans="1:7" ht="15">
      <c r="A17" s="84" t="s">
        <v>1328</v>
      </c>
      <c r="B17" s="84">
        <v>22</v>
      </c>
      <c r="C17" s="122">
        <v>0.011383501426189352</v>
      </c>
      <c r="D17" s="84" t="s">
        <v>1641</v>
      </c>
      <c r="E17" s="84" t="b">
        <v>0</v>
      </c>
      <c r="F17" s="84" t="b">
        <v>0</v>
      </c>
      <c r="G17" s="84" t="b">
        <v>0</v>
      </c>
    </row>
    <row r="18" spans="1:7" ht="15">
      <c r="A18" s="84" t="s">
        <v>1329</v>
      </c>
      <c r="B18" s="84">
        <v>22</v>
      </c>
      <c r="C18" s="122">
        <v>0.011383501426189352</v>
      </c>
      <c r="D18" s="84" t="s">
        <v>1641</v>
      </c>
      <c r="E18" s="84" t="b">
        <v>0</v>
      </c>
      <c r="F18" s="84" t="b">
        <v>0</v>
      </c>
      <c r="G18" s="84" t="b">
        <v>0</v>
      </c>
    </row>
    <row r="19" spans="1:7" ht="15">
      <c r="A19" s="84" t="s">
        <v>1330</v>
      </c>
      <c r="B19" s="84">
        <v>22</v>
      </c>
      <c r="C19" s="122">
        <v>0.011383501426189352</v>
      </c>
      <c r="D19" s="84" t="s">
        <v>1641</v>
      </c>
      <c r="E19" s="84" t="b">
        <v>0</v>
      </c>
      <c r="F19" s="84" t="b">
        <v>0</v>
      </c>
      <c r="G19" s="84" t="b">
        <v>0</v>
      </c>
    </row>
    <row r="20" spans="1:7" ht="15">
      <c r="A20" s="84" t="s">
        <v>1601</v>
      </c>
      <c r="B20" s="84">
        <v>22</v>
      </c>
      <c r="C20" s="122">
        <v>0.011383501426189352</v>
      </c>
      <c r="D20" s="84" t="s">
        <v>1641</v>
      </c>
      <c r="E20" s="84" t="b">
        <v>0</v>
      </c>
      <c r="F20" s="84" t="b">
        <v>0</v>
      </c>
      <c r="G20" s="84" t="b">
        <v>0</v>
      </c>
    </row>
    <row r="21" spans="1:7" ht="15">
      <c r="A21" s="84" t="s">
        <v>1602</v>
      </c>
      <c r="B21" s="84">
        <v>22</v>
      </c>
      <c r="C21" s="122">
        <v>0.011383501426189352</v>
      </c>
      <c r="D21" s="84" t="s">
        <v>1641</v>
      </c>
      <c r="E21" s="84" t="b">
        <v>0</v>
      </c>
      <c r="F21" s="84" t="b">
        <v>0</v>
      </c>
      <c r="G21" s="84" t="b">
        <v>0</v>
      </c>
    </row>
    <row r="22" spans="1:7" ht="15">
      <c r="A22" s="84" t="s">
        <v>271</v>
      </c>
      <c r="B22" s="84">
        <v>22</v>
      </c>
      <c r="C22" s="122">
        <v>0.011383501426189352</v>
      </c>
      <c r="D22" s="84" t="s">
        <v>1641</v>
      </c>
      <c r="E22" s="84" t="b">
        <v>0</v>
      </c>
      <c r="F22" s="84" t="b">
        <v>0</v>
      </c>
      <c r="G22" s="84" t="b">
        <v>0</v>
      </c>
    </row>
    <row r="23" spans="1:7" ht="15">
      <c r="A23" s="84" t="s">
        <v>1603</v>
      </c>
      <c r="B23" s="84">
        <v>22</v>
      </c>
      <c r="C23" s="122">
        <v>0.011383501426189352</v>
      </c>
      <c r="D23" s="84" t="s">
        <v>1641</v>
      </c>
      <c r="E23" s="84" t="b">
        <v>0</v>
      </c>
      <c r="F23" s="84" t="b">
        <v>0</v>
      </c>
      <c r="G23" s="84" t="b">
        <v>0</v>
      </c>
    </row>
    <row r="24" spans="1:7" ht="15">
      <c r="A24" s="84" t="s">
        <v>1604</v>
      </c>
      <c r="B24" s="84">
        <v>22</v>
      </c>
      <c r="C24" s="122">
        <v>0.011383501426189352</v>
      </c>
      <c r="D24" s="84" t="s">
        <v>1641</v>
      </c>
      <c r="E24" s="84" t="b">
        <v>0</v>
      </c>
      <c r="F24" s="84" t="b">
        <v>0</v>
      </c>
      <c r="G24" s="84" t="b">
        <v>0</v>
      </c>
    </row>
    <row r="25" spans="1:7" ht="15">
      <c r="A25" s="84" t="s">
        <v>1605</v>
      </c>
      <c r="B25" s="84">
        <v>22</v>
      </c>
      <c r="C25" s="122">
        <v>0.011383501426189352</v>
      </c>
      <c r="D25" s="84" t="s">
        <v>1641</v>
      </c>
      <c r="E25" s="84" t="b">
        <v>0</v>
      </c>
      <c r="F25" s="84" t="b">
        <v>0</v>
      </c>
      <c r="G25" s="84" t="b">
        <v>0</v>
      </c>
    </row>
    <row r="26" spans="1:7" ht="15">
      <c r="A26" s="84" t="s">
        <v>1606</v>
      </c>
      <c r="B26" s="84">
        <v>19</v>
      </c>
      <c r="C26" s="122">
        <v>0.010958617256677202</v>
      </c>
      <c r="D26" s="84" t="s">
        <v>1641</v>
      </c>
      <c r="E26" s="84" t="b">
        <v>0</v>
      </c>
      <c r="F26" s="84" t="b">
        <v>0</v>
      </c>
      <c r="G26" s="84" t="b">
        <v>0</v>
      </c>
    </row>
    <row r="27" spans="1:7" ht="15">
      <c r="A27" s="84" t="s">
        <v>1344</v>
      </c>
      <c r="B27" s="84">
        <v>18</v>
      </c>
      <c r="C27" s="122">
        <v>0.010775752610781394</v>
      </c>
      <c r="D27" s="84" t="s">
        <v>1641</v>
      </c>
      <c r="E27" s="84" t="b">
        <v>1</v>
      </c>
      <c r="F27" s="84" t="b">
        <v>0</v>
      </c>
      <c r="G27" s="84" t="b">
        <v>0</v>
      </c>
    </row>
    <row r="28" spans="1:7" ht="15">
      <c r="A28" s="84" t="s">
        <v>1343</v>
      </c>
      <c r="B28" s="84">
        <v>17</v>
      </c>
      <c r="C28" s="122">
        <v>0.01057039039003434</v>
      </c>
      <c r="D28" s="84" t="s">
        <v>1641</v>
      </c>
      <c r="E28" s="84" t="b">
        <v>0</v>
      </c>
      <c r="F28" s="84" t="b">
        <v>0</v>
      </c>
      <c r="G28" s="84" t="b">
        <v>0</v>
      </c>
    </row>
    <row r="29" spans="1:7" ht="15">
      <c r="A29" s="84" t="s">
        <v>1332</v>
      </c>
      <c r="B29" s="84">
        <v>16</v>
      </c>
      <c r="C29" s="122">
        <v>0.010341205720551973</v>
      </c>
      <c r="D29" s="84" t="s">
        <v>1641</v>
      </c>
      <c r="E29" s="84" t="b">
        <v>0</v>
      </c>
      <c r="F29" s="84" t="b">
        <v>0</v>
      </c>
      <c r="G29" s="84" t="b">
        <v>0</v>
      </c>
    </row>
    <row r="30" spans="1:7" ht="15">
      <c r="A30" s="84" t="s">
        <v>1333</v>
      </c>
      <c r="B30" s="84">
        <v>14</v>
      </c>
      <c r="C30" s="122">
        <v>0.009805206690187184</v>
      </c>
      <c r="D30" s="84" t="s">
        <v>1641</v>
      </c>
      <c r="E30" s="84" t="b">
        <v>1</v>
      </c>
      <c r="F30" s="84" t="b">
        <v>0</v>
      </c>
      <c r="G30" s="84" t="b">
        <v>0</v>
      </c>
    </row>
    <row r="31" spans="1:7" ht="15">
      <c r="A31" s="84" t="s">
        <v>1334</v>
      </c>
      <c r="B31" s="84">
        <v>14</v>
      </c>
      <c r="C31" s="122">
        <v>0.009805206690187184</v>
      </c>
      <c r="D31" s="84" t="s">
        <v>1641</v>
      </c>
      <c r="E31" s="84" t="b">
        <v>0</v>
      </c>
      <c r="F31" s="84" t="b">
        <v>0</v>
      </c>
      <c r="G31" s="84" t="b">
        <v>0</v>
      </c>
    </row>
    <row r="32" spans="1:7" ht="15">
      <c r="A32" s="84" t="s">
        <v>1336</v>
      </c>
      <c r="B32" s="84">
        <v>14</v>
      </c>
      <c r="C32" s="122">
        <v>0.009805206690187184</v>
      </c>
      <c r="D32" s="84" t="s">
        <v>1641</v>
      </c>
      <c r="E32" s="84" t="b">
        <v>0</v>
      </c>
      <c r="F32" s="84" t="b">
        <v>0</v>
      </c>
      <c r="G32" s="84" t="b">
        <v>0</v>
      </c>
    </row>
    <row r="33" spans="1:7" ht="15">
      <c r="A33" s="84" t="s">
        <v>1337</v>
      </c>
      <c r="B33" s="84">
        <v>14</v>
      </c>
      <c r="C33" s="122">
        <v>0.009805206690187184</v>
      </c>
      <c r="D33" s="84" t="s">
        <v>1641</v>
      </c>
      <c r="E33" s="84" t="b">
        <v>0</v>
      </c>
      <c r="F33" s="84" t="b">
        <v>0</v>
      </c>
      <c r="G33" s="84" t="b">
        <v>0</v>
      </c>
    </row>
    <row r="34" spans="1:7" ht="15">
      <c r="A34" s="84" t="s">
        <v>1338</v>
      </c>
      <c r="B34" s="84">
        <v>14</v>
      </c>
      <c r="C34" s="122">
        <v>0.009805206690187184</v>
      </c>
      <c r="D34" s="84" t="s">
        <v>1641</v>
      </c>
      <c r="E34" s="84" t="b">
        <v>0</v>
      </c>
      <c r="F34" s="84" t="b">
        <v>0</v>
      </c>
      <c r="G34" s="84" t="b">
        <v>0</v>
      </c>
    </row>
    <row r="35" spans="1:7" ht="15">
      <c r="A35" s="84" t="s">
        <v>1339</v>
      </c>
      <c r="B35" s="84">
        <v>14</v>
      </c>
      <c r="C35" s="122">
        <v>0.009805206690187184</v>
      </c>
      <c r="D35" s="84" t="s">
        <v>1641</v>
      </c>
      <c r="E35" s="84" t="b">
        <v>0</v>
      </c>
      <c r="F35" s="84" t="b">
        <v>0</v>
      </c>
      <c r="G35" s="84" t="b">
        <v>0</v>
      </c>
    </row>
    <row r="36" spans="1:7" ht="15">
      <c r="A36" s="84" t="s">
        <v>1340</v>
      </c>
      <c r="B36" s="84">
        <v>14</v>
      </c>
      <c r="C36" s="122">
        <v>0.009805206690187184</v>
      </c>
      <c r="D36" s="84" t="s">
        <v>1641</v>
      </c>
      <c r="E36" s="84" t="b">
        <v>0</v>
      </c>
      <c r="F36" s="84" t="b">
        <v>0</v>
      </c>
      <c r="G36" s="84" t="b">
        <v>0</v>
      </c>
    </row>
    <row r="37" spans="1:7" ht="15">
      <c r="A37" s="84" t="s">
        <v>212</v>
      </c>
      <c r="B37" s="84">
        <v>13</v>
      </c>
      <c r="C37" s="122">
        <v>0.012751982913877354</v>
      </c>
      <c r="D37" s="84" t="s">
        <v>1641</v>
      </c>
      <c r="E37" s="84" t="b">
        <v>0</v>
      </c>
      <c r="F37" s="84" t="b">
        <v>0</v>
      </c>
      <c r="G37" s="84" t="b">
        <v>0</v>
      </c>
    </row>
    <row r="38" spans="1:7" ht="15">
      <c r="A38" s="84" t="s">
        <v>1378</v>
      </c>
      <c r="B38" s="84">
        <v>13</v>
      </c>
      <c r="C38" s="122">
        <v>0.009494770369792042</v>
      </c>
      <c r="D38" s="84" t="s">
        <v>1641</v>
      </c>
      <c r="E38" s="84" t="b">
        <v>0</v>
      </c>
      <c r="F38" s="84" t="b">
        <v>0</v>
      </c>
      <c r="G38" s="84" t="b">
        <v>0</v>
      </c>
    </row>
    <row r="39" spans="1:7" ht="15">
      <c r="A39" s="84" t="s">
        <v>1607</v>
      </c>
      <c r="B39" s="84">
        <v>11</v>
      </c>
      <c r="C39" s="122">
        <v>0.00877779913089877</v>
      </c>
      <c r="D39" s="84" t="s">
        <v>1641</v>
      </c>
      <c r="E39" s="84" t="b">
        <v>0</v>
      </c>
      <c r="F39" s="84" t="b">
        <v>0</v>
      </c>
      <c r="G39" s="84" t="b">
        <v>0</v>
      </c>
    </row>
    <row r="40" spans="1:7" ht="15">
      <c r="A40" s="84" t="s">
        <v>1608</v>
      </c>
      <c r="B40" s="84">
        <v>11</v>
      </c>
      <c r="C40" s="122">
        <v>0.00877779913089877</v>
      </c>
      <c r="D40" s="84" t="s">
        <v>1641</v>
      </c>
      <c r="E40" s="84" t="b">
        <v>0</v>
      </c>
      <c r="F40" s="84" t="b">
        <v>0</v>
      </c>
      <c r="G40" s="84" t="b">
        <v>0</v>
      </c>
    </row>
    <row r="41" spans="1:7" ht="15">
      <c r="A41" s="84" t="s">
        <v>1609</v>
      </c>
      <c r="B41" s="84">
        <v>11</v>
      </c>
      <c r="C41" s="122">
        <v>0.00877779913089877</v>
      </c>
      <c r="D41" s="84" t="s">
        <v>1641</v>
      </c>
      <c r="E41" s="84" t="b">
        <v>0</v>
      </c>
      <c r="F41" s="84" t="b">
        <v>0</v>
      </c>
      <c r="G41" s="84" t="b">
        <v>0</v>
      </c>
    </row>
    <row r="42" spans="1:7" ht="15">
      <c r="A42" s="84" t="s">
        <v>1610</v>
      </c>
      <c r="B42" s="84">
        <v>11</v>
      </c>
      <c r="C42" s="122">
        <v>0.00877779913089877</v>
      </c>
      <c r="D42" s="84" t="s">
        <v>1641</v>
      </c>
      <c r="E42" s="84" t="b">
        <v>0</v>
      </c>
      <c r="F42" s="84" t="b">
        <v>0</v>
      </c>
      <c r="G42" s="84" t="b">
        <v>0</v>
      </c>
    </row>
    <row r="43" spans="1:7" ht="15">
      <c r="A43" s="84" t="s">
        <v>1611</v>
      </c>
      <c r="B43" s="84">
        <v>11</v>
      </c>
      <c r="C43" s="122">
        <v>0.00877779913089877</v>
      </c>
      <c r="D43" s="84" t="s">
        <v>1641</v>
      </c>
      <c r="E43" s="84" t="b">
        <v>0</v>
      </c>
      <c r="F43" s="84" t="b">
        <v>0</v>
      </c>
      <c r="G43" s="84" t="b">
        <v>0</v>
      </c>
    </row>
    <row r="44" spans="1:7" ht="15">
      <c r="A44" s="84" t="s">
        <v>1612</v>
      </c>
      <c r="B44" s="84">
        <v>11</v>
      </c>
      <c r="C44" s="122">
        <v>0.00877779913089877</v>
      </c>
      <c r="D44" s="84" t="s">
        <v>1641</v>
      </c>
      <c r="E44" s="84" t="b">
        <v>0</v>
      </c>
      <c r="F44" s="84" t="b">
        <v>0</v>
      </c>
      <c r="G44" s="84" t="b">
        <v>0</v>
      </c>
    </row>
    <row r="45" spans="1:7" ht="15">
      <c r="A45" s="84" t="s">
        <v>1613</v>
      </c>
      <c r="B45" s="84">
        <v>11</v>
      </c>
      <c r="C45" s="122">
        <v>0.00877779913089877</v>
      </c>
      <c r="D45" s="84" t="s">
        <v>1641</v>
      </c>
      <c r="E45" s="84" t="b">
        <v>0</v>
      </c>
      <c r="F45" s="84" t="b">
        <v>0</v>
      </c>
      <c r="G45" s="84" t="b">
        <v>0</v>
      </c>
    </row>
    <row r="46" spans="1:7" ht="15">
      <c r="A46" s="84" t="s">
        <v>287</v>
      </c>
      <c r="B46" s="84">
        <v>8</v>
      </c>
      <c r="C46" s="122">
        <v>0.007415001709588054</v>
      </c>
      <c r="D46" s="84" t="s">
        <v>1641</v>
      </c>
      <c r="E46" s="84" t="b">
        <v>0</v>
      </c>
      <c r="F46" s="84" t="b">
        <v>0</v>
      </c>
      <c r="G46" s="84" t="b">
        <v>0</v>
      </c>
    </row>
    <row r="47" spans="1:7" ht="15">
      <c r="A47" s="84" t="s">
        <v>291</v>
      </c>
      <c r="B47" s="84">
        <v>7</v>
      </c>
      <c r="C47" s="122">
        <v>0.006866452338241652</v>
      </c>
      <c r="D47" s="84" t="s">
        <v>1641</v>
      </c>
      <c r="E47" s="84" t="b">
        <v>0</v>
      </c>
      <c r="F47" s="84" t="b">
        <v>0</v>
      </c>
      <c r="G47" s="84" t="b">
        <v>0</v>
      </c>
    </row>
    <row r="48" spans="1:7" ht="15">
      <c r="A48" s="84" t="s">
        <v>1355</v>
      </c>
      <c r="B48" s="84">
        <v>7</v>
      </c>
      <c r="C48" s="122">
        <v>0.006866452338241652</v>
      </c>
      <c r="D48" s="84" t="s">
        <v>1641</v>
      </c>
      <c r="E48" s="84" t="b">
        <v>0</v>
      </c>
      <c r="F48" s="84" t="b">
        <v>0</v>
      </c>
      <c r="G48" s="84" t="b">
        <v>0</v>
      </c>
    </row>
    <row r="49" spans="1:7" ht="15">
      <c r="A49" s="84" t="s">
        <v>1356</v>
      </c>
      <c r="B49" s="84">
        <v>7</v>
      </c>
      <c r="C49" s="122">
        <v>0.006866452338241652</v>
      </c>
      <c r="D49" s="84" t="s">
        <v>1641</v>
      </c>
      <c r="E49" s="84" t="b">
        <v>0</v>
      </c>
      <c r="F49" s="84" t="b">
        <v>0</v>
      </c>
      <c r="G49" s="84" t="b">
        <v>0</v>
      </c>
    </row>
    <row r="50" spans="1:7" ht="15">
      <c r="A50" s="84" t="s">
        <v>1357</v>
      </c>
      <c r="B50" s="84">
        <v>7</v>
      </c>
      <c r="C50" s="122">
        <v>0.006866452338241652</v>
      </c>
      <c r="D50" s="84" t="s">
        <v>1641</v>
      </c>
      <c r="E50" s="84" t="b">
        <v>0</v>
      </c>
      <c r="F50" s="84" t="b">
        <v>0</v>
      </c>
      <c r="G50" s="84" t="b">
        <v>0</v>
      </c>
    </row>
    <row r="51" spans="1:7" ht="15">
      <c r="A51" s="84" t="s">
        <v>1358</v>
      </c>
      <c r="B51" s="84">
        <v>7</v>
      </c>
      <c r="C51" s="122">
        <v>0.006866452338241652</v>
      </c>
      <c r="D51" s="84" t="s">
        <v>1641</v>
      </c>
      <c r="E51" s="84" t="b">
        <v>0</v>
      </c>
      <c r="F51" s="84" t="b">
        <v>0</v>
      </c>
      <c r="G51" s="84" t="b">
        <v>0</v>
      </c>
    </row>
    <row r="52" spans="1:7" ht="15">
      <c r="A52" s="84" t="s">
        <v>1359</v>
      </c>
      <c r="B52" s="84">
        <v>7</v>
      </c>
      <c r="C52" s="122">
        <v>0.006866452338241652</v>
      </c>
      <c r="D52" s="84" t="s">
        <v>1641</v>
      </c>
      <c r="E52" s="84" t="b">
        <v>0</v>
      </c>
      <c r="F52" s="84" t="b">
        <v>0</v>
      </c>
      <c r="G52" s="84" t="b">
        <v>0</v>
      </c>
    </row>
    <row r="53" spans="1:7" ht="15">
      <c r="A53" s="84" t="s">
        <v>1360</v>
      </c>
      <c r="B53" s="84">
        <v>7</v>
      </c>
      <c r="C53" s="122">
        <v>0.006866452338241652</v>
      </c>
      <c r="D53" s="84" t="s">
        <v>1641</v>
      </c>
      <c r="E53" s="84" t="b">
        <v>0</v>
      </c>
      <c r="F53" s="84" t="b">
        <v>0</v>
      </c>
      <c r="G53" s="84" t="b">
        <v>0</v>
      </c>
    </row>
    <row r="54" spans="1:7" ht="15">
      <c r="A54" s="84" t="s">
        <v>1303</v>
      </c>
      <c r="B54" s="84">
        <v>7</v>
      </c>
      <c r="C54" s="122">
        <v>0.006866452338241652</v>
      </c>
      <c r="D54" s="84" t="s">
        <v>1641</v>
      </c>
      <c r="E54" s="84" t="b">
        <v>0</v>
      </c>
      <c r="F54" s="84" t="b">
        <v>0</v>
      </c>
      <c r="G54" s="84" t="b">
        <v>0</v>
      </c>
    </row>
    <row r="55" spans="1:7" ht="15">
      <c r="A55" s="84" t="s">
        <v>290</v>
      </c>
      <c r="B55" s="84">
        <v>6</v>
      </c>
      <c r="C55" s="122">
        <v>0.006259883546543138</v>
      </c>
      <c r="D55" s="84" t="s">
        <v>1641</v>
      </c>
      <c r="E55" s="84" t="b">
        <v>0</v>
      </c>
      <c r="F55" s="84" t="b">
        <v>0</v>
      </c>
      <c r="G55" s="84" t="b">
        <v>0</v>
      </c>
    </row>
    <row r="56" spans="1:7" ht="15">
      <c r="A56" s="84" t="s">
        <v>288</v>
      </c>
      <c r="B56" s="84">
        <v>6</v>
      </c>
      <c r="C56" s="122">
        <v>0.006259883546543138</v>
      </c>
      <c r="D56" s="84" t="s">
        <v>1641</v>
      </c>
      <c r="E56" s="84" t="b">
        <v>0</v>
      </c>
      <c r="F56" s="84" t="b">
        <v>1</v>
      </c>
      <c r="G56" s="84" t="b">
        <v>0</v>
      </c>
    </row>
    <row r="57" spans="1:7" ht="15">
      <c r="A57" s="84" t="s">
        <v>1361</v>
      </c>
      <c r="B57" s="84">
        <v>6</v>
      </c>
      <c r="C57" s="122">
        <v>0.006259883546543138</v>
      </c>
      <c r="D57" s="84" t="s">
        <v>1641</v>
      </c>
      <c r="E57" s="84" t="b">
        <v>0</v>
      </c>
      <c r="F57" s="84" t="b">
        <v>0</v>
      </c>
      <c r="G57" s="84" t="b">
        <v>0</v>
      </c>
    </row>
    <row r="58" spans="1:7" ht="15">
      <c r="A58" s="84" t="s">
        <v>214</v>
      </c>
      <c r="B58" s="84">
        <v>5</v>
      </c>
      <c r="C58" s="122">
        <v>0.005585540945733563</v>
      </c>
      <c r="D58" s="84" t="s">
        <v>1641</v>
      </c>
      <c r="E58" s="84" t="b">
        <v>0</v>
      </c>
      <c r="F58" s="84" t="b">
        <v>0</v>
      </c>
      <c r="G58" s="84" t="b">
        <v>0</v>
      </c>
    </row>
    <row r="59" spans="1:7" ht="15">
      <c r="A59" s="84" t="s">
        <v>1347</v>
      </c>
      <c r="B59" s="84">
        <v>4</v>
      </c>
      <c r="C59" s="122">
        <v>0.004829700279450061</v>
      </c>
      <c r="D59" s="84" t="s">
        <v>1641</v>
      </c>
      <c r="E59" s="84" t="b">
        <v>1</v>
      </c>
      <c r="F59" s="84" t="b">
        <v>0</v>
      </c>
      <c r="G59" s="84" t="b">
        <v>0</v>
      </c>
    </row>
    <row r="60" spans="1:7" ht="15">
      <c r="A60" s="84" t="s">
        <v>1348</v>
      </c>
      <c r="B60" s="84">
        <v>4</v>
      </c>
      <c r="C60" s="122">
        <v>0.004829700279450061</v>
      </c>
      <c r="D60" s="84" t="s">
        <v>1641</v>
      </c>
      <c r="E60" s="84" t="b">
        <v>0</v>
      </c>
      <c r="F60" s="84" t="b">
        <v>0</v>
      </c>
      <c r="G60" s="84" t="b">
        <v>0</v>
      </c>
    </row>
    <row r="61" spans="1:7" ht="15">
      <c r="A61" s="84" t="s">
        <v>1349</v>
      </c>
      <c r="B61" s="84">
        <v>4</v>
      </c>
      <c r="C61" s="122">
        <v>0.004829700279450061</v>
      </c>
      <c r="D61" s="84" t="s">
        <v>1641</v>
      </c>
      <c r="E61" s="84" t="b">
        <v>0</v>
      </c>
      <c r="F61" s="84" t="b">
        <v>0</v>
      </c>
      <c r="G61" s="84" t="b">
        <v>0</v>
      </c>
    </row>
    <row r="62" spans="1:7" ht="15">
      <c r="A62" s="84" t="s">
        <v>1350</v>
      </c>
      <c r="B62" s="84">
        <v>4</v>
      </c>
      <c r="C62" s="122">
        <v>0.004829700279450061</v>
      </c>
      <c r="D62" s="84" t="s">
        <v>1641</v>
      </c>
      <c r="E62" s="84" t="b">
        <v>0</v>
      </c>
      <c r="F62" s="84" t="b">
        <v>0</v>
      </c>
      <c r="G62" s="84" t="b">
        <v>0</v>
      </c>
    </row>
    <row r="63" spans="1:7" ht="15">
      <c r="A63" s="84" t="s">
        <v>1351</v>
      </c>
      <c r="B63" s="84">
        <v>4</v>
      </c>
      <c r="C63" s="122">
        <v>0.004829700279450061</v>
      </c>
      <c r="D63" s="84" t="s">
        <v>1641</v>
      </c>
      <c r="E63" s="84" t="b">
        <v>0</v>
      </c>
      <c r="F63" s="84" t="b">
        <v>0</v>
      </c>
      <c r="G63" s="84" t="b">
        <v>0</v>
      </c>
    </row>
    <row r="64" spans="1:7" ht="15">
      <c r="A64" s="84" t="s">
        <v>1352</v>
      </c>
      <c r="B64" s="84">
        <v>4</v>
      </c>
      <c r="C64" s="122">
        <v>0.004829700279450061</v>
      </c>
      <c r="D64" s="84" t="s">
        <v>1641</v>
      </c>
      <c r="E64" s="84" t="b">
        <v>0</v>
      </c>
      <c r="F64" s="84" t="b">
        <v>0</v>
      </c>
      <c r="G64" s="84" t="b">
        <v>0</v>
      </c>
    </row>
    <row r="65" spans="1:7" ht="15">
      <c r="A65" s="84" t="s">
        <v>1353</v>
      </c>
      <c r="B65" s="84">
        <v>4</v>
      </c>
      <c r="C65" s="122">
        <v>0.004829700279450061</v>
      </c>
      <c r="D65" s="84" t="s">
        <v>1641</v>
      </c>
      <c r="E65" s="84" t="b">
        <v>0</v>
      </c>
      <c r="F65" s="84" t="b">
        <v>0</v>
      </c>
      <c r="G65" s="84" t="b">
        <v>0</v>
      </c>
    </row>
    <row r="66" spans="1:7" ht="15">
      <c r="A66" s="84" t="s">
        <v>1379</v>
      </c>
      <c r="B66" s="84">
        <v>4</v>
      </c>
      <c r="C66" s="122">
        <v>0.004829700279450061</v>
      </c>
      <c r="D66" s="84" t="s">
        <v>1641</v>
      </c>
      <c r="E66" s="84" t="b">
        <v>0</v>
      </c>
      <c r="F66" s="84" t="b">
        <v>0</v>
      </c>
      <c r="G66" s="84" t="b">
        <v>0</v>
      </c>
    </row>
    <row r="67" spans="1:7" ht="15">
      <c r="A67" s="84" t="s">
        <v>1371</v>
      </c>
      <c r="B67" s="84">
        <v>4</v>
      </c>
      <c r="C67" s="122">
        <v>0.0059518997041060956</v>
      </c>
      <c r="D67" s="84" t="s">
        <v>1641</v>
      </c>
      <c r="E67" s="84" t="b">
        <v>0</v>
      </c>
      <c r="F67" s="84" t="b">
        <v>0</v>
      </c>
      <c r="G67" s="84" t="b">
        <v>0</v>
      </c>
    </row>
    <row r="68" spans="1:7" ht="15">
      <c r="A68" s="84" t="s">
        <v>1362</v>
      </c>
      <c r="B68" s="84">
        <v>4</v>
      </c>
      <c r="C68" s="122">
        <v>0.005295455122351459</v>
      </c>
      <c r="D68" s="84" t="s">
        <v>1641</v>
      </c>
      <c r="E68" s="84" t="b">
        <v>0</v>
      </c>
      <c r="F68" s="84" t="b">
        <v>0</v>
      </c>
      <c r="G68" s="84" t="b">
        <v>0</v>
      </c>
    </row>
    <row r="69" spans="1:7" ht="15">
      <c r="A69" s="84" t="s">
        <v>1372</v>
      </c>
      <c r="B69" s="84">
        <v>4</v>
      </c>
      <c r="C69" s="122">
        <v>0.0059518997041060956</v>
      </c>
      <c r="D69" s="84" t="s">
        <v>1641</v>
      </c>
      <c r="E69" s="84" t="b">
        <v>0</v>
      </c>
      <c r="F69" s="84" t="b">
        <v>0</v>
      </c>
      <c r="G69" s="84" t="b">
        <v>0</v>
      </c>
    </row>
    <row r="70" spans="1:7" ht="15">
      <c r="A70" s="84" t="s">
        <v>225</v>
      </c>
      <c r="B70" s="84">
        <v>4</v>
      </c>
      <c r="C70" s="122">
        <v>0.004829700279450061</v>
      </c>
      <c r="D70" s="84" t="s">
        <v>1641</v>
      </c>
      <c r="E70" s="84" t="b">
        <v>0</v>
      </c>
      <c r="F70" s="84" t="b">
        <v>0</v>
      </c>
      <c r="G70" s="84" t="b">
        <v>0</v>
      </c>
    </row>
    <row r="71" spans="1:7" ht="15">
      <c r="A71" s="84" t="s">
        <v>270</v>
      </c>
      <c r="B71" s="84">
        <v>3</v>
      </c>
      <c r="C71" s="122">
        <v>0.003971591341763595</v>
      </c>
      <c r="D71" s="84" t="s">
        <v>1641</v>
      </c>
      <c r="E71" s="84" t="b">
        <v>0</v>
      </c>
      <c r="F71" s="84" t="b">
        <v>0</v>
      </c>
      <c r="G71" s="84" t="b">
        <v>0</v>
      </c>
    </row>
    <row r="72" spans="1:7" ht="15">
      <c r="A72" s="84" t="s">
        <v>1614</v>
      </c>
      <c r="B72" s="84">
        <v>3</v>
      </c>
      <c r="C72" s="122">
        <v>0.003971591341763595</v>
      </c>
      <c r="D72" s="84" t="s">
        <v>1641</v>
      </c>
      <c r="E72" s="84" t="b">
        <v>1</v>
      </c>
      <c r="F72" s="84" t="b">
        <v>0</v>
      </c>
      <c r="G72" s="84" t="b">
        <v>0</v>
      </c>
    </row>
    <row r="73" spans="1:7" ht="15">
      <c r="A73" s="84" t="s">
        <v>1490</v>
      </c>
      <c r="B73" s="84">
        <v>3</v>
      </c>
      <c r="C73" s="122">
        <v>0.003971591341763595</v>
      </c>
      <c r="D73" s="84" t="s">
        <v>1641</v>
      </c>
      <c r="E73" s="84" t="b">
        <v>0</v>
      </c>
      <c r="F73" s="84" t="b">
        <v>0</v>
      </c>
      <c r="G73" s="84" t="b">
        <v>0</v>
      </c>
    </row>
    <row r="74" spans="1:7" ht="15">
      <c r="A74" s="84" t="s">
        <v>1345</v>
      </c>
      <c r="B74" s="84">
        <v>3</v>
      </c>
      <c r="C74" s="122">
        <v>0.003971591341763595</v>
      </c>
      <c r="D74" s="84" t="s">
        <v>1641</v>
      </c>
      <c r="E74" s="84" t="b">
        <v>0</v>
      </c>
      <c r="F74" s="84" t="b">
        <v>0</v>
      </c>
      <c r="G74" s="84" t="b">
        <v>0</v>
      </c>
    </row>
    <row r="75" spans="1:7" ht="15">
      <c r="A75" s="84" t="s">
        <v>1615</v>
      </c>
      <c r="B75" s="84">
        <v>3</v>
      </c>
      <c r="C75" s="122">
        <v>0.003971591341763595</v>
      </c>
      <c r="D75" s="84" t="s">
        <v>1641</v>
      </c>
      <c r="E75" s="84" t="b">
        <v>0</v>
      </c>
      <c r="F75" s="84" t="b">
        <v>0</v>
      </c>
      <c r="G75" s="84" t="b">
        <v>0</v>
      </c>
    </row>
    <row r="76" spans="1:7" ht="15">
      <c r="A76" s="84" t="s">
        <v>1616</v>
      </c>
      <c r="B76" s="84">
        <v>3</v>
      </c>
      <c r="C76" s="122">
        <v>0.003971591341763595</v>
      </c>
      <c r="D76" s="84" t="s">
        <v>1641</v>
      </c>
      <c r="E76" s="84" t="b">
        <v>0</v>
      </c>
      <c r="F76" s="84" t="b">
        <v>0</v>
      </c>
      <c r="G76" s="84" t="b">
        <v>0</v>
      </c>
    </row>
    <row r="77" spans="1:7" ht="15">
      <c r="A77" s="84" t="s">
        <v>1304</v>
      </c>
      <c r="B77" s="84">
        <v>3</v>
      </c>
      <c r="C77" s="122">
        <v>0.003971591341763595</v>
      </c>
      <c r="D77" s="84" t="s">
        <v>1641</v>
      </c>
      <c r="E77" s="84" t="b">
        <v>0</v>
      </c>
      <c r="F77" s="84" t="b">
        <v>0</v>
      </c>
      <c r="G77" s="84" t="b">
        <v>0</v>
      </c>
    </row>
    <row r="78" spans="1:7" ht="15">
      <c r="A78" s="84" t="s">
        <v>1305</v>
      </c>
      <c r="B78" s="84">
        <v>3</v>
      </c>
      <c r="C78" s="122">
        <v>0.003971591341763595</v>
      </c>
      <c r="D78" s="84" t="s">
        <v>1641</v>
      </c>
      <c r="E78" s="84" t="b">
        <v>0</v>
      </c>
      <c r="F78" s="84" t="b">
        <v>0</v>
      </c>
      <c r="G78" s="84" t="b">
        <v>0</v>
      </c>
    </row>
    <row r="79" spans="1:7" ht="15">
      <c r="A79" s="84" t="s">
        <v>286</v>
      </c>
      <c r="B79" s="84">
        <v>3</v>
      </c>
      <c r="C79" s="122">
        <v>0.003971591341763595</v>
      </c>
      <c r="D79" s="84" t="s">
        <v>1641</v>
      </c>
      <c r="E79" s="84" t="b">
        <v>0</v>
      </c>
      <c r="F79" s="84" t="b">
        <v>0</v>
      </c>
      <c r="G79" s="84" t="b">
        <v>0</v>
      </c>
    </row>
    <row r="80" spans="1:7" ht="15">
      <c r="A80" s="84" t="s">
        <v>1364</v>
      </c>
      <c r="B80" s="84">
        <v>2</v>
      </c>
      <c r="C80" s="122">
        <v>0.0029759498520530478</v>
      </c>
      <c r="D80" s="84" t="s">
        <v>1641</v>
      </c>
      <c r="E80" s="84" t="b">
        <v>0</v>
      </c>
      <c r="F80" s="84" t="b">
        <v>0</v>
      </c>
      <c r="G80" s="84" t="b">
        <v>0</v>
      </c>
    </row>
    <row r="81" spans="1:7" ht="15">
      <c r="A81" s="84" t="s">
        <v>1365</v>
      </c>
      <c r="B81" s="84">
        <v>2</v>
      </c>
      <c r="C81" s="122">
        <v>0.0029759498520530478</v>
      </c>
      <c r="D81" s="84" t="s">
        <v>1641</v>
      </c>
      <c r="E81" s="84" t="b">
        <v>0</v>
      </c>
      <c r="F81" s="84" t="b">
        <v>0</v>
      </c>
      <c r="G81" s="84" t="b">
        <v>0</v>
      </c>
    </row>
    <row r="82" spans="1:7" ht="15">
      <c r="A82" s="84" t="s">
        <v>378</v>
      </c>
      <c r="B82" s="84">
        <v>2</v>
      </c>
      <c r="C82" s="122">
        <v>0.0029759498520530478</v>
      </c>
      <c r="D82" s="84" t="s">
        <v>1641</v>
      </c>
      <c r="E82" s="84" t="b">
        <v>0</v>
      </c>
      <c r="F82" s="84" t="b">
        <v>0</v>
      </c>
      <c r="G82" s="84" t="b">
        <v>0</v>
      </c>
    </row>
    <row r="83" spans="1:7" ht="15">
      <c r="A83" s="84" t="s">
        <v>1366</v>
      </c>
      <c r="B83" s="84">
        <v>2</v>
      </c>
      <c r="C83" s="122">
        <v>0.0029759498520530478</v>
      </c>
      <c r="D83" s="84" t="s">
        <v>1641</v>
      </c>
      <c r="E83" s="84" t="b">
        <v>0</v>
      </c>
      <c r="F83" s="84" t="b">
        <v>0</v>
      </c>
      <c r="G83" s="84" t="b">
        <v>0</v>
      </c>
    </row>
    <row r="84" spans="1:7" ht="15">
      <c r="A84" s="84" t="s">
        <v>295</v>
      </c>
      <c r="B84" s="84">
        <v>2</v>
      </c>
      <c r="C84" s="122">
        <v>0.0029759498520530478</v>
      </c>
      <c r="D84" s="84" t="s">
        <v>1641</v>
      </c>
      <c r="E84" s="84" t="b">
        <v>0</v>
      </c>
      <c r="F84" s="84" t="b">
        <v>0</v>
      </c>
      <c r="G84" s="84" t="b">
        <v>0</v>
      </c>
    </row>
    <row r="85" spans="1:7" ht="15">
      <c r="A85" s="84" t="s">
        <v>1367</v>
      </c>
      <c r="B85" s="84">
        <v>2</v>
      </c>
      <c r="C85" s="122">
        <v>0.0029759498520530478</v>
      </c>
      <c r="D85" s="84" t="s">
        <v>1641</v>
      </c>
      <c r="E85" s="84" t="b">
        <v>0</v>
      </c>
      <c r="F85" s="84" t="b">
        <v>0</v>
      </c>
      <c r="G85" s="84" t="b">
        <v>0</v>
      </c>
    </row>
    <row r="86" spans="1:7" ht="15">
      <c r="A86" s="84" t="s">
        <v>1368</v>
      </c>
      <c r="B86" s="84">
        <v>2</v>
      </c>
      <c r="C86" s="122">
        <v>0.0029759498520530478</v>
      </c>
      <c r="D86" s="84" t="s">
        <v>1641</v>
      </c>
      <c r="E86" s="84" t="b">
        <v>0</v>
      </c>
      <c r="F86" s="84" t="b">
        <v>0</v>
      </c>
      <c r="G86" s="84" t="b">
        <v>0</v>
      </c>
    </row>
    <row r="87" spans="1:7" ht="15">
      <c r="A87" s="84" t="s">
        <v>1369</v>
      </c>
      <c r="B87" s="84">
        <v>2</v>
      </c>
      <c r="C87" s="122">
        <v>0.0029759498520530478</v>
      </c>
      <c r="D87" s="84" t="s">
        <v>1641</v>
      </c>
      <c r="E87" s="84" t="b">
        <v>0</v>
      </c>
      <c r="F87" s="84" t="b">
        <v>0</v>
      </c>
      <c r="G87" s="84" t="b">
        <v>0</v>
      </c>
    </row>
    <row r="88" spans="1:7" ht="15">
      <c r="A88" s="84" t="s">
        <v>1617</v>
      </c>
      <c r="B88" s="84">
        <v>2</v>
      </c>
      <c r="C88" s="122">
        <v>0.0029759498520530478</v>
      </c>
      <c r="D88" s="84" t="s">
        <v>1641</v>
      </c>
      <c r="E88" s="84" t="b">
        <v>0</v>
      </c>
      <c r="F88" s="84" t="b">
        <v>0</v>
      </c>
      <c r="G88" s="84" t="b">
        <v>0</v>
      </c>
    </row>
    <row r="89" spans="1:7" ht="15">
      <c r="A89" s="84" t="s">
        <v>1618</v>
      </c>
      <c r="B89" s="84">
        <v>2</v>
      </c>
      <c r="C89" s="122">
        <v>0.0029759498520530478</v>
      </c>
      <c r="D89" s="84" t="s">
        <v>1641</v>
      </c>
      <c r="E89" s="84" t="b">
        <v>0</v>
      </c>
      <c r="F89" s="84" t="b">
        <v>0</v>
      </c>
      <c r="G89" s="84" t="b">
        <v>0</v>
      </c>
    </row>
    <row r="90" spans="1:7" ht="15">
      <c r="A90" s="84" t="s">
        <v>1619</v>
      </c>
      <c r="B90" s="84">
        <v>2</v>
      </c>
      <c r="C90" s="122">
        <v>0.0029759498520530478</v>
      </c>
      <c r="D90" s="84" t="s">
        <v>1641</v>
      </c>
      <c r="E90" s="84" t="b">
        <v>0</v>
      </c>
      <c r="F90" s="84" t="b">
        <v>0</v>
      </c>
      <c r="G90" s="84" t="b">
        <v>0</v>
      </c>
    </row>
    <row r="91" spans="1:7" ht="15">
      <c r="A91" s="84" t="s">
        <v>1620</v>
      </c>
      <c r="B91" s="84">
        <v>2</v>
      </c>
      <c r="C91" s="122">
        <v>0.0029759498520530478</v>
      </c>
      <c r="D91" s="84" t="s">
        <v>1641</v>
      </c>
      <c r="E91" s="84" t="b">
        <v>1</v>
      </c>
      <c r="F91" s="84" t="b">
        <v>0</v>
      </c>
      <c r="G91" s="84" t="b">
        <v>0</v>
      </c>
    </row>
    <row r="92" spans="1:7" ht="15">
      <c r="A92" s="84" t="s">
        <v>1621</v>
      </c>
      <c r="B92" s="84">
        <v>2</v>
      </c>
      <c r="C92" s="122">
        <v>0.0029759498520530478</v>
      </c>
      <c r="D92" s="84" t="s">
        <v>1641</v>
      </c>
      <c r="E92" s="84" t="b">
        <v>0</v>
      </c>
      <c r="F92" s="84" t="b">
        <v>0</v>
      </c>
      <c r="G92" s="84" t="b">
        <v>0</v>
      </c>
    </row>
    <row r="93" spans="1:7" ht="15">
      <c r="A93" s="84" t="s">
        <v>1622</v>
      </c>
      <c r="B93" s="84">
        <v>2</v>
      </c>
      <c r="C93" s="122">
        <v>0.0029759498520530478</v>
      </c>
      <c r="D93" s="84" t="s">
        <v>1641</v>
      </c>
      <c r="E93" s="84" t="b">
        <v>0</v>
      </c>
      <c r="F93" s="84" t="b">
        <v>0</v>
      </c>
      <c r="G93" s="84" t="b">
        <v>0</v>
      </c>
    </row>
    <row r="94" spans="1:7" ht="15">
      <c r="A94" s="84" t="s">
        <v>1623</v>
      </c>
      <c r="B94" s="84">
        <v>2</v>
      </c>
      <c r="C94" s="122">
        <v>0.0029759498520530478</v>
      </c>
      <c r="D94" s="84" t="s">
        <v>1641</v>
      </c>
      <c r="E94" s="84" t="b">
        <v>0</v>
      </c>
      <c r="F94" s="84" t="b">
        <v>1</v>
      </c>
      <c r="G94" s="84" t="b">
        <v>0</v>
      </c>
    </row>
    <row r="95" spans="1:7" ht="15">
      <c r="A95" s="84" t="s">
        <v>1624</v>
      </c>
      <c r="B95" s="84">
        <v>2</v>
      </c>
      <c r="C95" s="122">
        <v>0.0029759498520530478</v>
      </c>
      <c r="D95" s="84" t="s">
        <v>1641</v>
      </c>
      <c r="E95" s="84" t="b">
        <v>0</v>
      </c>
      <c r="F95" s="84" t="b">
        <v>0</v>
      </c>
      <c r="G95" s="84" t="b">
        <v>0</v>
      </c>
    </row>
    <row r="96" spans="1:7" ht="15">
      <c r="A96" s="84" t="s">
        <v>1625</v>
      </c>
      <c r="B96" s="84">
        <v>2</v>
      </c>
      <c r="C96" s="122">
        <v>0.0029759498520530478</v>
      </c>
      <c r="D96" s="84" t="s">
        <v>1641</v>
      </c>
      <c r="E96" s="84" t="b">
        <v>0</v>
      </c>
      <c r="F96" s="84" t="b">
        <v>0</v>
      </c>
      <c r="G96" s="84" t="b">
        <v>0</v>
      </c>
    </row>
    <row r="97" spans="1:7" ht="15">
      <c r="A97" s="84" t="s">
        <v>1626</v>
      </c>
      <c r="B97" s="84">
        <v>2</v>
      </c>
      <c r="C97" s="122">
        <v>0.0029759498520530478</v>
      </c>
      <c r="D97" s="84" t="s">
        <v>1641</v>
      </c>
      <c r="E97" s="84" t="b">
        <v>0</v>
      </c>
      <c r="F97" s="84" t="b">
        <v>0</v>
      </c>
      <c r="G97" s="84" t="b">
        <v>0</v>
      </c>
    </row>
    <row r="98" spans="1:7" ht="15">
      <c r="A98" s="84" t="s">
        <v>1627</v>
      </c>
      <c r="B98" s="84">
        <v>2</v>
      </c>
      <c r="C98" s="122">
        <v>0.0029759498520530478</v>
      </c>
      <c r="D98" s="84" t="s">
        <v>1641</v>
      </c>
      <c r="E98" s="84" t="b">
        <v>0</v>
      </c>
      <c r="F98" s="84" t="b">
        <v>0</v>
      </c>
      <c r="G98" s="84" t="b">
        <v>0</v>
      </c>
    </row>
    <row r="99" spans="1:7" ht="15">
      <c r="A99" s="84" t="s">
        <v>294</v>
      </c>
      <c r="B99" s="84">
        <v>2</v>
      </c>
      <c r="C99" s="122">
        <v>0.0029759498520530478</v>
      </c>
      <c r="D99" s="84" t="s">
        <v>1641</v>
      </c>
      <c r="E99" s="84" t="b">
        <v>0</v>
      </c>
      <c r="F99" s="84" t="b">
        <v>0</v>
      </c>
      <c r="G99" s="84" t="b">
        <v>0</v>
      </c>
    </row>
    <row r="100" spans="1:7" ht="15">
      <c r="A100" s="84" t="s">
        <v>1628</v>
      </c>
      <c r="B100" s="84">
        <v>2</v>
      </c>
      <c r="C100" s="122">
        <v>0.0029759498520530478</v>
      </c>
      <c r="D100" s="84" t="s">
        <v>1641</v>
      </c>
      <c r="E100" s="84" t="b">
        <v>0</v>
      </c>
      <c r="F100" s="84" t="b">
        <v>0</v>
      </c>
      <c r="G100" s="84" t="b">
        <v>0</v>
      </c>
    </row>
    <row r="101" spans="1:7" ht="15">
      <c r="A101" s="84" t="s">
        <v>1629</v>
      </c>
      <c r="B101" s="84">
        <v>2</v>
      </c>
      <c r="C101" s="122">
        <v>0.0029759498520530478</v>
      </c>
      <c r="D101" s="84" t="s">
        <v>1641</v>
      </c>
      <c r="E101" s="84" t="b">
        <v>0</v>
      </c>
      <c r="F101" s="84" t="b">
        <v>0</v>
      </c>
      <c r="G101" s="84" t="b">
        <v>0</v>
      </c>
    </row>
    <row r="102" spans="1:7" ht="15">
      <c r="A102" s="84" t="s">
        <v>1373</v>
      </c>
      <c r="B102" s="84">
        <v>2</v>
      </c>
      <c r="C102" s="122">
        <v>0.0029759498520530478</v>
      </c>
      <c r="D102" s="84" t="s">
        <v>1641</v>
      </c>
      <c r="E102" s="84" t="b">
        <v>0</v>
      </c>
      <c r="F102" s="84" t="b">
        <v>0</v>
      </c>
      <c r="G102" s="84" t="b">
        <v>0</v>
      </c>
    </row>
    <row r="103" spans="1:7" ht="15">
      <c r="A103" s="84" t="s">
        <v>1374</v>
      </c>
      <c r="B103" s="84">
        <v>2</v>
      </c>
      <c r="C103" s="122">
        <v>0.0029759498520530478</v>
      </c>
      <c r="D103" s="84" t="s">
        <v>1641</v>
      </c>
      <c r="E103" s="84" t="b">
        <v>0</v>
      </c>
      <c r="F103" s="84" t="b">
        <v>0</v>
      </c>
      <c r="G103" s="84" t="b">
        <v>0</v>
      </c>
    </row>
    <row r="104" spans="1:7" ht="15">
      <c r="A104" s="84" t="s">
        <v>1375</v>
      </c>
      <c r="B104" s="84">
        <v>2</v>
      </c>
      <c r="C104" s="122">
        <v>0.0029759498520530478</v>
      </c>
      <c r="D104" s="84" t="s">
        <v>1641</v>
      </c>
      <c r="E104" s="84" t="b">
        <v>0</v>
      </c>
      <c r="F104" s="84" t="b">
        <v>0</v>
      </c>
      <c r="G104" s="84" t="b">
        <v>0</v>
      </c>
    </row>
    <row r="105" spans="1:7" ht="15">
      <c r="A105" s="84" t="s">
        <v>1376</v>
      </c>
      <c r="B105" s="84">
        <v>2</v>
      </c>
      <c r="C105" s="122">
        <v>0.0029759498520530478</v>
      </c>
      <c r="D105" s="84" t="s">
        <v>1641</v>
      </c>
      <c r="E105" s="84" t="b">
        <v>1</v>
      </c>
      <c r="F105" s="84" t="b">
        <v>0</v>
      </c>
      <c r="G105" s="84" t="b">
        <v>0</v>
      </c>
    </row>
    <row r="106" spans="1:7" ht="15">
      <c r="A106" s="84" t="s">
        <v>1377</v>
      </c>
      <c r="B106" s="84">
        <v>2</v>
      </c>
      <c r="C106" s="122">
        <v>0.0029759498520530478</v>
      </c>
      <c r="D106" s="84" t="s">
        <v>1641</v>
      </c>
      <c r="E106" s="84" t="b">
        <v>0</v>
      </c>
      <c r="F106" s="84" t="b">
        <v>0</v>
      </c>
      <c r="G106" s="84" t="b">
        <v>0</v>
      </c>
    </row>
    <row r="107" spans="1:7" ht="15">
      <c r="A107" s="84" t="s">
        <v>1380</v>
      </c>
      <c r="B107" s="84">
        <v>2</v>
      </c>
      <c r="C107" s="122">
        <v>0.0029759498520530478</v>
      </c>
      <c r="D107" s="84" t="s">
        <v>1641</v>
      </c>
      <c r="E107" s="84" t="b">
        <v>0</v>
      </c>
      <c r="F107" s="84" t="b">
        <v>0</v>
      </c>
      <c r="G107" s="84" t="b">
        <v>0</v>
      </c>
    </row>
    <row r="108" spans="1:7" ht="15">
      <c r="A108" s="84" t="s">
        <v>1630</v>
      </c>
      <c r="B108" s="84">
        <v>2</v>
      </c>
      <c r="C108" s="122">
        <v>0.0029759498520530478</v>
      </c>
      <c r="D108" s="84" t="s">
        <v>1641</v>
      </c>
      <c r="E108" s="84" t="b">
        <v>0</v>
      </c>
      <c r="F108" s="84" t="b">
        <v>0</v>
      </c>
      <c r="G108" s="84" t="b">
        <v>0</v>
      </c>
    </row>
    <row r="109" spans="1:7" ht="15">
      <c r="A109" s="84" t="s">
        <v>1631</v>
      </c>
      <c r="B109" s="84">
        <v>2</v>
      </c>
      <c r="C109" s="122">
        <v>0.0029759498520530478</v>
      </c>
      <c r="D109" s="84" t="s">
        <v>1641</v>
      </c>
      <c r="E109" s="84" t="b">
        <v>0</v>
      </c>
      <c r="F109" s="84" t="b">
        <v>0</v>
      </c>
      <c r="G109" s="84" t="b">
        <v>0</v>
      </c>
    </row>
    <row r="110" spans="1:7" ht="15">
      <c r="A110" s="84" t="s">
        <v>1341</v>
      </c>
      <c r="B110" s="84">
        <v>2</v>
      </c>
      <c r="C110" s="122">
        <v>0.003537049564381065</v>
      </c>
      <c r="D110" s="84" t="s">
        <v>1641</v>
      </c>
      <c r="E110" s="84" t="b">
        <v>0</v>
      </c>
      <c r="F110" s="84" t="b">
        <v>0</v>
      </c>
      <c r="G110" s="84" t="b">
        <v>0</v>
      </c>
    </row>
    <row r="111" spans="1:7" ht="15">
      <c r="A111" s="84" t="s">
        <v>1632</v>
      </c>
      <c r="B111" s="84">
        <v>2</v>
      </c>
      <c r="C111" s="122">
        <v>0.003537049564381065</v>
      </c>
      <c r="D111" s="84" t="s">
        <v>1641</v>
      </c>
      <c r="E111" s="84" t="b">
        <v>0</v>
      </c>
      <c r="F111" s="84" t="b">
        <v>0</v>
      </c>
      <c r="G111" s="84" t="b">
        <v>0</v>
      </c>
    </row>
    <row r="112" spans="1:7" ht="15">
      <c r="A112" s="84" t="s">
        <v>1633</v>
      </c>
      <c r="B112" s="84">
        <v>2</v>
      </c>
      <c r="C112" s="122">
        <v>0.0029759498520530478</v>
      </c>
      <c r="D112" s="84" t="s">
        <v>1641</v>
      </c>
      <c r="E112" s="84" t="b">
        <v>0</v>
      </c>
      <c r="F112" s="84" t="b">
        <v>0</v>
      </c>
      <c r="G112" s="84" t="b">
        <v>0</v>
      </c>
    </row>
    <row r="113" spans="1:7" ht="15">
      <c r="A113" s="84" t="s">
        <v>1634</v>
      </c>
      <c r="B113" s="84">
        <v>2</v>
      </c>
      <c r="C113" s="122">
        <v>0.0029759498520530478</v>
      </c>
      <c r="D113" s="84" t="s">
        <v>1641</v>
      </c>
      <c r="E113" s="84" t="b">
        <v>0</v>
      </c>
      <c r="F113" s="84" t="b">
        <v>0</v>
      </c>
      <c r="G113" s="84" t="b">
        <v>0</v>
      </c>
    </row>
    <row r="114" spans="1:7" ht="15">
      <c r="A114" s="84" t="s">
        <v>1635</v>
      </c>
      <c r="B114" s="84">
        <v>2</v>
      </c>
      <c r="C114" s="122">
        <v>0.0029759498520530478</v>
      </c>
      <c r="D114" s="84" t="s">
        <v>1641</v>
      </c>
      <c r="E114" s="84" t="b">
        <v>0</v>
      </c>
      <c r="F114" s="84" t="b">
        <v>0</v>
      </c>
      <c r="G114" s="84" t="b">
        <v>0</v>
      </c>
    </row>
    <row r="115" spans="1:7" ht="15">
      <c r="A115" s="84" t="s">
        <v>1636</v>
      </c>
      <c r="B115" s="84">
        <v>2</v>
      </c>
      <c r="C115" s="122">
        <v>0.0029759498520530478</v>
      </c>
      <c r="D115" s="84" t="s">
        <v>1641</v>
      </c>
      <c r="E115" s="84" t="b">
        <v>0</v>
      </c>
      <c r="F115" s="84" t="b">
        <v>0</v>
      </c>
      <c r="G115" s="84" t="b">
        <v>0</v>
      </c>
    </row>
    <row r="116" spans="1:7" ht="15">
      <c r="A116" s="84" t="s">
        <v>289</v>
      </c>
      <c r="B116" s="84">
        <v>2</v>
      </c>
      <c r="C116" s="122">
        <v>0.0029759498520530478</v>
      </c>
      <c r="D116" s="84" t="s">
        <v>1641</v>
      </c>
      <c r="E116" s="84" t="b">
        <v>0</v>
      </c>
      <c r="F116" s="84" t="b">
        <v>0</v>
      </c>
      <c r="G116" s="84" t="b">
        <v>0</v>
      </c>
    </row>
    <row r="117" spans="1:7" ht="15">
      <c r="A117" s="84" t="s">
        <v>1637</v>
      </c>
      <c r="B117" s="84">
        <v>2</v>
      </c>
      <c r="C117" s="122">
        <v>0.0029759498520530478</v>
      </c>
      <c r="D117" s="84" t="s">
        <v>1641</v>
      </c>
      <c r="E117" s="84" t="b">
        <v>0</v>
      </c>
      <c r="F117" s="84" t="b">
        <v>0</v>
      </c>
      <c r="G117" s="84" t="b">
        <v>0</v>
      </c>
    </row>
    <row r="118" spans="1:7" ht="15">
      <c r="A118" s="84" t="s">
        <v>1638</v>
      </c>
      <c r="B118" s="84">
        <v>2</v>
      </c>
      <c r="C118" s="122">
        <v>0.0029759498520530478</v>
      </c>
      <c r="D118" s="84" t="s">
        <v>1641</v>
      </c>
      <c r="E118" s="84" t="b">
        <v>0</v>
      </c>
      <c r="F118" s="84" t="b">
        <v>0</v>
      </c>
      <c r="G118" s="84" t="b">
        <v>0</v>
      </c>
    </row>
    <row r="119" spans="1:7" ht="15">
      <c r="A119" s="84" t="s">
        <v>1323</v>
      </c>
      <c r="B119" s="84">
        <v>31</v>
      </c>
      <c r="C119" s="122">
        <v>0</v>
      </c>
      <c r="D119" s="84" t="s">
        <v>1230</v>
      </c>
      <c r="E119" s="84" t="b">
        <v>0</v>
      </c>
      <c r="F119" s="84" t="b">
        <v>0</v>
      </c>
      <c r="G119" s="84" t="b">
        <v>0</v>
      </c>
    </row>
    <row r="120" spans="1:7" ht="15">
      <c r="A120" s="84" t="s">
        <v>1324</v>
      </c>
      <c r="B120" s="84">
        <v>31</v>
      </c>
      <c r="C120" s="122">
        <v>0</v>
      </c>
      <c r="D120" s="84" t="s">
        <v>1230</v>
      </c>
      <c r="E120" s="84" t="b">
        <v>0</v>
      </c>
      <c r="F120" s="84" t="b">
        <v>0</v>
      </c>
      <c r="G120" s="84" t="b">
        <v>0</v>
      </c>
    </row>
    <row r="121" spans="1:7" ht="15">
      <c r="A121" s="84" t="s">
        <v>273</v>
      </c>
      <c r="B121" s="84">
        <v>30</v>
      </c>
      <c r="C121" s="122">
        <v>0.0007810112859932514</v>
      </c>
      <c r="D121" s="84" t="s">
        <v>1230</v>
      </c>
      <c r="E121" s="84" t="b">
        <v>0</v>
      </c>
      <c r="F121" s="84" t="b">
        <v>0</v>
      </c>
      <c r="G121" s="84" t="b">
        <v>0</v>
      </c>
    </row>
    <row r="122" spans="1:7" ht="15">
      <c r="A122" s="84" t="s">
        <v>1325</v>
      </c>
      <c r="B122" s="84">
        <v>29</v>
      </c>
      <c r="C122" s="122">
        <v>0.0015355524353275688</v>
      </c>
      <c r="D122" s="84" t="s">
        <v>1230</v>
      </c>
      <c r="E122" s="84" t="b">
        <v>0</v>
      </c>
      <c r="F122" s="84" t="b">
        <v>0</v>
      </c>
      <c r="G122" s="84" t="b">
        <v>0</v>
      </c>
    </row>
    <row r="123" spans="1:7" ht="15">
      <c r="A123" s="84" t="s">
        <v>249</v>
      </c>
      <c r="B123" s="84">
        <v>20</v>
      </c>
      <c r="C123" s="122">
        <v>0.006959111450467697</v>
      </c>
      <c r="D123" s="84" t="s">
        <v>1230</v>
      </c>
      <c r="E123" s="84" t="b">
        <v>0</v>
      </c>
      <c r="F123" s="84" t="b">
        <v>0</v>
      </c>
      <c r="G123" s="84" t="b">
        <v>0</v>
      </c>
    </row>
    <row r="124" spans="1:7" ht="15">
      <c r="A124" s="84" t="s">
        <v>1327</v>
      </c>
      <c r="B124" s="84">
        <v>20</v>
      </c>
      <c r="C124" s="122">
        <v>0.006959111450467697</v>
      </c>
      <c r="D124" s="84" t="s">
        <v>1230</v>
      </c>
      <c r="E124" s="84" t="b">
        <v>1</v>
      </c>
      <c r="F124" s="84" t="b">
        <v>0</v>
      </c>
      <c r="G124" s="84" t="b">
        <v>0</v>
      </c>
    </row>
    <row r="125" spans="1:7" ht="15">
      <c r="A125" s="84" t="s">
        <v>1328</v>
      </c>
      <c r="B125" s="84">
        <v>20</v>
      </c>
      <c r="C125" s="122">
        <v>0.006959111450467697</v>
      </c>
      <c r="D125" s="84" t="s">
        <v>1230</v>
      </c>
      <c r="E125" s="84" t="b">
        <v>0</v>
      </c>
      <c r="F125" s="84" t="b">
        <v>0</v>
      </c>
      <c r="G125" s="84" t="b">
        <v>0</v>
      </c>
    </row>
    <row r="126" spans="1:7" ht="15">
      <c r="A126" s="84" t="s">
        <v>1329</v>
      </c>
      <c r="B126" s="84">
        <v>20</v>
      </c>
      <c r="C126" s="122">
        <v>0.006959111450467697</v>
      </c>
      <c r="D126" s="84" t="s">
        <v>1230</v>
      </c>
      <c r="E126" s="84" t="b">
        <v>0</v>
      </c>
      <c r="F126" s="84" t="b">
        <v>0</v>
      </c>
      <c r="G126" s="84" t="b">
        <v>0</v>
      </c>
    </row>
    <row r="127" spans="1:7" ht="15">
      <c r="A127" s="84" t="s">
        <v>1330</v>
      </c>
      <c r="B127" s="84">
        <v>20</v>
      </c>
      <c r="C127" s="122">
        <v>0.006959111450467697</v>
      </c>
      <c r="D127" s="84" t="s">
        <v>1230</v>
      </c>
      <c r="E127" s="84" t="b">
        <v>0</v>
      </c>
      <c r="F127" s="84" t="b">
        <v>0</v>
      </c>
      <c r="G127" s="84" t="b">
        <v>0</v>
      </c>
    </row>
    <row r="128" spans="1:7" ht="15">
      <c r="A128" s="84" t="s">
        <v>1306</v>
      </c>
      <c r="B128" s="84">
        <v>20</v>
      </c>
      <c r="C128" s="122">
        <v>0.006959111450467697</v>
      </c>
      <c r="D128" s="84" t="s">
        <v>1230</v>
      </c>
      <c r="E128" s="84" t="b">
        <v>0</v>
      </c>
      <c r="F128" s="84" t="b">
        <v>0</v>
      </c>
      <c r="G128" s="84" t="b">
        <v>0</v>
      </c>
    </row>
    <row r="129" spans="1:7" ht="15">
      <c r="A129" s="84" t="s">
        <v>1601</v>
      </c>
      <c r="B129" s="84">
        <v>20</v>
      </c>
      <c r="C129" s="122">
        <v>0.006959111450467697</v>
      </c>
      <c r="D129" s="84" t="s">
        <v>1230</v>
      </c>
      <c r="E129" s="84" t="b">
        <v>0</v>
      </c>
      <c r="F129" s="84" t="b">
        <v>0</v>
      </c>
      <c r="G129" s="84" t="b">
        <v>0</v>
      </c>
    </row>
    <row r="130" spans="1:7" ht="15">
      <c r="A130" s="84" t="s">
        <v>1602</v>
      </c>
      <c r="B130" s="84">
        <v>20</v>
      </c>
      <c r="C130" s="122">
        <v>0.006959111450467697</v>
      </c>
      <c r="D130" s="84" t="s">
        <v>1230</v>
      </c>
      <c r="E130" s="84" t="b">
        <v>0</v>
      </c>
      <c r="F130" s="84" t="b">
        <v>0</v>
      </c>
      <c r="G130" s="84" t="b">
        <v>0</v>
      </c>
    </row>
    <row r="131" spans="1:7" ht="15">
      <c r="A131" s="84" t="s">
        <v>1600</v>
      </c>
      <c r="B131" s="84">
        <v>20</v>
      </c>
      <c r="C131" s="122">
        <v>0.006959111450467697</v>
      </c>
      <c r="D131" s="84" t="s">
        <v>1230</v>
      </c>
      <c r="E131" s="84" t="b">
        <v>0</v>
      </c>
      <c r="F131" s="84" t="b">
        <v>0</v>
      </c>
      <c r="G131" s="84" t="b">
        <v>0</v>
      </c>
    </row>
    <row r="132" spans="1:7" ht="15">
      <c r="A132" s="84" t="s">
        <v>271</v>
      </c>
      <c r="B132" s="84">
        <v>20</v>
      </c>
      <c r="C132" s="122">
        <v>0.006959111450467697</v>
      </c>
      <c r="D132" s="84" t="s">
        <v>1230</v>
      </c>
      <c r="E132" s="84" t="b">
        <v>0</v>
      </c>
      <c r="F132" s="84" t="b">
        <v>0</v>
      </c>
      <c r="G132" s="84" t="b">
        <v>0</v>
      </c>
    </row>
    <row r="133" spans="1:7" ht="15">
      <c r="A133" s="84" t="s">
        <v>1603</v>
      </c>
      <c r="B133" s="84">
        <v>20</v>
      </c>
      <c r="C133" s="122">
        <v>0.006959111450467697</v>
      </c>
      <c r="D133" s="84" t="s">
        <v>1230</v>
      </c>
      <c r="E133" s="84" t="b">
        <v>0</v>
      </c>
      <c r="F133" s="84" t="b">
        <v>0</v>
      </c>
      <c r="G133" s="84" t="b">
        <v>0</v>
      </c>
    </row>
    <row r="134" spans="1:7" ht="15">
      <c r="A134" s="84" t="s">
        <v>1604</v>
      </c>
      <c r="B134" s="84">
        <v>20</v>
      </c>
      <c r="C134" s="122">
        <v>0.006959111450467697</v>
      </c>
      <c r="D134" s="84" t="s">
        <v>1230</v>
      </c>
      <c r="E134" s="84" t="b">
        <v>0</v>
      </c>
      <c r="F134" s="84" t="b">
        <v>0</v>
      </c>
      <c r="G134" s="84" t="b">
        <v>0</v>
      </c>
    </row>
    <row r="135" spans="1:7" ht="15">
      <c r="A135" s="84" t="s">
        <v>1605</v>
      </c>
      <c r="B135" s="84">
        <v>20</v>
      </c>
      <c r="C135" s="122">
        <v>0.006959111450467697</v>
      </c>
      <c r="D135" s="84" t="s">
        <v>1230</v>
      </c>
      <c r="E135" s="84" t="b">
        <v>0</v>
      </c>
      <c r="F135" s="84" t="b">
        <v>0</v>
      </c>
      <c r="G135" s="84" t="b">
        <v>0</v>
      </c>
    </row>
    <row r="136" spans="1:7" ht="15">
      <c r="A136" s="84" t="s">
        <v>1606</v>
      </c>
      <c r="B136" s="84">
        <v>18</v>
      </c>
      <c r="C136" s="122">
        <v>0.0077689312562292485</v>
      </c>
      <c r="D136" s="84" t="s">
        <v>1230</v>
      </c>
      <c r="E136" s="84" t="b">
        <v>0</v>
      </c>
      <c r="F136" s="84" t="b">
        <v>0</v>
      </c>
      <c r="G136" s="84" t="b">
        <v>0</v>
      </c>
    </row>
    <row r="137" spans="1:7" ht="15">
      <c r="A137" s="84" t="s">
        <v>1302</v>
      </c>
      <c r="B137" s="84">
        <v>12</v>
      </c>
      <c r="C137" s="122">
        <v>0.009871349367664666</v>
      </c>
      <c r="D137" s="84" t="s">
        <v>1230</v>
      </c>
      <c r="E137" s="84" t="b">
        <v>0</v>
      </c>
      <c r="F137" s="84" t="b">
        <v>0</v>
      </c>
      <c r="G137" s="84" t="b">
        <v>0</v>
      </c>
    </row>
    <row r="138" spans="1:7" ht="15">
      <c r="A138" s="84" t="s">
        <v>1335</v>
      </c>
      <c r="B138" s="84">
        <v>11</v>
      </c>
      <c r="C138" s="122">
        <v>0.009048736920359277</v>
      </c>
      <c r="D138" s="84" t="s">
        <v>1230</v>
      </c>
      <c r="E138" s="84" t="b">
        <v>0</v>
      </c>
      <c r="F138" s="84" t="b">
        <v>0</v>
      </c>
      <c r="G138" s="84" t="b">
        <v>0</v>
      </c>
    </row>
    <row r="139" spans="1:7" ht="15">
      <c r="A139" s="84" t="s">
        <v>1607</v>
      </c>
      <c r="B139" s="84">
        <v>11</v>
      </c>
      <c r="C139" s="122">
        <v>0.009048736920359277</v>
      </c>
      <c r="D139" s="84" t="s">
        <v>1230</v>
      </c>
      <c r="E139" s="84" t="b">
        <v>0</v>
      </c>
      <c r="F139" s="84" t="b">
        <v>0</v>
      </c>
      <c r="G139" s="84" t="b">
        <v>0</v>
      </c>
    </row>
    <row r="140" spans="1:7" ht="15">
      <c r="A140" s="84" t="s">
        <v>1608</v>
      </c>
      <c r="B140" s="84">
        <v>11</v>
      </c>
      <c r="C140" s="122">
        <v>0.009048736920359277</v>
      </c>
      <c r="D140" s="84" t="s">
        <v>1230</v>
      </c>
      <c r="E140" s="84" t="b">
        <v>0</v>
      </c>
      <c r="F140" s="84" t="b">
        <v>0</v>
      </c>
      <c r="G140" s="84" t="b">
        <v>0</v>
      </c>
    </row>
    <row r="141" spans="1:7" ht="15">
      <c r="A141" s="84" t="s">
        <v>1609</v>
      </c>
      <c r="B141" s="84">
        <v>11</v>
      </c>
      <c r="C141" s="122">
        <v>0.009048736920359277</v>
      </c>
      <c r="D141" s="84" t="s">
        <v>1230</v>
      </c>
      <c r="E141" s="84" t="b">
        <v>0</v>
      </c>
      <c r="F141" s="84" t="b">
        <v>0</v>
      </c>
      <c r="G141" s="84" t="b">
        <v>0</v>
      </c>
    </row>
    <row r="142" spans="1:7" ht="15">
      <c r="A142" s="84" t="s">
        <v>1610</v>
      </c>
      <c r="B142" s="84">
        <v>11</v>
      </c>
      <c r="C142" s="122">
        <v>0.009048736920359277</v>
      </c>
      <c r="D142" s="84" t="s">
        <v>1230</v>
      </c>
      <c r="E142" s="84" t="b">
        <v>0</v>
      </c>
      <c r="F142" s="84" t="b">
        <v>0</v>
      </c>
      <c r="G142" s="84" t="b">
        <v>0</v>
      </c>
    </row>
    <row r="143" spans="1:7" ht="15">
      <c r="A143" s="84" t="s">
        <v>1611</v>
      </c>
      <c r="B143" s="84">
        <v>11</v>
      </c>
      <c r="C143" s="122">
        <v>0.009048736920359277</v>
      </c>
      <c r="D143" s="84" t="s">
        <v>1230</v>
      </c>
      <c r="E143" s="84" t="b">
        <v>0</v>
      </c>
      <c r="F143" s="84" t="b">
        <v>0</v>
      </c>
      <c r="G143" s="84" t="b">
        <v>0</v>
      </c>
    </row>
    <row r="144" spans="1:7" ht="15">
      <c r="A144" s="84" t="s">
        <v>1343</v>
      </c>
      <c r="B144" s="84">
        <v>11</v>
      </c>
      <c r="C144" s="122">
        <v>0.009048736920359277</v>
      </c>
      <c r="D144" s="84" t="s">
        <v>1230</v>
      </c>
      <c r="E144" s="84" t="b">
        <v>0</v>
      </c>
      <c r="F144" s="84" t="b">
        <v>0</v>
      </c>
      <c r="G144" s="84" t="b">
        <v>0</v>
      </c>
    </row>
    <row r="145" spans="1:7" ht="15">
      <c r="A145" s="84" t="s">
        <v>1344</v>
      </c>
      <c r="B145" s="84">
        <v>11</v>
      </c>
      <c r="C145" s="122">
        <v>0.009048736920359277</v>
      </c>
      <c r="D145" s="84" t="s">
        <v>1230</v>
      </c>
      <c r="E145" s="84" t="b">
        <v>1</v>
      </c>
      <c r="F145" s="84" t="b">
        <v>0</v>
      </c>
      <c r="G145" s="84" t="b">
        <v>0</v>
      </c>
    </row>
    <row r="146" spans="1:7" ht="15">
      <c r="A146" s="84" t="s">
        <v>1612</v>
      </c>
      <c r="B146" s="84">
        <v>11</v>
      </c>
      <c r="C146" s="122">
        <v>0.009048736920359277</v>
      </c>
      <c r="D146" s="84" t="s">
        <v>1230</v>
      </c>
      <c r="E146" s="84" t="b">
        <v>0</v>
      </c>
      <c r="F146" s="84" t="b">
        <v>0</v>
      </c>
      <c r="G146" s="84" t="b">
        <v>0</v>
      </c>
    </row>
    <row r="147" spans="1:7" ht="15">
      <c r="A147" s="84" t="s">
        <v>1613</v>
      </c>
      <c r="B147" s="84">
        <v>11</v>
      </c>
      <c r="C147" s="122">
        <v>0.009048736920359277</v>
      </c>
      <c r="D147" s="84" t="s">
        <v>1230</v>
      </c>
      <c r="E147" s="84" t="b">
        <v>0</v>
      </c>
      <c r="F147" s="84" t="b">
        <v>0</v>
      </c>
      <c r="G147" s="84" t="b">
        <v>0</v>
      </c>
    </row>
    <row r="148" spans="1:7" ht="15">
      <c r="A148" s="84" t="s">
        <v>1378</v>
      </c>
      <c r="B148" s="84">
        <v>11</v>
      </c>
      <c r="C148" s="122">
        <v>0.009048736920359277</v>
      </c>
      <c r="D148" s="84" t="s">
        <v>1230</v>
      </c>
      <c r="E148" s="84" t="b">
        <v>0</v>
      </c>
      <c r="F148" s="84" t="b">
        <v>0</v>
      </c>
      <c r="G148" s="84" t="b">
        <v>0</v>
      </c>
    </row>
    <row r="149" spans="1:7" ht="15">
      <c r="A149" s="84" t="s">
        <v>1628</v>
      </c>
      <c r="B149" s="84">
        <v>2</v>
      </c>
      <c r="C149" s="122">
        <v>0.004352218274845672</v>
      </c>
      <c r="D149" s="84" t="s">
        <v>1230</v>
      </c>
      <c r="E149" s="84" t="b">
        <v>0</v>
      </c>
      <c r="F149" s="84" t="b">
        <v>0</v>
      </c>
      <c r="G149" s="84" t="b">
        <v>0</v>
      </c>
    </row>
    <row r="150" spans="1:7" ht="15">
      <c r="A150" s="84" t="s">
        <v>1629</v>
      </c>
      <c r="B150" s="84">
        <v>2</v>
      </c>
      <c r="C150" s="122">
        <v>0.004352218274845672</v>
      </c>
      <c r="D150" s="84" t="s">
        <v>1230</v>
      </c>
      <c r="E150" s="84" t="b">
        <v>0</v>
      </c>
      <c r="F150" s="84" t="b">
        <v>0</v>
      </c>
      <c r="G150" s="84" t="b">
        <v>0</v>
      </c>
    </row>
    <row r="151" spans="1:7" ht="15">
      <c r="A151" s="84" t="s">
        <v>1332</v>
      </c>
      <c r="B151" s="84">
        <v>12</v>
      </c>
      <c r="C151" s="122">
        <v>0.010615275461799939</v>
      </c>
      <c r="D151" s="84" t="s">
        <v>1231</v>
      </c>
      <c r="E151" s="84" t="b">
        <v>0</v>
      </c>
      <c r="F151" s="84" t="b">
        <v>0</v>
      </c>
      <c r="G151" s="84" t="b">
        <v>0</v>
      </c>
    </row>
    <row r="152" spans="1:7" ht="15">
      <c r="A152" s="84" t="s">
        <v>1333</v>
      </c>
      <c r="B152" s="84">
        <v>12</v>
      </c>
      <c r="C152" s="122">
        <v>0.010615275461799939</v>
      </c>
      <c r="D152" s="84" t="s">
        <v>1231</v>
      </c>
      <c r="E152" s="84" t="b">
        <v>1</v>
      </c>
      <c r="F152" s="84" t="b">
        <v>0</v>
      </c>
      <c r="G152" s="84" t="b">
        <v>0</v>
      </c>
    </row>
    <row r="153" spans="1:7" ht="15">
      <c r="A153" s="84" t="s">
        <v>1334</v>
      </c>
      <c r="B153" s="84">
        <v>12</v>
      </c>
      <c r="C153" s="122">
        <v>0.010615275461799939</v>
      </c>
      <c r="D153" s="84" t="s">
        <v>1231</v>
      </c>
      <c r="E153" s="84" t="b">
        <v>0</v>
      </c>
      <c r="F153" s="84" t="b">
        <v>0</v>
      </c>
      <c r="G153" s="84" t="b">
        <v>0</v>
      </c>
    </row>
    <row r="154" spans="1:7" ht="15">
      <c r="A154" s="84" t="s">
        <v>1335</v>
      </c>
      <c r="B154" s="84">
        <v>12</v>
      </c>
      <c r="C154" s="122">
        <v>0.010615275461799939</v>
      </c>
      <c r="D154" s="84" t="s">
        <v>1231</v>
      </c>
      <c r="E154" s="84" t="b">
        <v>0</v>
      </c>
      <c r="F154" s="84" t="b">
        <v>0</v>
      </c>
      <c r="G154" s="84" t="b">
        <v>0</v>
      </c>
    </row>
    <row r="155" spans="1:7" ht="15">
      <c r="A155" s="84" t="s">
        <v>1336</v>
      </c>
      <c r="B155" s="84">
        <v>12</v>
      </c>
      <c r="C155" s="122">
        <v>0.010615275461799939</v>
      </c>
      <c r="D155" s="84" t="s">
        <v>1231</v>
      </c>
      <c r="E155" s="84" t="b">
        <v>0</v>
      </c>
      <c r="F155" s="84" t="b">
        <v>0</v>
      </c>
      <c r="G155" s="84" t="b">
        <v>0</v>
      </c>
    </row>
    <row r="156" spans="1:7" ht="15">
      <c r="A156" s="84" t="s">
        <v>1337</v>
      </c>
      <c r="B156" s="84">
        <v>12</v>
      </c>
      <c r="C156" s="122">
        <v>0.010615275461799939</v>
      </c>
      <c r="D156" s="84" t="s">
        <v>1231</v>
      </c>
      <c r="E156" s="84" t="b">
        <v>0</v>
      </c>
      <c r="F156" s="84" t="b">
        <v>0</v>
      </c>
      <c r="G156" s="84" t="b">
        <v>0</v>
      </c>
    </row>
    <row r="157" spans="1:7" ht="15">
      <c r="A157" s="84" t="s">
        <v>1338</v>
      </c>
      <c r="B157" s="84">
        <v>12</v>
      </c>
      <c r="C157" s="122">
        <v>0.010615275461799939</v>
      </c>
      <c r="D157" s="84" t="s">
        <v>1231</v>
      </c>
      <c r="E157" s="84" t="b">
        <v>0</v>
      </c>
      <c r="F157" s="84" t="b">
        <v>0</v>
      </c>
      <c r="G157" s="84" t="b">
        <v>0</v>
      </c>
    </row>
    <row r="158" spans="1:7" ht="15">
      <c r="A158" s="84" t="s">
        <v>1339</v>
      </c>
      <c r="B158" s="84">
        <v>12</v>
      </c>
      <c r="C158" s="122">
        <v>0.010615275461799939</v>
      </c>
      <c r="D158" s="84" t="s">
        <v>1231</v>
      </c>
      <c r="E158" s="84" t="b">
        <v>0</v>
      </c>
      <c r="F158" s="84" t="b">
        <v>0</v>
      </c>
      <c r="G158" s="84" t="b">
        <v>0</v>
      </c>
    </row>
    <row r="159" spans="1:7" ht="15">
      <c r="A159" s="84" t="s">
        <v>1340</v>
      </c>
      <c r="B159" s="84">
        <v>12</v>
      </c>
      <c r="C159" s="122">
        <v>0.010615275461799939</v>
      </c>
      <c r="D159" s="84" t="s">
        <v>1231</v>
      </c>
      <c r="E159" s="84" t="b">
        <v>0</v>
      </c>
      <c r="F159" s="84" t="b">
        <v>0</v>
      </c>
      <c r="G159" s="84" t="b">
        <v>0</v>
      </c>
    </row>
    <row r="160" spans="1:7" ht="15">
      <c r="A160" s="84" t="s">
        <v>1341</v>
      </c>
      <c r="B160" s="84">
        <v>2</v>
      </c>
      <c r="C160" s="122">
        <v>0.014391215454716652</v>
      </c>
      <c r="D160" s="84" t="s">
        <v>1231</v>
      </c>
      <c r="E160" s="84" t="b">
        <v>0</v>
      </c>
      <c r="F160" s="84" t="b">
        <v>0</v>
      </c>
      <c r="G160" s="84" t="b">
        <v>0</v>
      </c>
    </row>
    <row r="161" spans="1:7" ht="15">
      <c r="A161" s="84" t="s">
        <v>1632</v>
      </c>
      <c r="B161" s="84">
        <v>2</v>
      </c>
      <c r="C161" s="122">
        <v>0.014391215454716652</v>
      </c>
      <c r="D161" s="84" t="s">
        <v>1231</v>
      </c>
      <c r="E161" s="84" t="b">
        <v>0</v>
      </c>
      <c r="F161" s="84" t="b">
        <v>0</v>
      </c>
      <c r="G161" s="84" t="b">
        <v>0</v>
      </c>
    </row>
    <row r="162" spans="1:7" ht="15">
      <c r="A162" s="84" t="s">
        <v>1631</v>
      </c>
      <c r="B162" s="84">
        <v>2</v>
      </c>
      <c r="C162" s="122">
        <v>0.010870396791980031</v>
      </c>
      <c r="D162" s="84" t="s">
        <v>1231</v>
      </c>
      <c r="E162" s="84" t="b">
        <v>0</v>
      </c>
      <c r="F162" s="84" t="b">
        <v>0</v>
      </c>
      <c r="G162" s="84" t="b">
        <v>0</v>
      </c>
    </row>
    <row r="163" spans="1:7" ht="15">
      <c r="A163" s="84" t="s">
        <v>1617</v>
      </c>
      <c r="B163" s="84">
        <v>2</v>
      </c>
      <c r="C163" s="122">
        <v>0.010870396791980031</v>
      </c>
      <c r="D163" s="84" t="s">
        <v>1231</v>
      </c>
      <c r="E163" s="84" t="b">
        <v>0</v>
      </c>
      <c r="F163" s="84" t="b">
        <v>0</v>
      </c>
      <c r="G163" s="84" t="b">
        <v>0</v>
      </c>
    </row>
    <row r="164" spans="1:7" ht="15">
      <c r="A164" s="84" t="s">
        <v>1618</v>
      </c>
      <c r="B164" s="84">
        <v>2</v>
      </c>
      <c r="C164" s="122">
        <v>0.010870396791980031</v>
      </c>
      <c r="D164" s="84" t="s">
        <v>1231</v>
      </c>
      <c r="E164" s="84" t="b">
        <v>0</v>
      </c>
      <c r="F164" s="84" t="b">
        <v>0</v>
      </c>
      <c r="G164" s="84" t="b">
        <v>0</v>
      </c>
    </row>
    <row r="165" spans="1:7" ht="15">
      <c r="A165" s="84" t="s">
        <v>1619</v>
      </c>
      <c r="B165" s="84">
        <v>2</v>
      </c>
      <c r="C165" s="122">
        <v>0.010870396791980031</v>
      </c>
      <c r="D165" s="84" t="s">
        <v>1231</v>
      </c>
      <c r="E165" s="84" t="b">
        <v>0</v>
      </c>
      <c r="F165" s="84" t="b">
        <v>0</v>
      </c>
      <c r="G165" s="84" t="b">
        <v>0</v>
      </c>
    </row>
    <row r="166" spans="1:7" ht="15">
      <c r="A166" s="84" t="s">
        <v>1620</v>
      </c>
      <c r="B166" s="84">
        <v>2</v>
      </c>
      <c r="C166" s="122">
        <v>0.010870396791980031</v>
      </c>
      <c r="D166" s="84" t="s">
        <v>1231</v>
      </c>
      <c r="E166" s="84" t="b">
        <v>1</v>
      </c>
      <c r="F166" s="84" t="b">
        <v>0</v>
      </c>
      <c r="G166" s="84" t="b">
        <v>0</v>
      </c>
    </row>
    <row r="167" spans="1:7" ht="15">
      <c r="A167" s="84" t="s">
        <v>1621</v>
      </c>
      <c r="B167" s="84">
        <v>2</v>
      </c>
      <c r="C167" s="122">
        <v>0.010870396791980031</v>
      </c>
      <c r="D167" s="84" t="s">
        <v>1231</v>
      </c>
      <c r="E167" s="84" t="b">
        <v>0</v>
      </c>
      <c r="F167" s="84" t="b">
        <v>0</v>
      </c>
      <c r="G167" s="84" t="b">
        <v>0</v>
      </c>
    </row>
    <row r="168" spans="1:7" ht="15">
      <c r="A168" s="84" t="s">
        <v>1622</v>
      </c>
      <c r="B168" s="84">
        <v>2</v>
      </c>
      <c r="C168" s="122">
        <v>0.010870396791980031</v>
      </c>
      <c r="D168" s="84" t="s">
        <v>1231</v>
      </c>
      <c r="E168" s="84" t="b">
        <v>0</v>
      </c>
      <c r="F168" s="84" t="b">
        <v>0</v>
      </c>
      <c r="G168" s="84" t="b">
        <v>0</v>
      </c>
    </row>
    <row r="169" spans="1:7" ht="15">
      <c r="A169" s="84" t="s">
        <v>1302</v>
      </c>
      <c r="B169" s="84">
        <v>12</v>
      </c>
      <c r="C169" s="122">
        <v>0.021562194986409947</v>
      </c>
      <c r="D169" s="84" t="s">
        <v>1232</v>
      </c>
      <c r="E169" s="84" t="b">
        <v>0</v>
      </c>
      <c r="F169" s="84" t="b">
        <v>0</v>
      </c>
      <c r="G169" s="84" t="b">
        <v>0</v>
      </c>
    </row>
    <row r="170" spans="1:7" ht="15">
      <c r="A170" s="84" t="s">
        <v>249</v>
      </c>
      <c r="B170" s="84">
        <v>7</v>
      </c>
      <c r="C170" s="122">
        <v>0.007796033530362005</v>
      </c>
      <c r="D170" s="84" t="s">
        <v>1232</v>
      </c>
      <c r="E170" s="84" t="b">
        <v>0</v>
      </c>
      <c r="F170" s="84" t="b">
        <v>0</v>
      </c>
      <c r="G170" s="84" t="b">
        <v>0</v>
      </c>
    </row>
    <row r="171" spans="1:7" ht="15">
      <c r="A171" s="84" t="s">
        <v>1343</v>
      </c>
      <c r="B171" s="84">
        <v>6</v>
      </c>
      <c r="C171" s="122">
        <v>0.010781097493204973</v>
      </c>
      <c r="D171" s="84" t="s">
        <v>1232</v>
      </c>
      <c r="E171" s="84" t="b">
        <v>0</v>
      </c>
      <c r="F171" s="84" t="b">
        <v>0</v>
      </c>
      <c r="G171" s="84" t="b">
        <v>0</v>
      </c>
    </row>
    <row r="172" spans="1:7" ht="15">
      <c r="A172" s="84" t="s">
        <v>1344</v>
      </c>
      <c r="B172" s="84">
        <v>6</v>
      </c>
      <c r="C172" s="122">
        <v>0.010781097493204973</v>
      </c>
      <c r="D172" s="84" t="s">
        <v>1232</v>
      </c>
      <c r="E172" s="84" t="b">
        <v>1</v>
      </c>
      <c r="F172" s="84" t="b">
        <v>0</v>
      </c>
      <c r="G172" s="84" t="b">
        <v>0</v>
      </c>
    </row>
    <row r="173" spans="1:7" ht="15">
      <c r="A173" s="84" t="s">
        <v>1303</v>
      </c>
      <c r="B173" s="84">
        <v>6</v>
      </c>
      <c r="C173" s="122">
        <v>0.010781097493204973</v>
      </c>
      <c r="D173" s="84" t="s">
        <v>1232</v>
      </c>
      <c r="E173" s="84" t="b">
        <v>0</v>
      </c>
      <c r="F173" s="84" t="b">
        <v>0</v>
      </c>
      <c r="G173" s="84" t="b">
        <v>0</v>
      </c>
    </row>
    <row r="174" spans="1:7" ht="15">
      <c r="A174" s="84" t="s">
        <v>1306</v>
      </c>
      <c r="B174" s="84">
        <v>4</v>
      </c>
      <c r="C174" s="122">
        <v>0.014374796657606631</v>
      </c>
      <c r="D174" s="84" t="s">
        <v>1232</v>
      </c>
      <c r="E174" s="84" t="b">
        <v>0</v>
      </c>
      <c r="F174" s="84" t="b">
        <v>0</v>
      </c>
      <c r="G174" s="84" t="b">
        <v>0</v>
      </c>
    </row>
    <row r="175" spans="1:7" ht="15">
      <c r="A175" s="84" t="s">
        <v>225</v>
      </c>
      <c r="B175" s="84">
        <v>4</v>
      </c>
      <c r="C175" s="122">
        <v>0.014374796657606631</v>
      </c>
      <c r="D175" s="84" t="s">
        <v>1232</v>
      </c>
      <c r="E175" s="84" t="b">
        <v>0</v>
      </c>
      <c r="F175" s="84" t="b">
        <v>0</v>
      </c>
      <c r="G175" s="84" t="b">
        <v>0</v>
      </c>
    </row>
    <row r="176" spans="1:7" ht="15">
      <c r="A176" s="84" t="s">
        <v>1304</v>
      </c>
      <c r="B176" s="84">
        <v>3</v>
      </c>
      <c r="C176" s="122">
        <v>0.01460575269549987</v>
      </c>
      <c r="D176" s="84" t="s">
        <v>1232</v>
      </c>
      <c r="E176" s="84" t="b">
        <v>0</v>
      </c>
      <c r="F176" s="84" t="b">
        <v>0</v>
      </c>
      <c r="G176" s="84" t="b">
        <v>0</v>
      </c>
    </row>
    <row r="177" spans="1:7" ht="15">
      <c r="A177" s="84" t="s">
        <v>1305</v>
      </c>
      <c r="B177" s="84">
        <v>3</v>
      </c>
      <c r="C177" s="122">
        <v>0.01460575269549987</v>
      </c>
      <c r="D177" s="84" t="s">
        <v>1232</v>
      </c>
      <c r="E177" s="84" t="b">
        <v>0</v>
      </c>
      <c r="F177" s="84" t="b">
        <v>0</v>
      </c>
      <c r="G177" s="84" t="b">
        <v>0</v>
      </c>
    </row>
    <row r="178" spans="1:7" ht="15">
      <c r="A178" s="84" t="s">
        <v>1345</v>
      </c>
      <c r="B178" s="84">
        <v>2</v>
      </c>
      <c r="C178" s="122">
        <v>0.013330867628068238</v>
      </c>
      <c r="D178" s="84" t="s">
        <v>1232</v>
      </c>
      <c r="E178" s="84" t="b">
        <v>0</v>
      </c>
      <c r="F178" s="84" t="b">
        <v>0</v>
      </c>
      <c r="G178" s="84" t="b">
        <v>0</v>
      </c>
    </row>
    <row r="179" spans="1:7" ht="15">
      <c r="A179" s="84" t="s">
        <v>1623</v>
      </c>
      <c r="B179" s="84">
        <v>2</v>
      </c>
      <c r="C179" s="122">
        <v>0.013330867628068238</v>
      </c>
      <c r="D179" s="84" t="s">
        <v>1232</v>
      </c>
      <c r="E179" s="84" t="b">
        <v>0</v>
      </c>
      <c r="F179" s="84" t="b">
        <v>1</v>
      </c>
      <c r="G179" s="84" t="b">
        <v>0</v>
      </c>
    </row>
    <row r="180" spans="1:7" ht="15">
      <c r="A180" s="84" t="s">
        <v>1624</v>
      </c>
      <c r="B180" s="84">
        <v>2</v>
      </c>
      <c r="C180" s="122">
        <v>0.013330867628068238</v>
      </c>
      <c r="D180" s="84" t="s">
        <v>1232</v>
      </c>
      <c r="E180" s="84" t="b">
        <v>0</v>
      </c>
      <c r="F180" s="84" t="b">
        <v>0</v>
      </c>
      <c r="G180" s="84" t="b">
        <v>0</v>
      </c>
    </row>
    <row r="181" spans="1:7" ht="15">
      <c r="A181" s="84" t="s">
        <v>1625</v>
      </c>
      <c r="B181" s="84">
        <v>2</v>
      </c>
      <c r="C181" s="122">
        <v>0.013330867628068238</v>
      </c>
      <c r="D181" s="84" t="s">
        <v>1232</v>
      </c>
      <c r="E181" s="84" t="b">
        <v>0</v>
      </c>
      <c r="F181" s="84" t="b">
        <v>0</v>
      </c>
      <c r="G181" s="84" t="b">
        <v>0</v>
      </c>
    </row>
    <row r="182" spans="1:7" ht="15">
      <c r="A182" s="84" t="s">
        <v>1615</v>
      </c>
      <c r="B182" s="84">
        <v>2</v>
      </c>
      <c r="C182" s="122">
        <v>0.013330867628068238</v>
      </c>
      <c r="D182" s="84" t="s">
        <v>1232</v>
      </c>
      <c r="E182" s="84" t="b">
        <v>0</v>
      </c>
      <c r="F182" s="84" t="b">
        <v>0</v>
      </c>
      <c r="G182" s="84" t="b">
        <v>0</v>
      </c>
    </row>
    <row r="183" spans="1:7" ht="15">
      <c r="A183" s="84" t="s">
        <v>1626</v>
      </c>
      <c r="B183" s="84">
        <v>2</v>
      </c>
      <c r="C183" s="122">
        <v>0.013330867628068238</v>
      </c>
      <c r="D183" s="84" t="s">
        <v>1232</v>
      </c>
      <c r="E183" s="84" t="b">
        <v>0</v>
      </c>
      <c r="F183" s="84" t="b">
        <v>0</v>
      </c>
      <c r="G183" s="84" t="b">
        <v>0</v>
      </c>
    </row>
    <row r="184" spans="1:7" ht="15">
      <c r="A184" s="84" t="s">
        <v>1627</v>
      </c>
      <c r="B184" s="84">
        <v>2</v>
      </c>
      <c r="C184" s="122">
        <v>0.013330867628068238</v>
      </c>
      <c r="D184" s="84" t="s">
        <v>1232</v>
      </c>
      <c r="E184" s="84" t="b">
        <v>0</v>
      </c>
      <c r="F184" s="84" t="b">
        <v>0</v>
      </c>
      <c r="G184" s="84" t="b">
        <v>0</v>
      </c>
    </row>
    <row r="185" spans="1:7" ht="15">
      <c r="A185" s="84" t="s">
        <v>294</v>
      </c>
      <c r="B185" s="84">
        <v>2</v>
      </c>
      <c r="C185" s="122">
        <v>0.013330867628068238</v>
      </c>
      <c r="D185" s="84" t="s">
        <v>1232</v>
      </c>
      <c r="E185" s="84" t="b">
        <v>0</v>
      </c>
      <c r="F185" s="84" t="b">
        <v>0</v>
      </c>
      <c r="G185" s="84" t="b">
        <v>0</v>
      </c>
    </row>
    <row r="186" spans="1:7" ht="15">
      <c r="A186" s="84" t="s">
        <v>1379</v>
      </c>
      <c r="B186" s="84">
        <v>2</v>
      </c>
      <c r="C186" s="122">
        <v>0.013330867628068238</v>
      </c>
      <c r="D186" s="84" t="s">
        <v>1232</v>
      </c>
      <c r="E186" s="84" t="b">
        <v>0</v>
      </c>
      <c r="F186" s="84" t="b">
        <v>0</v>
      </c>
      <c r="G186" s="84" t="b">
        <v>0</v>
      </c>
    </row>
    <row r="187" spans="1:7" ht="15">
      <c r="A187" s="84" t="s">
        <v>1600</v>
      </c>
      <c r="B187" s="84">
        <v>2</v>
      </c>
      <c r="C187" s="122">
        <v>0.01947433692733316</v>
      </c>
      <c r="D187" s="84" t="s">
        <v>1232</v>
      </c>
      <c r="E187" s="84" t="b">
        <v>0</v>
      </c>
      <c r="F187" s="84" t="b">
        <v>0</v>
      </c>
      <c r="G187" s="84" t="b">
        <v>0</v>
      </c>
    </row>
    <row r="188" spans="1:7" ht="15">
      <c r="A188" s="84" t="s">
        <v>290</v>
      </c>
      <c r="B188" s="84">
        <v>6</v>
      </c>
      <c r="C188" s="122">
        <v>0</v>
      </c>
      <c r="D188" s="84" t="s">
        <v>1233</v>
      </c>
      <c r="E188" s="84" t="b">
        <v>0</v>
      </c>
      <c r="F188" s="84" t="b">
        <v>0</v>
      </c>
      <c r="G188" s="84" t="b">
        <v>0</v>
      </c>
    </row>
    <row r="189" spans="1:7" ht="15">
      <c r="A189" s="84" t="s">
        <v>288</v>
      </c>
      <c r="B189" s="84">
        <v>6</v>
      </c>
      <c r="C189" s="122">
        <v>0</v>
      </c>
      <c r="D189" s="84" t="s">
        <v>1233</v>
      </c>
      <c r="E189" s="84" t="b">
        <v>0</v>
      </c>
      <c r="F189" s="84" t="b">
        <v>1</v>
      </c>
      <c r="G189" s="84" t="b">
        <v>0</v>
      </c>
    </row>
    <row r="190" spans="1:7" ht="15">
      <c r="A190" s="84" t="s">
        <v>214</v>
      </c>
      <c r="B190" s="84">
        <v>5</v>
      </c>
      <c r="C190" s="122">
        <v>0.00628422587679562</v>
      </c>
      <c r="D190" s="84" t="s">
        <v>1233</v>
      </c>
      <c r="E190" s="84" t="b">
        <v>0</v>
      </c>
      <c r="F190" s="84" t="b">
        <v>0</v>
      </c>
      <c r="G190" s="84" t="b">
        <v>0</v>
      </c>
    </row>
    <row r="191" spans="1:7" ht="15">
      <c r="A191" s="84" t="s">
        <v>1347</v>
      </c>
      <c r="B191" s="84">
        <v>4</v>
      </c>
      <c r="C191" s="122">
        <v>0.011180397400360713</v>
      </c>
      <c r="D191" s="84" t="s">
        <v>1233</v>
      </c>
      <c r="E191" s="84" t="b">
        <v>1</v>
      </c>
      <c r="F191" s="84" t="b">
        <v>0</v>
      </c>
      <c r="G191" s="84" t="b">
        <v>0</v>
      </c>
    </row>
    <row r="192" spans="1:7" ht="15">
      <c r="A192" s="84" t="s">
        <v>1348</v>
      </c>
      <c r="B192" s="84">
        <v>4</v>
      </c>
      <c r="C192" s="122">
        <v>0.011180397400360713</v>
      </c>
      <c r="D192" s="84" t="s">
        <v>1233</v>
      </c>
      <c r="E192" s="84" t="b">
        <v>0</v>
      </c>
      <c r="F192" s="84" t="b">
        <v>0</v>
      </c>
      <c r="G192" s="84" t="b">
        <v>0</v>
      </c>
    </row>
    <row r="193" spans="1:7" ht="15">
      <c r="A193" s="84" t="s">
        <v>1349</v>
      </c>
      <c r="B193" s="84">
        <v>4</v>
      </c>
      <c r="C193" s="122">
        <v>0.011180397400360713</v>
      </c>
      <c r="D193" s="84" t="s">
        <v>1233</v>
      </c>
      <c r="E193" s="84" t="b">
        <v>0</v>
      </c>
      <c r="F193" s="84" t="b">
        <v>0</v>
      </c>
      <c r="G193" s="84" t="b">
        <v>0</v>
      </c>
    </row>
    <row r="194" spans="1:7" ht="15">
      <c r="A194" s="84" t="s">
        <v>1350</v>
      </c>
      <c r="B194" s="84">
        <v>4</v>
      </c>
      <c r="C194" s="122">
        <v>0.011180397400360713</v>
      </c>
      <c r="D194" s="84" t="s">
        <v>1233</v>
      </c>
      <c r="E194" s="84" t="b">
        <v>0</v>
      </c>
      <c r="F194" s="84" t="b">
        <v>0</v>
      </c>
      <c r="G194" s="84" t="b">
        <v>0</v>
      </c>
    </row>
    <row r="195" spans="1:7" ht="15">
      <c r="A195" s="84" t="s">
        <v>1351</v>
      </c>
      <c r="B195" s="84">
        <v>4</v>
      </c>
      <c r="C195" s="122">
        <v>0.011180397400360713</v>
      </c>
      <c r="D195" s="84" t="s">
        <v>1233</v>
      </c>
      <c r="E195" s="84" t="b">
        <v>0</v>
      </c>
      <c r="F195" s="84" t="b">
        <v>0</v>
      </c>
      <c r="G195" s="84" t="b">
        <v>0</v>
      </c>
    </row>
    <row r="196" spans="1:7" ht="15">
      <c r="A196" s="84" t="s">
        <v>1352</v>
      </c>
      <c r="B196" s="84">
        <v>4</v>
      </c>
      <c r="C196" s="122">
        <v>0.011180397400360713</v>
      </c>
      <c r="D196" s="84" t="s">
        <v>1233</v>
      </c>
      <c r="E196" s="84" t="b">
        <v>0</v>
      </c>
      <c r="F196" s="84" t="b">
        <v>0</v>
      </c>
      <c r="G196" s="84" t="b">
        <v>0</v>
      </c>
    </row>
    <row r="197" spans="1:7" ht="15">
      <c r="A197" s="84" t="s">
        <v>1353</v>
      </c>
      <c r="B197" s="84">
        <v>4</v>
      </c>
      <c r="C197" s="122">
        <v>0.011180397400360713</v>
      </c>
      <c r="D197" s="84" t="s">
        <v>1233</v>
      </c>
      <c r="E197" s="84" t="b">
        <v>0</v>
      </c>
      <c r="F197" s="84" t="b">
        <v>0</v>
      </c>
      <c r="G197" s="84" t="b">
        <v>0</v>
      </c>
    </row>
    <row r="198" spans="1:7" ht="15">
      <c r="A198" s="84" t="s">
        <v>1490</v>
      </c>
      <c r="B198" s="84">
        <v>3</v>
      </c>
      <c r="C198" s="122">
        <v>0.014334761698284819</v>
      </c>
      <c r="D198" s="84" t="s">
        <v>1233</v>
      </c>
      <c r="E198" s="84" t="b">
        <v>0</v>
      </c>
      <c r="F198" s="84" t="b">
        <v>0</v>
      </c>
      <c r="G198" s="84" t="b">
        <v>0</v>
      </c>
    </row>
    <row r="199" spans="1:7" ht="15">
      <c r="A199" s="84" t="s">
        <v>287</v>
      </c>
      <c r="B199" s="84">
        <v>3</v>
      </c>
      <c r="C199" s="122">
        <v>0.014334761698284819</v>
      </c>
      <c r="D199" s="84" t="s">
        <v>1233</v>
      </c>
      <c r="E199" s="84" t="b">
        <v>0</v>
      </c>
      <c r="F199" s="84" t="b">
        <v>0</v>
      </c>
      <c r="G199" s="84" t="b">
        <v>0</v>
      </c>
    </row>
    <row r="200" spans="1:7" ht="15">
      <c r="A200" s="84" t="s">
        <v>286</v>
      </c>
      <c r="B200" s="84">
        <v>3</v>
      </c>
      <c r="C200" s="122">
        <v>0.014334761698284819</v>
      </c>
      <c r="D200" s="84" t="s">
        <v>1233</v>
      </c>
      <c r="E200" s="84" t="b">
        <v>0</v>
      </c>
      <c r="F200" s="84" t="b">
        <v>0</v>
      </c>
      <c r="G200" s="84" t="b">
        <v>0</v>
      </c>
    </row>
    <row r="201" spans="1:7" ht="15">
      <c r="A201" s="84" t="s">
        <v>289</v>
      </c>
      <c r="B201" s="84">
        <v>2</v>
      </c>
      <c r="C201" s="122">
        <v>0.015146706499036901</v>
      </c>
      <c r="D201" s="84" t="s">
        <v>1233</v>
      </c>
      <c r="E201" s="84" t="b">
        <v>0</v>
      </c>
      <c r="F201" s="84" t="b">
        <v>0</v>
      </c>
      <c r="G201" s="84" t="b">
        <v>0</v>
      </c>
    </row>
    <row r="202" spans="1:7" ht="15">
      <c r="A202" s="84" t="s">
        <v>1614</v>
      </c>
      <c r="B202" s="84">
        <v>2</v>
      </c>
      <c r="C202" s="122">
        <v>0.015146706499036901</v>
      </c>
      <c r="D202" s="84" t="s">
        <v>1233</v>
      </c>
      <c r="E202" s="84" t="b">
        <v>1</v>
      </c>
      <c r="F202" s="84" t="b">
        <v>0</v>
      </c>
      <c r="G202" s="84" t="b">
        <v>0</v>
      </c>
    </row>
    <row r="203" spans="1:7" ht="15">
      <c r="A203" s="84" t="s">
        <v>1637</v>
      </c>
      <c r="B203" s="84">
        <v>2</v>
      </c>
      <c r="C203" s="122">
        <v>0.015146706499036901</v>
      </c>
      <c r="D203" s="84" t="s">
        <v>1233</v>
      </c>
      <c r="E203" s="84" t="b">
        <v>0</v>
      </c>
      <c r="F203" s="84" t="b">
        <v>0</v>
      </c>
      <c r="G203" s="84" t="b">
        <v>0</v>
      </c>
    </row>
    <row r="204" spans="1:7" ht="15">
      <c r="A204" s="84" t="s">
        <v>1638</v>
      </c>
      <c r="B204" s="84">
        <v>2</v>
      </c>
      <c r="C204" s="122">
        <v>0.015146706499036901</v>
      </c>
      <c r="D204" s="84" t="s">
        <v>1233</v>
      </c>
      <c r="E204" s="84" t="b">
        <v>0</v>
      </c>
      <c r="F204" s="84" t="b">
        <v>0</v>
      </c>
      <c r="G204" s="84" t="b">
        <v>0</v>
      </c>
    </row>
    <row r="205" spans="1:7" ht="15">
      <c r="A205" s="84" t="s">
        <v>212</v>
      </c>
      <c r="B205" s="84">
        <v>13</v>
      </c>
      <c r="C205" s="122">
        <v>0</v>
      </c>
      <c r="D205" s="84" t="s">
        <v>1234</v>
      </c>
      <c r="E205" s="84" t="b">
        <v>0</v>
      </c>
      <c r="F205" s="84" t="b">
        <v>0</v>
      </c>
      <c r="G205" s="84" t="b">
        <v>0</v>
      </c>
    </row>
    <row r="206" spans="1:7" ht="15">
      <c r="A206" s="84" t="s">
        <v>291</v>
      </c>
      <c r="B206" s="84">
        <v>7</v>
      </c>
      <c r="C206" s="122">
        <v>0</v>
      </c>
      <c r="D206" s="84" t="s">
        <v>1234</v>
      </c>
      <c r="E206" s="84" t="b">
        <v>0</v>
      </c>
      <c r="F206" s="84" t="b">
        <v>0</v>
      </c>
      <c r="G206" s="84" t="b">
        <v>0</v>
      </c>
    </row>
    <row r="207" spans="1:7" ht="15">
      <c r="A207" s="84" t="s">
        <v>1355</v>
      </c>
      <c r="B207" s="84">
        <v>7</v>
      </c>
      <c r="C207" s="122">
        <v>0</v>
      </c>
      <c r="D207" s="84" t="s">
        <v>1234</v>
      </c>
      <c r="E207" s="84" t="b">
        <v>0</v>
      </c>
      <c r="F207" s="84" t="b">
        <v>0</v>
      </c>
      <c r="G207" s="84" t="b">
        <v>0</v>
      </c>
    </row>
    <row r="208" spans="1:7" ht="15">
      <c r="A208" s="84" t="s">
        <v>1356</v>
      </c>
      <c r="B208" s="84">
        <v>7</v>
      </c>
      <c r="C208" s="122">
        <v>0</v>
      </c>
      <c r="D208" s="84" t="s">
        <v>1234</v>
      </c>
      <c r="E208" s="84" t="b">
        <v>0</v>
      </c>
      <c r="F208" s="84" t="b">
        <v>0</v>
      </c>
      <c r="G208" s="84" t="b">
        <v>0</v>
      </c>
    </row>
    <row r="209" spans="1:7" ht="15">
      <c r="A209" s="84" t="s">
        <v>1357</v>
      </c>
      <c r="B209" s="84">
        <v>7</v>
      </c>
      <c r="C209" s="122">
        <v>0</v>
      </c>
      <c r="D209" s="84" t="s">
        <v>1234</v>
      </c>
      <c r="E209" s="84" t="b">
        <v>0</v>
      </c>
      <c r="F209" s="84" t="b">
        <v>0</v>
      </c>
      <c r="G209" s="84" t="b">
        <v>0</v>
      </c>
    </row>
    <row r="210" spans="1:7" ht="15">
      <c r="A210" s="84" t="s">
        <v>1358</v>
      </c>
      <c r="B210" s="84">
        <v>7</v>
      </c>
      <c r="C210" s="122">
        <v>0</v>
      </c>
      <c r="D210" s="84" t="s">
        <v>1234</v>
      </c>
      <c r="E210" s="84" t="b">
        <v>0</v>
      </c>
      <c r="F210" s="84" t="b">
        <v>0</v>
      </c>
      <c r="G210" s="84" t="b">
        <v>0</v>
      </c>
    </row>
    <row r="211" spans="1:7" ht="15">
      <c r="A211" s="84" t="s">
        <v>1359</v>
      </c>
      <c r="B211" s="84">
        <v>7</v>
      </c>
      <c r="C211" s="122">
        <v>0</v>
      </c>
      <c r="D211" s="84" t="s">
        <v>1234</v>
      </c>
      <c r="E211" s="84" t="b">
        <v>0</v>
      </c>
      <c r="F211" s="84" t="b">
        <v>0</v>
      </c>
      <c r="G211" s="84" t="b">
        <v>0</v>
      </c>
    </row>
    <row r="212" spans="1:7" ht="15">
      <c r="A212" s="84" t="s">
        <v>1360</v>
      </c>
      <c r="B212" s="84">
        <v>7</v>
      </c>
      <c r="C212" s="122">
        <v>0</v>
      </c>
      <c r="D212" s="84" t="s">
        <v>1234</v>
      </c>
      <c r="E212" s="84" t="b">
        <v>0</v>
      </c>
      <c r="F212" s="84" t="b">
        <v>0</v>
      </c>
      <c r="G212" s="84" t="b">
        <v>0</v>
      </c>
    </row>
    <row r="213" spans="1:7" ht="15">
      <c r="A213" s="84" t="s">
        <v>1361</v>
      </c>
      <c r="B213" s="84">
        <v>6</v>
      </c>
      <c r="C213" s="122">
        <v>0.004670706253298597</v>
      </c>
      <c r="D213" s="84" t="s">
        <v>1234</v>
      </c>
      <c r="E213" s="84" t="b">
        <v>0</v>
      </c>
      <c r="F213" s="84" t="b">
        <v>0</v>
      </c>
      <c r="G213" s="84" t="b">
        <v>0</v>
      </c>
    </row>
    <row r="214" spans="1:7" ht="15">
      <c r="A214" s="84" t="s">
        <v>1362</v>
      </c>
      <c r="B214" s="84">
        <v>2</v>
      </c>
      <c r="C214" s="122">
        <v>0.01965344279102923</v>
      </c>
      <c r="D214" s="84" t="s">
        <v>1234</v>
      </c>
      <c r="E214" s="84" t="b">
        <v>0</v>
      </c>
      <c r="F214" s="84" t="b">
        <v>0</v>
      </c>
      <c r="G214" s="84" t="b">
        <v>0</v>
      </c>
    </row>
    <row r="215" spans="1:7" ht="15">
      <c r="A215" s="84" t="s">
        <v>287</v>
      </c>
      <c r="B215" s="84">
        <v>4</v>
      </c>
      <c r="C215" s="122">
        <v>0.006683449172969408</v>
      </c>
      <c r="D215" s="84" t="s">
        <v>1235</v>
      </c>
      <c r="E215" s="84" t="b">
        <v>0</v>
      </c>
      <c r="F215" s="84" t="b">
        <v>0</v>
      </c>
      <c r="G215" s="84" t="b">
        <v>0</v>
      </c>
    </row>
    <row r="216" spans="1:7" ht="15">
      <c r="A216" s="84" t="s">
        <v>1364</v>
      </c>
      <c r="B216" s="84">
        <v>2</v>
      </c>
      <c r="C216" s="122">
        <v>0.01372206926455302</v>
      </c>
      <c r="D216" s="84" t="s">
        <v>1235</v>
      </c>
      <c r="E216" s="84" t="b">
        <v>0</v>
      </c>
      <c r="F216" s="84" t="b">
        <v>0</v>
      </c>
      <c r="G216" s="84" t="b">
        <v>0</v>
      </c>
    </row>
    <row r="217" spans="1:7" ht="15">
      <c r="A217" s="84" t="s">
        <v>1365</v>
      </c>
      <c r="B217" s="84">
        <v>2</v>
      </c>
      <c r="C217" s="122">
        <v>0.01372206926455302</v>
      </c>
      <c r="D217" s="84" t="s">
        <v>1235</v>
      </c>
      <c r="E217" s="84" t="b">
        <v>0</v>
      </c>
      <c r="F217" s="84" t="b">
        <v>0</v>
      </c>
      <c r="G217" s="84" t="b">
        <v>0</v>
      </c>
    </row>
    <row r="218" spans="1:7" ht="15">
      <c r="A218" s="84" t="s">
        <v>378</v>
      </c>
      <c r="B218" s="84">
        <v>2</v>
      </c>
      <c r="C218" s="122">
        <v>0.01372206926455302</v>
      </c>
      <c r="D218" s="84" t="s">
        <v>1235</v>
      </c>
      <c r="E218" s="84" t="b">
        <v>0</v>
      </c>
      <c r="F218" s="84" t="b">
        <v>0</v>
      </c>
      <c r="G218" s="84" t="b">
        <v>0</v>
      </c>
    </row>
    <row r="219" spans="1:7" ht="15">
      <c r="A219" s="84" t="s">
        <v>1366</v>
      </c>
      <c r="B219" s="84">
        <v>2</v>
      </c>
      <c r="C219" s="122">
        <v>0.01372206926455302</v>
      </c>
      <c r="D219" s="84" t="s">
        <v>1235</v>
      </c>
      <c r="E219" s="84" t="b">
        <v>0</v>
      </c>
      <c r="F219" s="84" t="b">
        <v>0</v>
      </c>
      <c r="G219" s="84" t="b">
        <v>0</v>
      </c>
    </row>
    <row r="220" spans="1:7" ht="15">
      <c r="A220" s="84" t="s">
        <v>270</v>
      </c>
      <c r="B220" s="84">
        <v>2</v>
      </c>
      <c r="C220" s="122">
        <v>0.01372206926455302</v>
      </c>
      <c r="D220" s="84" t="s">
        <v>1235</v>
      </c>
      <c r="E220" s="84" t="b">
        <v>0</v>
      </c>
      <c r="F220" s="84" t="b">
        <v>0</v>
      </c>
      <c r="G220" s="84" t="b">
        <v>0</v>
      </c>
    </row>
    <row r="221" spans="1:7" ht="15">
      <c r="A221" s="84" t="s">
        <v>295</v>
      </c>
      <c r="B221" s="84">
        <v>2</v>
      </c>
      <c r="C221" s="122">
        <v>0.01372206926455302</v>
      </c>
      <c r="D221" s="84" t="s">
        <v>1235</v>
      </c>
      <c r="E221" s="84" t="b">
        <v>0</v>
      </c>
      <c r="F221" s="84" t="b">
        <v>0</v>
      </c>
      <c r="G221" s="84" t="b">
        <v>0</v>
      </c>
    </row>
    <row r="222" spans="1:7" ht="15">
      <c r="A222" s="84" t="s">
        <v>1367</v>
      </c>
      <c r="B222" s="84">
        <v>2</v>
      </c>
      <c r="C222" s="122">
        <v>0.01372206926455302</v>
      </c>
      <c r="D222" s="84" t="s">
        <v>1235</v>
      </c>
      <c r="E222" s="84" t="b">
        <v>0</v>
      </c>
      <c r="F222" s="84" t="b">
        <v>0</v>
      </c>
      <c r="G222" s="84" t="b">
        <v>0</v>
      </c>
    </row>
    <row r="223" spans="1:7" ht="15">
      <c r="A223" s="84" t="s">
        <v>1368</v>
      </c>
      <c r="B223" s="84">
        <v>2</v>
      </c>
      <c r="C223" s="122">
        <v>0.01372206926455302</v>
      </c>
      <c r="D223" s="84" t="s">
        <v>1235</v>
      </c>
      <c r="E223" s="84" t="b">
        <v>0</v>
      </c>
      <c r="F223" s="84" t="b">
        <v>0</v>
      </c>
      <c r="G223" s="84" t="b">
        <v>0</v>
      </c>
    </row>
    <row r="224" spans="1:7" ht="15">
      <c r="A224" s="84" t="s">
        <v>1369</v>
      </c>
      <c r="B224" s="84">
        <v>2</v>
      </c>
      <c r="C224" s="122">
        <v>0.01372206926455302</v>
      </c>
      <c r="D224" s="84" t="s">
        <v>1235</v>
      </c>
      <c r="E224" s="84" t="b">
        <v>0</v>
      </c>
      <c r="F224" s="84" t="b">
        <v>0</v>
      </c>
      <c r="G224" s="84" t="b">
        <v>0</v>
      </c>
    </row>
    <row r="225" spans="1:7" ht="15">
      <c r="A225" s="84" t="s">
        <v>1634</v>
      </c>
      <c r="B225" s="84">
        <v>2</v>
      </c>
      <c r="C225" s="122">
        <v>0.01372206926455302</v>
      </c>
      <c r="D225" s="84" t="s">
        <v>1235</v>
      </c>
      <c r="E225" s="84" t="b">
        <v>0</v>
      </c>
      <c r="F225" s="84" t="b">
        <v>0</v>
      </c>
      <c r="G225" s="84" t="b">
        <v>0</v>
      </c>
    </row>
    <row r="226" spans="1:7" ht="15">
      <c r="A226" s="84" t="s">
        <v>1635</v>
      </c>
      <c r="B226" s="84">
        <v>2</v>
      </c>
      <c r="C226" s="122">
        <v>0.01372206926455302</v>
      </c>
      <c r="D226" s="84" t="s">
        <v>1235</v>
      </c>
      <c r="E226" s="84" t="b">
        <v>0</v>
      </c>
      <c r="F226" s="84" t="b">
        <v>0</v>
      </c>
      <c r="G226" s="84" t="b">
        <v>0</v>
      </c>
    </row>
    <row r="227" spans="1:7" ht="15">
      <c r="A227" s="84" t="s">
        <v>1636</v>
      </c>
      <c r="B227" s="84">
        <v>2</v>
      </c>
      <c r="C227" s="122">
        <v>0.01372206926455302</v>
      </c>
      <c r="D227" s="84" t="s">
        <v>1235</v>
      </c>
      <c r="E227" s="84" t="b">
        <v>0</v>
      </c>
      <c r="F227" s="84" t="b">
        <v>0</v>
      </c>
      <c r="G227" s="84" t="b">
        <v>0</v>
      </c>
    </row>
    <row r="228" spans="1:7" ht="15">
      <c r="A228" s="84" t="s">
        <v>1371</v>
      </c>
      <c r="B228" s="84">
        <v>4</v>
      </c>
      <c r="C228" s="122">
        <v>0</v>
      </c>
      <c r="D228" s="84" t="s">
        <v>1236</v>
      </c>
      <c r="E228" s="84" t="b">
        <v>0</v>
      </c>
      <c r="F228" s="84" t="b">
        <v>0</v>
      </c>
      <c r="G228" s="84" t="b">
        <v>0</v>
      </c>
    </row>
    <row r="229" spans="1:7" ht="15">
      <c r="A229" s="84" t="s">
        <v>1372</v>
      </c>
      <c r="B229" s="84">
        <v>4</v>
      </c>
      <c r="C229" s="122">
        <v>0</v>
      </c>
      <c r="D229" s="84" t="s">
        <v>1236</v>
      </c>
      <c r="E229" s="84" t="b">
        <v>0</v>
      </c>
      <c r="F229" s="84" t="b">
        <v>0</v>
      </c>
      <c r="G229" s="84" t="b">
        <v>0</v>
      </c>
    </row>
    <row r="230" spans="1:7" ht="15">
      <c r="A230" s="84" t="s">
        <v>1373</v>
      </c>
      <c r="B230" s="84">
        <v>2</v>
      </c>
      <c r="C230" s="122">
        <v>0</v>
      </c>
      <c r="D230" s="84" t="s">
        <v>1236</v>
      </c>
      <c r="E230" s="84" t="b">
        <v>0</v>
      </c>
      <c r="F230" s="84" t="b">
        <v>0</v>
      </c>
      <c r="G230" s="84" t="b">
        <v>0</v>
      </c>
    </row>
    <row r="231" spans="1:7" ht="15">
      <c r="A231" s="84" t="s">
        <v>1374</v>
      </c>
      <c r="B231" s="84">
        <v>2</v>
      </c>
      <c r="C231" s="122">
        <v>0</v>
      </c>
      <c r="D231" s="84" t="s">
        <v>1236</v>
      </c>
      <c r="E231" s="84" t="b">
        <v>0</v>
      </c>
      <c r="F231" s="84" t="b">
        <v>0</v>
      </c>
      <c r="G231" s="84" t="b">
        <v>0</v>
      </c>
    </row>
    <row r="232" spans="1:7" ht="15">
      <c r="A232" s="84" t="s">
        <v>1375</v>
      </c>
      <c r="B232" s="84">
        <v>2</v>
      </c>
      <c r="C232" s="122">
        <v>0</v>
      </c>
      <c r="D232" s="84" t="s">
        <v>1236</v>
      </c>
      <c r="E232" s="84" t="b">
        <v>0</v>
      </c>
      <c r="F232" s="84" t="b">
        <v>0</v>
      </c>
      <c r="G232" s="84" t="b">
        <v>0</v>
      </c>
    </row>
    <row r="233" spans="1:7" ht="15">
      <c r="A233" s="84" t="s">
        <v>1376</v>
      </c>
      <c r="B233" s="84">
        <v>2</v>
      </c>
      <c r="C233" s="122">
        <v>0</v>
      </c>
      <c r="D233" s="84" t="s">
        <v>1236</v>
      </c>
      <c r="E233" s="84" t="b">
        <v>1</v>
      </c>
      <c r="F233" s="84" t="b">
        <v>0</v>
      </c>
      <c r="G233" s="84" t="b">
        <v>0</v>
      </c>
    </row>
    <row r="234" spans="1:7" ht="15">
      <c r="A234" s="84" t="s">
        <v>1377</v>
      </c>
      <c r="B234" s="84">
        <v>2</v>
      </c>
      <c r="C234" s="122">
        <v>0</v>
      </c>
      <c r="D234" s="84" t="s">
        <v>1236</v>
      </c>
      <c r="E234" s="84" t="b">
        <v>0</v>
      </c>
      <c r="F234" s="84" t="b">
        <v>0</v>
      </c>
      <c r="G234" s="84" t="b">
        <v>0</v>
      </c>
    </row>
    <row r="235" spans="1:7" ht="15">
      <c r="A235" s="84" t="s">
        <v>1378</v>
      </c>
      <c r="B235" s="84">
        <v>2</v>
      </c>
      <c r="C235" s="122">
        <v>0</v>
      </c>
      <c r="D235" s="84" t="s">
        <v>1236</v>
      </c>
      <c r="E235" s="84" t="b">
        <v>0</v>
      </c>
      <c r="F235" s="84" t="b">
        <v>0</v>
      </c>
      <c r="G235" s="84" t="b">
        <v>0</v>
      </c>
    </row>
    <row r="236" spans="1:7" ht="15">
      <c r="A236" s="84" t="s">
        <v>1379</v>
      </c>
      <c r="B236" s="84">
        <v>2</v>
      </c>
      <c r="C236" s="122">
        <v>0</v>
      </c>
      <c r="D236" s="84" t="s">
        <v>1236</v>
      </c>
      <c r="E236" s="84" t="b">
        <v>0</v>
      </c>
      <c r="F236" s="84" t="b">
        <v>0</v>
      </c>
      <c r="G236" s="84" t="b">
        <v>0</v>
      </c>
    </row>
    <row r="237" spans="1:7" ht="15">
      <c r="A237" s="84" t="s">
        <v>1380</v>
      </c>
      <c r="B237" s="84">
        <v>2</v>
      </c>
      <c r="C237" s="122">
        <v>0</v>
      </c>
      <c r="D237" s="84" t="s">
        <v>1236</v>
      </c>
      <c r="E237" s="84" t="b">
        <v>0</v>
      </c>
      <c r="F237" s="84" t="b">
        <v>0</v>
      </c>
      <c r="G237" s="84" t="b">
        <v>0</v>
      </c>
    </row>
    <row r="238" spans="1:7" ht="15">
      <c r="A238" s="84" t="s">
        <v>1616</v>
      </c>
      <c r="B238" s="84">
        <v>2</v>
      </c>
      <c r="C238" s="122">
        <v>0</v>
      </c>
      <c r="D238" s="84" t="s">
        <v>1236</v>
      </c>
      <c r="E238" s="84" t="b">
        <v>0</v>
      </c>
      <c r="F238" s="84" t="b">
        <v>0</v>
      </c>
      <c r="G238" s="84" t="b">
        <v>0</v>
      </c>
    </row>
    <row r="239" spans="1:7" ht="15">
      <c r="A239" s="84" t="s">
        <v>1630</v>
      </c>
      <c r="B239" s="84">
        <v>2</v>
      </c>
      <c r="C239" s="122">
        <v>0</v>
      </c>
      <c r="D239" s="84" t="s">
        <v>1236</v>
      </c>
      <c r="E239" s="84" t="b">
        <v>0</v>
      </c>
      <c r="F239" s="84" t="b">
        <v>0</v>
      </c>
      <c r="G239" s="84" t="b">
        <v>0</v>
      </c>
    </row>
    <row r="240" spans="1:7" ht="15">
      <c r="A240" s="84" t="s">
        <v>1362</v>
      </c>
      <c r="B240" s="84">
        <v>2</v>
      </c>
      <c r="C240" s="122">
        <v>0</v>
      </c>
      <c r="D240" s="84" t="s">
        <v>1236</v>
      </c>
      <c r="E240" s="84" t="b">
        <v>0</v>
      </c>
      <c r="F240" s="84" t="b">
        <v>0</v>
      </c>
      <c r="G240" s="84" t="b">
        <v>0</v>
      </c>
    </row>
    <row r="241" spans="1:7" ht="15">
      <c r="A241" s="84" t="s">
        <v>1332</v>
      </c>
      <c r="B241" s="84">
        <v>2</v>
      </c>
      <c r="C241" s="122">
        <v>0</v>
      </c>
      <c r="D241" s="84" t="s">
        <v>1237</v>
      </c>
      <c r="E241" s="84" t="b">
        <v>0</v>
      </c>
      <c r="F241" s="84" t="b">
        <v>0</v>
      </c>
      <c r="G241" s="84" t="b">
        <v>0</v>
      </c>
    </row>
    <row r="242" spans="1:7" ht="15">
      <c r="A242" s="84" t="s">
        <v>1333</v>
      </c>
      <c r="B242" s="84">
        <v>2</v>
      </c>
      <c r="C242" s="122">
        <v>0</v>
      </c>
      <c r="D242" s="84" t="s">
        <v>1237</v>
      </c>
      <c r="E242" s="84" t="b">
        <v>1</v>
      </c>
      <c r="F242" s="84" t="b">
        <v>0</v>
      </c>
      <c r="G242" s="84" t="b">
        <v>0</v>
      </c>
    </row>
    <row r="243" spans="1:7" ht="15">
      <c r="A243" s="84" t="s">
        <v>1334</v>
      </c>
      <c r="B243" s="84">
        <v>2</v>
      </c>
      <c r="C243" s="122">
        <v>0</v>
      </c>
      <c r="D243" s="84" t="s">
        <v>1237</v>
      </c>
      <c r="E243" s="84" t="b">
        <v>0</v>
      </c>
      <c r="F243" s="84" t="b">
        <v>0</v>
      </c>
      <c r="G243" s="84" t="b">
        <v>0</v>
      </c>
    </row>
    <row r="244" spans="1:7" ht="15">
      <c r="A244" s="84" t="s">
        <v>1335</v>
      </c>
      <c r="B244" s="84">
        <v>2</v>
      </c>
      <c r="C244" s="122">
        <v>0</v>
      </c>
      <c r="D244" s="84" t="s">
        <v>1237</v>
      </c>
      <c r="E244" s="84" t="b">
        <v>0</v>
      </c>
      <c r="F244" s="84" t="b">
        <v>0</v>
      </c>
      <c r="G244" s="84" t="b">
        <v>0</v>
      </c>
    </row>
    <row r="245" spans="1:7" ht="15">
      <c r="A245" s="84" t="s">
        <v>1336</v>
      </c>
      <c r="B245" s="84">
        <v>2</v>
      </c>
      <c r="C245" s="122">
        <v>0</v>
      </c>
      <c r="D245" s="84" t="s">
        <v>1237</v>
      </c>
      <c r="E245" s="84" t="b">
        <v>0</v>
      </c>
      <c r="F245" s="84" t="b">
        <v>0</v>
      </c>
      <c r="G245" s="84" t="b">
        <v>0</v>
      </c>
    </row>
    <row r="246" spans="1:7" ht="15">
      <c r="A246" s="84" t="s">
        <v>1337</v>
      </c>
      <c r="B246" s="84">
        <v>2</v>
      </c>
      <c r="C246" s="122">
        <v>0</v>
      </c>
      <c r="D246" s="84" t="s">
        <v>1237</v>
      </c>
      <c r="E246" s="84" t="b">
        <v>0</v>
      </c>
      <c r="F246" s="84" t="b">
        <v>0</v>
      </c>
      <c r="G246" s="84" t="b">
        <v>0</v>
      </c>
    </row>
    <row r="247" spans="1:7" ht="15">
      <c r="A247" s="84" t="s">
        <v>1338</v>
      </c>
      <c r="B247" s="84">
        <v>2</v>
      </c>
      <c r="C247" s="122">
        <v>0</v>
      </c>
      <c r="D247" s="84" t="s">
        <v>1237</v>
      </c>
      <c r="E247" s="84" t="b">
        <v>0</v>
      </c>
      <c r="F247" s="84" t="b">
        <v>0</v>
      </c>
      <c r="G247" s="84" t="b">
        <v>0</v>
      </c>
    </row>
    <row r="248" spans="1:7" ht="15">
      <c r="A248" s="84" t="s">
        <v>1339</v>
      </c>
      <c r="B248" s="84">
        <v>2</v>
      </c>
      <c r="C248" s="122">
        <v>0</v>
      </c>
      <c r="D248" s="84" t="s">
        <v>1237</v>
      </c>
      <c r="E248" s="84" t="b">
        <v>0</v>
      </c>
      <c r="F248" s="84" t="b">
        <v>0</v>
      </c>
      <c r="G248" s="84" t="b">
        <v>0</v>
      </c>
    </row>
    <row r="249" spans="1:7" ht="15">
      <c r="A249" s="84" t="s">
        <v>1340</v>
      </c>
      <c r="B249" s="84">
        <v>2</v>
      </c>
      <c r="C249" s="122">
        <v>0</v>
      </c>
      <c r="D249" s="84" t="s">
        <v>1237</v>
      </c>
      <c r="E249" s="84" t="b">
        <v>0</v>
      </c>
      <c r="F249" s="84" t="b">
        <v>0</v>
      </c>
      <c r="G24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1645</v>
      </c>
      <c r="B1" s="13" t="s">
        <v>1646</v>
      </c>
      <c r="C1" s="13" t="s">
        <v>1639</v>
      </c>
      <c r="D1" s="13" t="s">
        <v>1640</v>
      </c>
      <c r="E1" s="13" t="s">
        <v>1647</v>
      </c>
      <c r="F1" s="13" t="s">
        <v>144</v>
      </c>
      <c r="G1" s="13" t="s">
        <v>1648</v>
      </c>
      <c r="H1" s="13" t="s">
        <v>1649</v>
      </c>
      <c r="I1" s="13" t="s">
        <v>1650</v>
      </c>
      <c r="J1" s="13" t="s">
        <v>1651</v>
      </c>
      <c r="K1" s="13" t="s">
        <v>1652</v>
      </c>
      <c r="L1" s="13" t="s">
        <v>1653</v>
      </c>
    </row>
    <row r="2" spans="1:12" ht="15">
      <c r="A2" s="84" t="s">
        <v>1327</v>
      </c>
      <c r="B2" s="84" t="s">
        <v>273</v>
      </c>
      <c r="C2" s="84">
        <v>22</v>
      </c>
      <c r="D2" s="122">
        <v>0.011383501426189352</v>
      </c>
      <c r="E2" s="122">
        <v>1.654963703575107</v>
      </c>
      <c r="F2" s="84" t="s">
        <v>1641</v>
      </c>
      <c r="G2" s="84" t="b">
        <v>1</v>
      </c>
      <c r="H2" s="84" t="b">
        <v>0</v>
      </c>
      <c r="I2" s="84" t="b">
        <v>0</v>
      </c>
      <c r="J2" s="84" t="b">
        <v>0</v>
      </c>
      <c r="K2" s="84" t="b">
        <v>0</v>
      </c>
      <c r="L2" s="84" t="b">
        <v>0</v>
      </c>
    </row>
    <row r="3" spans="1:12" ht="15">
      <c r="A3" s="84" t="s">
        <v>273</v>
      </c>
      <c r="B3" s="84" t="s">
        <v>1328</v>
      </c>
      <c r="C3" s="84">
        <v>22</v>
      </c>
      <c r="D3" s="122">
        <v>0.011383501426189352</v>
      </c>
      <c r="E3" s="122">
        <v>1.4922364060774074</v>
      </c>
      <c r="F3" s="84" t="s">
        <v>1641</v>
      </c>
      <c r="G3" s="84" t="b">
        <v>0</v>
      </c>
      <c r="H3" s="84" t="b">
        <v>0</v>
      </c>
      <c r="I3" s="84" t="b">
        <v>0</v>
      </c>
      <c r="J3" s="84" t="b">
        <v>0</v>
      </c>
      <c r="K3" s="84" t="b">
        <v>0</v>
      </c>
      <c r="L3" s="84" t="b">
        <v>0</v>
      </c>
    </row>
    <row r="4" spans="1:12" ht="15">
      <c r="A4" s="84" t="s">
        <v>1328</v>
      </c>
      <c r="B4" s="84" t="s">
        <v>1323</v>
      </c>
      <c r="C4" s="84">
        <v>22</v>
      </c>
      <c r="D4" s="122">
        <v>0.011383501426189352</v>
      </c>
      <c r="E4" s="122">
        <v>1.4788724445194257</v>
      </c>
      <c r="F4" s="84" t="s">
        <v>1641</v>
      </c>
      <c r="G4" s="84" t="b">
        <v>0</v>
      </c>
      <c r="H4" s="84" t="b">
        <v>0</v>
      </c>
      <c r="I4" s="84" t="b">
        <v>0</v>
      </c>
      <c r="J4" s="84" t="b">
        <v>0</v>
      </c>
      <c r="K4" s="84" t="b">
        <v>0</v>
      </c>
      <c r="L4" s="84" t="b">
        <v>0</v>
      </c>
    </row>
    <row r="5" spans="1:12" ht="15">
      <c r="A5" s="84" t="s">
        <v>1323</v>
      </c>
      <c r="B5" s="84" t="s">
        <v>1329</v>
      </c>
      <c r="C5" s="84">
        <v>22</v>
      </c>
      <c r="D5" s="122">
        <v>0.011383501426189352</v>
      </c>
      <c r="E5" s="122">
        <v>1.4788724445194257</v>
      </c>
      <c r="F5" s="84" t="s">
        <v>1641</v>
      </c>
      <c r="G5" s="84" t="b">
        <v>0</v>
      </c>
      <c r="H5" s="84" t="b">
        <v>0</v>
      </c>
      <c r="I5" s="84" t="b">
        <v>0</v>
      </c>
      <c r="J5" s="84" t="b">
        <v>0</v>
      </c>
      <c r="K5" s="84" t="b">
        <v>0</v>
      </c>
      <c r="L5" s="84" t="b">
        <v>0</v>
      </c>
    </row>
    <row r="6" spans="1:12" ht="15">
      <c r="A6" s="84" t="s">
        <v>1329</v>
      </c>
      <c r="B6" s="84" t="s">
        <v>1325</v>
      </c>
      <c r="C6" s="84">
        <v>22</v>
      </c>
      <c r="D6" s="122">
        <v>0.011383501426189352</v>
      </c>
      <c r="E6" s="122">
        <v>1.5060246905630406</v>
      </c>
      <c r="F6" s="84" t="s">
        <v>1641</v>
      </c>
      <c r="G6" s="84" t="b">
        <v>0</v>
      </c>
      <c r="H6" s="84" t="b">
        <v>0</v>
      </c>
      <c r="I6" s="84" t="b">
        <v>0</v>
      </c>
      <c r="J6" s="84" t="b">
        <v>0</v>
      </c>
      <c r="K6" s="84" t="b">
        <v>0</v>
      </c>
      <c r="L6" s="84" t="b">
        <v>0</v>
      </c>
    </row>
    <row r="7" spans="1:12" ht="15">
      <c r="A7" s="84" t="s">
        <v>1325</v>
      </c>
      <c r="B7" s="84" t="s">
        <v>1324</v>
      </c>
      <c r="C7" s="84">
        <v>22</v>
      </c>
      <c r="D7" s="122">
        <v>0.011383501426189352</v>
      </c>
      <c r="E7" s="122">
        <v>1.4595672893240392</v>
      </c>
      <c r="F7" s="84" t="s">
        <v>1641</v>
      </c>
      <c r="G7" s="84" t="b">
        <v>0</v>
      </c>
      <c r="H7" s="84" t="b">
        <v>0</v>
      </c>
      <c r="I7" s="84" t="b">
        <v>0</v>
      </c>
      <c r="J7" s="84" t="b">
        <v>0</v>
      </c>
      <c r="K7" s="84" t="b">
        <v>0</v>
      </c>
      <c r="L7" s="84" t="b">
        <v>0</v>
      </c>
    </row>
    <row r="8" spans="1:12" ht="15">
      <c r="A8" s="84" t="s">
        <v>1324</v>
      </c>
      <c r="B8" s="84" t="s">
        <v>1330</v>
      </c>
      <c r="C8" s="84">
        <v>22</v>
      </c>
      <c r="D8" s="122">
        <v>0.011383501426189352</v>
      </c>
      <c r="E8" s="122">
        <v>1.4788724445194257</v>
      </c>
      <c r="F8" s="84" t="s">
        <v>1641</v>
      </c>
      <c r="G8" s="84" t="b">
        <v>0</v>
      </c>
      <c r="H8" s="84" t="b">
        <v>0</v>
      </c>
      <c r="I8" s="84" t="b">
        <v>0</v>
      </c>
      <c r="J8" s="84" t="b">
        <v>0</v>
      </c>
      <c r="K8" s="84" t="b">
        <v>0</v>
      </c>
      <c r="L8" s="84" t="b">
        <v>0</v>
      </c>
    </row>
    <row r="9" spans="1:12" ht="15">
      <c r="A9" s="84" t="s">
        <v>1330</v>
      </c>
      <c r="B9" s="84" t="s">
        <v>1306</v>
      </c>
      <c r="C9" s="84">
        <v>22</v>
      </c>
      <c r="D9" s="122">
        <v>0.011383501426189352</v>
      </c>
      <c r="E9" s="122">
        <v>1.5994463757252757</v>
      </c>
      <c r="F9" s="84" t="s">
        <v>1641</v>
      </c>
      <c r="G9" s="84" t="b">
        <v>0</v>
      </c>
      <c r="H9" s="84" t="b">
        <v>0</v>
      </c>
      <c r="I9" s="84" t="b">
        <v>0</v>
      </c>
      <c r="J9" s="84" t="b">
        <v>0</v>
      </c>
      <c r="K9" s="84" t="b">
        <v>0</v>
      </c>
      <c r="L9" s="84" t="b">
        <v>0</v>
      </c>
    </row>
    <row r="10" spans="1:12" ht="15">
      <c r="A10" s="84" t="s">
        <v>1306</v>
      </c>
      <c r="B10" s="84" t="s">
        <v>1601</v>
      </c>
      <c r="C10" s="84">
        <v>22</v>
      </c>
      <c r="D10" s="122">
        <v>0.011383501426189352</v>
      </c>
      <c r="E10" s="122">
        <v>1.5994463757252757</v>
      </c>
      <c r="F10" s="84" t="s">
        <v>1641</v>
      </c>
      <c r="G10" s="84" t="b">
        <v>0</v>
      </c>
      <c r="H10" s="84" t="b">
        <v>0</v>
      </c>
      <c r="I10" s="84" t="b">
        <v>0</v>
      </c>
      <c r="J10" s="84" t="b">
        <v>0</v>
      </c>
      <c r="K10" s="84" t="b">
        <v>0</v>
      </c>
      <c r="L10" s="84" t="b">
        <v>0</v>
      </c>
    </row>
    <row r="11" spans="1:12" ht="15">
      <c r="A11" s="84" t="s">
        <v>1601</v>
      </c>
      <c r="B11" s="84" t="s">
        <v>1602</v>
      </c>
      <c r="C11" s="84">
        <v>22</v>
      </c>
      <c r="D11" s="122">
        <v>0.011383501426189352</v>
      </c>
      <c r="E11" s="122">
        <v>1.654963703575107</v>
      </c>
      <c r="F11" s="84" t="s">
        <v>1641</v>
      </c>
      <c r="G11" s="84" t="b">
        <v>0</v>
      </c>
      <c r="H11" s="84" t="b">
        <v>0</v>
      </c>
      <c r="I11" s="84" t="b">
        <v>0</v>
      </c>
      <c r="J11" s="84" t="b">
        <v>0</v>
      </c>
      <c r="K11" s="84" t="b">
        <v>0</v>
      </c>
      <c r="L11" s="84" t="b">
        <v>0</v>
      </c>
    </row>
    <row r="12" spans="1:12" ht="15">
      <c r="A12" s="84" t="s">
        <v>1602</v>
      </c>
      <c r="B12" s="84" t="s">
        <v>1600</v>
      </c>
      <c r="C12" s="84">
        <v>22</v>
      </c>
      <c r="D12" s="122">
        <v>0.011383501426189352</v>
      </c>
      <c r="E12" s="122">
        <v>1.6356585483797204</v>
      </c>
      <c r="F12" s="84" t="s">
        <v>1641</v>
      </c>
      <c r="G12" s="84" t="b">
        <v>0</v>
      </c>
      <c r="H12" s="84" t="b">
        <v>0</v>
      </c>
      <c r="I12" s="84" t="b">
        <v>0</v>
      </c>
      <c r="J12" s="84" t="b">
        <v>0</v>
      </c>
      <c r="K12" s="84" t="b">
        <v>0</v>
      </c>
      <c r="L12" s="84" t="b">
        <v>0</v>
      </c>
    </row>
    <row r="13" spans="1:12" ht="15">
      <c r="A13" s="84" t="s">
        <v>1600</v>
      </c>
      <c r="B13" s="84" t="s">
        <v>271</v>
      </c>
      <c r="C13" s="84">
        <v>22</v>
      </c>
      <c r="D13" s="122">
        <v>0.011383501426189352</v>
      </c>
      <c r="E13" s="122">
        <v>1.6356585483797204</v>
      </c>
      <c r="F13" s="84" t="s">
        <v>1641</v>
      </c>
      <c r="G13" s="84" t="b">
        <v>0</v>
      </c>
      <c r="H13" s="84" t="b">
        <v>0</v>
      </c>
      <c r="I13" s="84" t="b">
        <v>0</v>
      </c>
      <c r="J13" s="84" t="b">
        <v>0</v>
      </c>
      <c r="K13" s="84" t="b">
        <v>0</v>
      </c>
      <c r="L13" s="84" t="b">
        <v>0</v>
      </c>
    </row>
    <row r="14" spans="1:12" ht="15">
      <c r="A14" s="84" t="s">
        <v>271</v>
      </c>
      <c r="B14" s="84" t="s">
        <v>1603</v>
      </c>
      <c r="C14" s="84">
        <v>22</v>
      </c>
      <c r="D14" s="122">
        <v>0.011383501426189352</v>
      </c>
      <c r="E14" s="122">
        <v>1.654963703575107</v>
      </c>
      <c r="F14" s="84" t="s">
        <v>1641</v>
      </c>
      <c r="G14" s="84" t="b">
        <v>0</v>
      </c>
      <c r="H14" s="84" t="b">
        <v>0</v>
      </c>
      <c r="I14" s="84" t="b">
        <v>0</v>
      </c>
      <c r="J14" s="84" t="b">
        <v>0</v>
      </c>
      <c r="K14" s="84" t="b">
        <v>0</v>
      </c>
      <c r="L14" s="84" t="b">
        <v>0</v>
      </c>
    </row>
    <row r="15" spans="1:12" ht="15">
      <c r="A15" s="84" t="s">
        <v>1603</v>
      </c>
      <c r="B15" s="84" t="s">
        <v>1604</v>
      </c>
      <c r="C15" s="84">
        <v>22</v>
      </c>
      <c r="D15" s="122">
        <v>0.011383501426189352</v>
      </c>
      <c r="E15" s="122">
        <v>1.654963703575107</v>
      </c>
      <c r="F15" s="84" t="s">
        <v>1641</v>
      </c>
      <c r="G15" s="84" t="b">
        <v>0</v>
      </c>
      <c r="H15" s="84" t="b">
        <v>0</v>
      </c>
      <c r="I15" s="84" t="b">
        <v>0</v>
      </c>
      <c r="J15" s="84" t="b">
        <v>0</v>
      </c>
      <c r="K15" s="84" t="b">
        <v>0</v>
      </c>
      <c r="L15" s="84" t="b">
        <v>0</v>
      </c>
    </row>
    <row r="16" spans="1:12" ht="15">
      <c r="A16" s="84" t="s">
        <v>1604</v>
      </c>
      <c r="B16" s="84" t="s">
        <v>1605</v>
      </c>
      <c r="C16" s="84">
        <v>22</v>
      </c>
      <c r="D16" s="122">
        <v>0.011383501426189352</v>
      </c>
      <c r="E16" s="122">
        <v>1.654963703575107</v>
      </c>
      <c r="F16" s="84" t="s">
        <v>1641</v>
      </c>
      <c r="G16" s="84" t="b">
        <v>0</v>
      </c>
      <c r="H16" s="84" t="b">
        <v>0</v>
      </c>
      <c r="I16" s="84" t="b">
        <v>0</v>
      </c>
      <c r="J16" s="84" t="b">
        <v>0</v>
      </c>
      <c r="K16" s="84" t="b">
        <v>0</v>
      </c>
      <c r="L16" s="84" t="b">
        <v>0</v>
      </c>
    </row>
    <row r="17" spans="1:12" ht="15">
      <c r="A17" s="84" t="s">
        <v>249</v>
      </c>
      <c r="B17" s="84" t="s">
        <v>1327</v>
      </c>
      <c r="C17" s="84">
        <v>21</v>
      </c>
      <c r="D17" s="122">
        <v>0.011261475981068934</v>
      </c>
      <c r="E17" s="122">
        <v>1.6356585483797204</v>
      </c>
      <c r="F17" s="84" t="s">
        <v>1641</v>
      </c>
      <c r="G17" s="84" t="b">
        <v>0</v>
      </c>
      <c r="H17" s="84" t="b">
        <v>0</v>
      </c>
      <c r="I17" s="84" t="b">
        <v>0</v>
      </c>
      <c r="J17" s="84" t="b">
        <v>1</v>
      </c>
      <c r="K17" s="84" t="b">
        <v>0</v>
      </c>
      <c r="L17" s="84" t="b">
        <v>0</v>
      </c>
    </row>
    <row r="18" spans="1:12" ht="15">
      <c r="A18" s="84" t="s">
        <v>1605</v>
      </c>
      <c r="B18" s="84" t="s">
        <v>1606</v>
      </c>
      <c r="C18" s="84">
        <v>19</v>
      </c>
      <c r="D18" s="122">
        <v>0.010958617256677202</v>
      </c>
      <c r="E18" s="122">
        <v>1.654963703575107</v>
      </c>
      <c r="F18" s="84" t="s">
        <v>1641</v>
      </c>
      <c r="G18" s="84" t="b">
        <v>0</v>
      </c>
      <c r="H18" s="84" t="b">
        <v>0</v>
      </c>
      <c r="I18" s="84" t="b">
        <v>0</v>
      </c>
      <c r="J18" s="84" t="b">
        <v>0</v>
      </c>
      <c r="K18" s="84" t="b">
        <v>0</v>
      </c>
      <c r="L18" s="84" t="b">
        <v>0</v>
      </c>
    </row>
    <row r="19" spans="1:12" ht="15">
      <c r="A19" s="84" t="s">
        <v>1302</v>
      </c>
      <c r="B19" s="84" t="s">
        <v>1343</v>
      </c>
      <c r="C19" s="84">
        <v>17</v>
      </c>
      <c r="D19" s="122">
        <v>0.01057039039003434</v>
      </c>
      <c r="E19" s="122">
        <v>1.5994463757252757</v>
      </c>
      <c r="F19" s="84" t="s">
        <v>1641</v>
      </c>
      <c r="G19" s="84" t="b">
        <v>0</v>
      </c>
      <c r="H19" s="84" t="b">
        <v>0</v>
      </c>
      <c r="I19" s="84" t="b">
        <v>0</v>
      </c>
      <c r="J19" s="84" t="b">
        <v>0</v>
      </c>
      <c r="K19" s="84" t="b">
        <v>0</v>
      </c>
      <c r="L19" s="84" t="b">
        <v>0</v>
      </c>
    </row>
    <row r="20" spans="1:12" ht="15">
      <c r="A20" s="84" t="s">
        <v>1343</v>
      </c>
      <c r="B20" s="84" t="s">
        <v>1344</v>
      </c>
      <c r="C20" s="84">
        <v>17</v>
      </c>
      <c r="D20" s="122">
        <v>0.01057039039003434</v>
      </c>
      <c r="E20" s="122">
        <v>1.7421138792940072</v>
      </c>
      <c r="F20" s="84" t="s">
        <v>1641</v>
      </c>
      <c r="G20" s="84" t="b">
        <v>0</v>
      </c>
      <c r="H20" s="84" t="b">
        <v>0</v>
      </c>
      <c r="I20" s="84" t="b">
        <v>0</v>
      </c>
      <c r="J20" s="84" t="b">
        <v>1</v>
      </c>
      <c r="K20" s="84" t="b">
        <v>0</v>
      </c>
      <c r="L20" s="84" t="b">
        <v>0</v>
      </c>
    </row>
    <row r="21" spans="1:12" ht="15">
      <c r="A21" s="84" t="s">
        <v>1332</v>
      </c>
      <c r="B21" s="84" t="s">
        <v>1333</v>
      </c>
      <c r="C21" s="84">
        <v>14</v>
      </c>
      <c r="D21" s="122">
        <v>0.009805206690187184</v>
      </c>
      <c r="E21" s="122">
        <v>1.7932664017413886</v>
      </c>
      <c r="F21" s="84" t="s">
        <v>1641</v>
      </c>
      <c r="G21" s="84" t="b">
        <v>0</v>
      </c>
      <c r="H21" s="84" t="b">
        <v>0</v>
      </c>
      <c r="I21" s="84" t="b">
        <v>0</v>
      </c>
      <c r="J21" s="84" t="b">
        <v>1</v>
      </c>
      <c r="K21" s="84" t="b">
        <v>0</v>
      </c>
      <c r="L21" s="84" t="b">
        <v>0</v>
      </c>
    </row>
    <row r="22" spans="1:12" ht="15">
      <c r="A22" s="84" t="s">
        <v>1333</v>
      </c>
      <c r="B22" s="84" t="s">
        <v>1334</v>
      </c>
      <c r="C22" s="84">
        <v>14</v>
      </c>
      <c r="D22" s="122">
        <v>0.009805206690187184</v>
      </c>
      <c r="E22" s="122">
        <v>1.8512583487190752</v>
      </c>
      <c r="F22" s="84" t="s">
        <v>1641</v>
      </c>
      <c r="G22" s="84" t="b">
        <v>1</v>
      </c>
      <c r="H22" s="84" t="b">
        <v>0</v>
      </c>
      <c r="I22" s="84" t="b">
        <v>0</v>
      </c>
      <c r="J22" s="84" t="b">
        <v>0</v>
      </c>
      <c r="K22" s="84" t="b">
        <v>0</v>
      </c>
      <c r="L22" s="84" t="b">
        <v>0</v>
      </c>
    </row>
    <row r="23" spans="1:12" ht="15">
      <c r="A23" s="84" t="s">
        <v>1334</v>
      </c>
      <c r="B23" s="84" t="s">
        <v>1335</v>
      </c>
      <c r="C23" s="84">
        <v>14</v>
      </c>
      <c r="D23" s="122">
        <v>0.009805206690187184</v>
      </c>
      <c r="E23" s="122">
        <v>1.6171751426857073</v>
      </c>
      <c r="F23" s="84" t="s">
        <v>1641</v>
      </c>
      <c r="G23" s="84" t="b">
        <v>0</v>
      </c>
      <c r="H23" s="84" t="b">
        <v>0</v>
      </c>
      <c r="I23" s="84" t="b">
        <v>0</v>
      </c>
      <c r="J23" s="84" t="b">
        <v>0</v>
      </c>
      <c r="K23" s="84" t="b">
        <v>0</v>
      </c>
      <c r="L23" s="84" t="b">
        <v>0</v>
      </c>
    </row>
    <row r="24" spans="1:12" ht="15">
      <c r="A24" s="84" t="s">
        <v>1335</v>
      </c>
      <c r="B24" s="84" t="s">
        <v>1336</v>
      </c>
      <c r="C24" s="84">
        <v>14</v>
      </c>
      <c r="D24" s="122">
        <v>0.009805206690187184</v>
      </c>
      <c r="E24" s="122">
        <v>1.5994463757252757</v>
      </c>
      <c r="F24" s="84" t="s">
        <v>1641</v>
      </c>
      <c r="G24" s="84" t="b">
        <v>0</v>
      </c>
      <c r="H24" s="84" t="b">
        <v>0</v>
      </c>
      <c r="I24" s="84" t="b">
        <v>0</v>
      </c>
      <c r="J24" s="84" t="b">
        <v>0</v>
      </c>
      <c r="K24" s="84" t="b">
        <v>0</v>
      </c>
      <c r="L24" s="84" t="b">
        <v>0</v>
      </c>
    </row>
    <row r="25" spans="1:12" ht="15">
      <c r="A25" s="84" t="s">
        <v>1336</v>
      </c>
      <c r="B25" s="84" t="s">
        <v>1337</v>
      </c>
      <c r="C25" s="84">
        <v>14</v>
      </c>
      <c r="D25" s="122">
        <v>0.009805206690187184</v>
      </c>
      <c r="E25" s="122">
        <v>1.8512583487190752</v>
      </c>
      <c r="F25" s="84" t="s">
        <v>1641</v>
      </c>
      <c r="G25" s="84" t="b">
        <v>0</v>
      </c>
      <c r="H25" s="84" t="b">
        <v>0</v>
      </c>
      <c r="I25" s="84" t="b">
        <v>0</v>
      </c>
      <c r="J25" s="84" t="b">
        <v>0</v>
      </c>
      <c r="K25" s="84" t="b">
        <v>0</v>
      </c>
      <c r="L25" s="84" t="b">
        <v>0</v>
      </c>
    </row>
    <row r="26" spans="1:12" ht="15">
      <c r="A26" s="84" t="s">
        <v>1337</v>
      </c>
      <c r="B26" s="84" t="s">
        <v>1338</v>
      </c>
      <c r="C26" s="84">
        <v>14</v>
      </c>
      <c r="D26" s="122">
        <v>0.009805206690187184</v>
      </c>
      <c r="E26" s="122">
        <v>1.8512583487190752</v>
      </c>
      <c r="F26" s="84" t="s">
        <v>1641</v>
      </c>
      <c r="G26" s="84" t="b">
        <v>0</v>
      </c>
      <c r="H26" s="84" t="b">
        <v>0</v>
      </c>
      <c r="I26" s="84" t="b">
        <v>0</v>
      </c>
      <c r="J26" s="84" t="b">
        <v>0</v>
      </c>
      <c r="K26" s="84" t="b">
        <v>0</v>
      </c>
      <c r="L26" s="84" t="b">
        <v>0</v>
      </c>
    </row>
    <row r="27" spans="1:12" ht="15">
      <c r="A27" s="84" t="s">
        <v>1338</v>
      </c>
      <c r="B27" s="84" t="s">
        <v>1339</v>
      </c>
      <c r="C27" s="84">
        <v>14</v>
      </c>
      <c r="D27" s="122">
        <v>0.009805206690187184</v>
      </c>
      <c r="E27" s="122">
        <v>1.8512583487190752</v>
      </c>
      <c r="F27" s="84" t="s">
        <v>1641</v>
      </c>
      <c r="G27" s="84" t="b">
        <v>0</v>
      </c>
      <c r="H27" s="84" t="b">
        <v>0</v>
      </c>
      <c r="I27" s="84" t="b">
        <v>0</v>
      </c>
      <c r="J27" s="84" t="b">
        <v>0</v>
      </c>
      <c r="K27" s="84" t="b">
        <v>0</v>
      </c>
      <c r="L27" s="84" t="b">
        <v>0</v>
      </c>
    </row>
    <row r="28" spans="1:12" ht="15">
      <c r="A28" s="84" t="s">
        <v>1339</v>
      </c>
      <c r="B28" s="84" t="s">
        <v>1340</v>
      </c>
      <c r="C28" s="84">
        <v>14</v>
      </c>
      <c r="D28" s="122">
        <v>0.009805206690187184</v>
      </c>
      <c r="E28" s="122">
        <v>1.8512583487190752</v>
      </c>
      <c r="F28" s="84" t="s">
        <v>1641</v>
      </c>
      <c r="G28" s="84" t="b">
        <v>0</v>
      </c>
      <c r="H28" s="84" t="b">
        <v>0</v>
      </c>
      <c r="I28" s="84" t="b">
        <v>0</v>
      </c>
      <c r="J28" s="84" t="b">
        <v>0</v>
      </c>
      <c r="K28" s="84" t="b">
        <v>0</v>
      </c>
      <c r="L28" s="84" t="b">
        <v>0</v>
      </c>
    </row>
    <row r="29" spans="1:12" ht="15">
      <c r="A29" s="84" t="s">
        <v>1335</v>
      </c>
      <c r="B29" s="84" t="s">
        <v>1607</v>
      </c>
      <c r="C29" s="84">
        <v>11</v>
      </c>
      <c r="D29" s="122">
        <v>0.00877779913089877</v>
      </c>
      <c r="E29" s="122">
        <v>1.5994463757252757</v>
      </c>
      <c r="F29" s="84" t="s">
        <v>1641</v>
      </c>
      <c r="G29" s="84" t="b">
        <v>0</v>
      </c>
      <c r="H29" s="84" t="b">
        <v>0</v>
      </c>
      <c r="I29" s="84" t="b">
        <v>0</v>
      </c>
      <c r="J29" s="84" t="b">
        <v>0</v>
      </c>
      <c r="K29" s="84" t="b">
        <v>0</v>
      </c>
      <c r="L29" s="84" t="b">
        <v>0</v>
      </c>
    </row>
    <row r="30" spans="1:12" ht="15">
      <c r="A30" s="84" t="s">
        <v>1607</v>
      </c>
      <c r="B30" s="84" t="s">
        <v>1608</v>
      </c>
      <c r="C30" s="84">
        <v>11</v>
      </c>
      <c r="D30" s="122">
        <v>0.00877779913089877</v>
      </c>
      <c r="E30" s="122">
        <v>1.9559936992390883</v>
      </c>
      <c r="F30" s="84" t="s">
        <v>1641</v>
      </c>
      <c r="G30" s="84" t="b">
        <v>0</v>
      </c>
      <c r="H30" s="84" t="b">
        <v>0</v>
      </c>
      <c r="I30" s="84" t="b">
        <v>0</v>
      </c>
      <c r="J30" s="84" t="b">
        <v>0</v>
      </c>
      <c r="K30" s="84" t="b">
        <v>0</v>
      </c>
      <c r="L30" s="84" t="b">
        <v>0</v>
      </c>
    </row>
    <row r="31" spans="1:12" ht="15">
      <c r="A31" s="84" t="s">
        <v>1608</v>
      </c>
      <c r="B31" s="84" t="s">
        <v>1609</v>
      </c>
      <c r="C31" s="84">
        <v>11</v>
      </c>
      <c r="D31" s="122">
        <v>0.00877779913089877</v>
      </c>
      <c r="E31" s="122">
        <v>1.9559936992390883</v>
      </c>
      <c r="F31" s="84" t="s">
        <v>1641</v>
      </c>
      <c r="G31" s="84" t="b">
        <v>0</v>
      </c>
      <c r="H31" s="84" t="b">
        <v>0</v>
      </c>
      <c r="I31" s="84" t="b">
        <v>0</v>
      </c>
      <c r="J31" s="84" t="b">
        <v>0</v>
      </c>
      <c r="K31" s="84" t="b">
        <v>0</v>
      </c>
      <c r="L31" s="84" t="b">
        <v>0</v>
      </c>
    </row>
    <row r="32" spans="1:12" ht="15">
      <c r="A32" s="84" t="s">
        <v>1609</v>
      </c>
      <c r="B32" s="84" t="s">
        <v>1324</v>
      </c>
      <c r="C32" s="84">
        <v>11</v>
      </c>
      <c r="D32" s="122">
        <v>0.00877779913089877</v>
      </c>
      <c r="E32" s="122">
        <v>1.4788724445194257</v>
      </c>
      <c r="F32" s="84" t="s">
        <v>1641</v>
      </c>
      <c r="G32" s="84" t="b">
        <v>0</v>
      </c>
      <c r="H32" s="84" t="b">
        <v>0</v>
      </c>
      <c r="I32" s="84" t="b">
        <v>0</v>
      </c>
      <c r="J32" s="84" t="b">
        <v>0</v>
      </c>
      <c r="K32" s="84" t="b">
        <v>0</v>
      </c>
      <c r="L32" s="84" t="b">
        <v>0</v>
      </c>
    </row>
    <row r="33" spans="1:12" ht="15">
      <c r="A33" s="84" t="s">
        <v>1324</v>
      </c>
      <c r="B33" s="84" t="s">
        <v>1610</v>
      </c>
      <c r="C33" s="84">
        <v>11</v>
      </c>
      <c r="D33" s="122">
        <v>0.00877779913089877</v>
      </c>
      <c r="E33" s="122">
        <v>1.4788724445194257</v>
      </c>
      <c r="F33" s="84" t="s">
        <v>1641</v>
      </c>
      <c r="G33" s="84" t="b">
        <v>0</v>
      </c>
      <c r="H33" s="84" t="b">
        <v>0</v>
      </c>
      <c r="I33" s="84" t="b">
        <v>0</v>
      </c>
      <c r="J33" s="84" t="b">
        <v>0</v>
      </c>
      <c r="K33" s="84" t="b">
        <v>0</v>
      </c>
      <c r="L33" s="84" t="b">
        <v>0</v>
      </c>
    </row>
    <row r="34" spans="1:12" ht="15">
      <c r="A34" s="84" t="s">
        <v>1610</v>
      </c>
      <c r="B34" s="84" t="s">
        <v>1611</v>
      </c>
      <c r="C34" s="84">
        <v>11</v>
      </c>
      <c r="D34" s="122">
        <v>0.00877779913089877</v>
      </c>
      <c r="E34" s="122">
        <v>1.9559936992390883</v>
      </c>
      <c r="F34" s="84" t="s">
        <v>1641</v>
      </c>
      <c r="G34" s="84" t="b">
        <v>0</v>
      </c>
      <c r="H34" s="84" t="b">
        <v>0</v>
      </c>
      <c r="I34" s="84" t="b">
        <v>0</v>
      </c>
      <c r="J34" s="84" t="b">
        <v>0</v>
      </c>
      <c r="K34" s="84" t="b">
        <v>0</v>
      </c>
      <c r="L34" s="84" t="b">
        <v>0</v>
      </c>
    </row>
    <row r="35" spans="1:12" ht="15">
      <c r="A35" s="84" t="s">
        <v>1611</v>
      </c>
      <c r="B35" s="84" t="s">
        <v>1302</v>
      </c>
      <c r="C35" s="84">
        <v>11</v>
      </c>
      <c r="D35" s="122">
        <v>0.00877779913089877</v>
      </c>
      <c r="E35" s="122">
        <v>1.6356585483797204</v>
      </c>
      <c r="F35" s="84" t="s">
        <v>1641</v>
      </c>
      <c r="G35" s="84" t="b">
        <v>0</v>
      </c>
      <c r="H35" s="84" t="b">
        <v>0</v>
      </c>
      <c r="I35" s="84" t="b">
        <v>0</v>
      </c>
      <c r="J35" s="84" t="b">
        <v>0</v>
      </c>
      <c r="K35" s="84" t="b">
        <v>0</v>
      </c>
      <c r="L35" s="84" t="b">
        <v>0</v>
      </c>
    </row>
    <row r="36" spans="1:12" ht="15">
      <c r="A36" s="84" t="s">
        <v>1344</v>
      </c>
      <c r="B36" s="84" t="s">
        <v>1612</v>
      </c>
      <c r="C36" s="84">
        <v>11</v>
      </c>
      <c r="D36" s="122">
        <v>0.00877779913089877</v>
      </c>
      <c r="E36" s="122">
        <v>1.7421138792940072</v>
      </c>
      <c r="F36" s="84" t="s">
        <v>1641</v>
      </c>
      <c r="G36" s="84" t="b">
        <v>1</v>
      </c>
      <c r="H36" s="84" t="b">
        <v>0</v>
      </c>
      <c r="I36" s="84" t="b">
        <v>0</v>
      </c>
      <c r="J36" s="84" t="b">
        <v>0</v>
      </c>
      <c r="K36" s="84" t="b">
        <v>0</v>
      </c>
      <c r="L36" s="84" t="b">
        <v>0</v>
      </c>
    </row>
    <row r="37" spans="1:12" ht="15">
      <c r="A37" s="84" t="s">
        <v>1612</v>
      </c>
      <c r="B37" s="84" t="s">
        <v>1323</v>
      </c>
      <c r="C37" s="84">
        <v>11</v>
      </c>
      <c r="D37" s="122">
        <v>0.00877779913089877</v>
      </c>
      <c r="E37" s="122">
        <v>1.4788724445194257</v>
      </c>
      <c r="F37" s="84" t="s">
        <v>1641</v>
      </c>
      <c r="G37" s="84" t="b">
        <v>0</v>
      </c>
      <c r="H37" s="84" t="b">
        <v>0</v>
      </c>
      <c r="I37" s="84" t="b">
        <v>0</v>
      </c>
      <c r="J37" s="84" t="b">
        <v>0</v>
      </c>
      <c r="K37" s="84" t="b">
        <v>0</v>
      </c>
      <c r="L37" s="84" t="b">
        <v>0</v>
      </c>
    </row>
    <row r="38" spans="1:12" ht="15">
      <c r="A38" s="84" t="s">
        <v>1323</v>
      </c>
      <c r="B38" s="84" t="s">
        <v>1613</v>
      </c>
      <c r="C38" s="84">
        <v>11</v>
      </c>
      <c r="D38" s="122">
        <v>0.00877779913089877</v>
      </c>
      <c r="E38" s="122">
        <v>1.4788724445194257</v>
      </c>
      <c r="F38" s="84" t="s">
        <v>1641</v>
      </c>
      <c r="G38" s="84" t="b">
        <v>0</v>
      </c>
      <c r="H38" s="84" t="b">
        <v>0</v>
      </c>
      <c r="I38" s="84" t="b">
        <v>0</v>
      </c>
      <c r="J38" s="84" t="b">
        <v>0</v>
      </c>
      <c r="K38" s="84" t="b">
        <v>0</v>
      </c>
      <c r="L38" s="84" t="b">
        <v>0</v>
      </c>
    </row>
    <row r="39" spans="1:12" ht="15">
      <c r="A39" s="84" t="s">
        <v>1613</v>
      </c>
      <c r="B39" s="84" t="s">
        <v>1378</v>
      </c>
      <c r="C39" s="84">
        <v>11</v>
      </c>
      <c r="D39" s="122">
        <v>0.00877779913089877</v>
      </c>
      <c r="E39" s="122">
        <v>1.8834430320904765</v>
      </c>
      <c r="F39" s="84" t="s">
        <v>1641</v>
      </c>
      <c r="G39" s="84" t="b">
        <v>0</v>
      </c>
      <c r="H39" s="84" t="b">
        <v>0</v>
      </c>
      <c r="I39" s="84" t="b">
        <v>0</v>
      </c>
      <c r="J39" s="84" t="b">
        <v>0</v>
      </c>
      <c r="K39" s="84" t="b">
        <v>0</v>
      </c>
      <c r="L39" s="84" t="b">
        <v>0</v>
      </c>
    </row>
    <row r="40" spans="1:12" ht="15">
      <c r="A40" s="84" t="s">
        <v>273</v>
      </c>
      <c r="B40" s="84" t="s">
        <v>1335</v>
      </c>
      <c r="C40" s="84">
        <v>10</v>
      </c>
      <c r="D40" s="122">
        <v>0.00836558332982704</v>
      </c>
      <c r="E40" s="122">
        <v>1.1120251643658012</v>
      </c>
      <c r="F40" s="84" t="s">
        <v>1641</v>
      </c>
      <c r="G40" s="84" t="b">
        <v>0</v>
      </c>
      <c r="H40" s="84" t="b">
        <v>0</v>
      </c>
      <c r="I40" s="84" t="b">
        <v>0</v>
      </c>
      <c r="J40" s="84" t="b">
        <v>0</v>
      </c>
      <c r="K40" s="84" t="b">
        <v>0</v>
      </c>
      <c r="L40" s="84" t="b">
        <v>0</v>
      </c>
    </row>
    <row r="41" spans="1:12" ht="15">
      <c r="A41" s="84" t="s">
        <v>1378</v>
      </c>
      <c r="B41" s="84" t="s">
        <v>1325</v>
      </c>
      <c r="C41" s="84">
        <v>9</v>
      </c>
      <c r="D41" s="122">
        <v>0.007912825010866775</v>
      </c>
      <c r="E41" s="122">
        <v>1.3463238476955288</v>
      </c>
      <c r="F41" s="84" t="s">
        <v>1641</v>
      </c>
      <c r="G41" s="84" t="b">
        <v>0</v>
      </c>
      <c r="H41" s="84" t="b">
        <v>0</v>
      </c>
      <c r="I41" s="84" t="b">
        <v>0</v>
      </c>
      <c r="J41" s="84" t="b">
        <v>0</v>
      </c>
      <c r="K41" s="84" t="b">
        <v>0</v>
      </c>
      <c r="L41" s="84" t="b">
        <v>0</v>
      </c>
    </row>
    <row r="42" spans="1:12" ht="15">
      <c r="A42" s="84" t="s">
        <v>291</v>
      </c>
      <c r="B42" s="84" t="s">
        <v>1355</v>
      </c>
      <c r="C42" s="84">
        <v>7</v>
      </c>
      <c r="D42" s="122">
        <v>0.006866452338241652</v>
      </c>
      <c r="E42" s="122">
        <v>2.1522883443830563</v>
      </c>
      <c r="F42" s="84" t="s">
        <v>1641</v>
      </c>
      <c r="G42" s="84" t="b">
        <v>0</v>
      </c>
      <c r="H42" s="84" t="b">
        <v>0</v>
      </c>
      <c r="I42" s="84" t="b">
        <v>0</v>
      </c>
      <c r="J42" s="84" t="b">
        <v>0</v>
      </c>
      <c r="K42" s="84" t="b">
        <v>0</v>
      </c>
      <c r="L42" s="84" t="b">
        <v>0</v>
      </c>
    </row>
    <row r="43" spans="1:12" ht="15">
      <c r="A43" s="84" t="s">
        <v>1355</v>
      </c>
      <c r="B43" s="84" t="s">
        <v>1356</v>
      </c>
      <c r="C43" s="84">
        <v>7</v>
      </c>
      <c r="D43" s="122">
        <v>0.006866452338241652</v>
      </c>
      <c r="E43" s="122">
        <v>2.1522883443830563</v>
      </c>
      <c r="F43" s="84" t="s">
        <v>1641</v>
      </c>
      <c r="G43" s="84" t="b">
        <v>0</v>
      </c>
      <c r="H43" s="84" t="b">
        <v>0</v>
      </c>
      <c r="I43" s="84" t="b">
        <v>0</v>
      </c>
      <c r="J43" s="84" t="b">
        <v>0</v>
      </c>
      <c r="K43" s="84" t="b">
        <v>0</v>
      </c>
      <c r="L43" s="84" t="b">
        <v>0</v>
      </c>
    </row>
    <row r="44" spans="1:12" ht="15">
      <c r="A44" s="84" t="s">
        <v>1356</v>
      </c>
      <c r="B44" s="84" t="s">
        <v>1357</v>
      </c>
      <c r="C44" s="84">
        <v>7</v>
      </c>
      <c r="D44" s="122">
        <v>0.006866452338241652</v>
      </c>
      <c r="E44" s="122">
        <v>2.1522883443830563</v>
      </c>
      <c r="F44" s="84" t="s">
        <v>1641</v>
      </c>
      <c r="G44" s="84" t="b">
        <v>0</v>
      </c>
      <c r="H44" s="84" t="b">
        <v>0</v>
      </c>
      <c r="I44" s="84" t="b">
        <v>0</v>
      </c>
      <c r="J44" s="84" t="b">
        <v>0</v>
      </c>
      <c r="K44" s="84" t="b">
        <v>0</v>
      </c>
      <c r="L44" s="84" t="b">
        <v>0</v>
      </c>
    </row>
    <row r="45" spans="1:12" ht="15">
      <c r="A45" s="84" t="s">
        <v>1358</v>
      </c>
      <c r="B45" s="84" t="s">
        <v>1359</v>
      </c>
      <c r="C45" s="84">
        <v>7</v>
      </c>
      <c r="D45" s="122">
        <v>0.006866452338241652</v>
      </c>
      <c r="E45" s="122">
        <v>2.1522883443830563</v>
      </c>
      <c r="F45" s="84" t="s">
        <v>1641</v>
      </c>
      <c r="G45" s="84" t="b">
        <v>0</v>
      </c>
      <c r="H45" s="84" t="b">
        <v>0</v>
      </c>
      <c r="I45" s="84" t="b">
        <v>0</v>
      </c>
      <c r="J45" s="84" t="b">
        <v>0</v>
      </c>
      <c r="K45" s="84" t="b">
        <v>0</v>
      </c>
      <c r="L45" s="84" t="b">
        <v>0</v>
      </c>
    </row>
    <row r="46" spans="1:12" ht="15">
      <c r="A46" s="84" t="s">
        <v>1359</v>
      </c>
      <c r="B46" s="84" t="s">
        <v>212</v>
      </c>
      <c r="C46" s="84">
        <v>7</v>
      </c>
      <c r="D46" s="122">
        <v>0.006866452338241652</v>
      </c>
      <c r="E46" s="122">
        <v>2.1522883443830563</v>
      </c>
      <c r="F46" s="84" t="s">
        <v>1641</v>
      </c>
      <c r="G46" s="84" t="b">
        <v>0</v>
      </c>
      <c r="H46" s="84" t="b">
        <v>0</v>
      </c>
      <c r="I46" s="84" t="b">
        <v>0</v>
      </c>
      <c r="J46" s="84" t="b">
        <v>0</v>
      </c>
      <c r="K46" s="84" t="b">
        <v>0</v>
      </c>
      <c r="L46" s="84" t="b">
        <v>0</v>
      </c>
    </row>
    <row r="47" spans="1:12" ht="15">
      <c r="A47" s="84" t="s">
        <v>212</v>
      </c>
      <c r="B47" s="84" t="s">
        <v>1360</v>
      </c>
      <c r="C47" s="84">
        <v>7</v>
      </c>
      <c r="D47" s="122">
        <v>0.006866452338241652</v>
      </c>
      <c r="E47" s="122">
        <v>1.8834430320904765</v>
      </c>
      <c r="F47" s="84" t="s">
        <v>1641</v>
      </c>
      <c r="G47" s="84" t="b">
        <v>0</v>
      </c>
      <c r="H47" s="84" t="b">
        <v>0</v>
      </c>
      <c r="I47" s="84" t="b">
        <v>0</v>
      </c>
      <c r="J47" s="84" t="b">
        <v>0</v>
      </c>
      <c r="K47" s="84" t="b">
        <v>0</v>
      </c>
      <c r="L47" s="84" t="b">
        <v>0</v>
      </c>
    </row>
    <row r="48" spans="1:12" ht="15">
      <c r="A48" s="84" t="s">
        <v>1357</v>
      </c>
      <c r="B48" s="84" t="s">
        <v>1361</v>
      </c>
      <c r="C48" s="84">
        <v>6</v>
      </c>
      <c r="D48" s="122">
        <v>0.006259883546543138</v>
      </c>
      <c r="E48" s="122">
        <v>2.1522883443830563</v>
      </c>
      <c r="F48" s="84" t="s">
        <v>1641</v>
      </c>
      <c r="G48" s="84" t="b">
        <v>0</v>
      </c>
      <c r="H48" s="84" t="b">
        <v>0</v>
      </c>
      <c r="I48" s="84" t="b">
        <v>0</v>
      </c>
      <c r="J48" s="84" t="b">
        <v>0</v>
      </c>
      <c r="K48" s="84" t="b">
        <v>0</v>
      </c>
      <c r="L48" s="84" t="b">
        <v>0</v>
      </c>
    </row>
    <row r="49" spans="1:12" ht="15">
      <c r="A49" s="84" t="s">
        <v>1361</v>
      </c>
      <c r="B49" s="84" t="s">
        <v>1358</v>
      </c>
      <c r="C49" s="84">
        <v>6</v>
      </c>
      <c r="D49" s="122">
        <v>0.006259883546543138</v>
      </c>
      <c r="E49" s="122">
        <v>2.1522883443830563</v>
      </c>
      <c r="F49" s="84" t="s">
        <v>1641</v>
      </c>
      <c r="G49" s="84" t="b">
        <v>0</v>
      </c>
      <c r="H49" s="84" t="b">
        <v>0</v>
      </c>
      <c r="I49" s="84" t="b">
        <v>0</v>
      </c>
      <c r="J49" s="84" t="b">
        <v>0</v>
      </c>
      <c r="K49" s="84" t="b">
        <v>0</v>
      </c>
      <c r="L49" s="84" t="b">
        <v>0</v>
      </c>
    </row>
    <row r="50" spans="1:12" ht="15">
      <c r="A50" s="84" t="s">
        <v>1344</v>
      </c>
      <c r="B50" s="84" t="s">
        <v>1302</v>
      </c>
      <c r="C50" s="84">
        <v>6</v>
      </c>
      <c r="D50" s="122">
        <v>0.006259883546543138</v>
      </c>
      <c r="E50" s="122">
        <v>1.158537293660058</v>
      </c>
      <c r="F50" s="84" t="s">
        <v>1641</v>
      </c>
      <c r="G50" s="84" t="b">
        <v>1</v>
      </c>
      <c r="H50" s="84" t="b">
        <v>0</v>
      </c>
      <c r="I50" s="84" t="b">
        <v>0</v>
      </c>
      <c r="J50" s="84" t="b">
        <v>0</v>
      </c>
      <c r="K50" s="84" t="b">
        <v>0</v>
      </c>
      <c r="L50" s="84" t="b">
        <v>0</v>
      </c>
    </row>
    <row r="51" spans="1:12" ht="15">
      <c r="A51" s="84" t="s">
        <v>1303</v>
      </c>
      <c r="B51" s="84" t="s">
        <v>249</v>
      </c>
      <c r="C51" s="84">
        <v>6</v>
      </c>
      <c r="D51" s="122">
        <v>0.006259883546543138</v>
      </c>
      <c r="E51" s="122">
        <v>2.1522883443830563</v>
      </c>
      <c r="F51" s="84" t="s">
        <v>1641</v>
      </c>
      <c r="G51" s="84" t="b">
        <v>0</v>
      </c>
      <c r="H51" s="84" t="b">
        <v>0</v>
      </c>
      <c r="I51" s="84" t="b">
        <v>0</v>
      </c>
      <c r="J51" s="84" t="b">
        <v>0</v>
      </c>
      <c r="K51" s="84" t="b">
        <v>0</v>
      </c>
      <c r="L51" s="84" t="b">
        <v>0</v>
      </c>
    </row>
    <row r="52" spans="1:12" ht="15">
      <c r="A52" s="84" t="s">
        <v>212</v>
      </c>
      <c r="B52" s="84" t="s">
        <v>291</v>
      </c>
      <c r="C52" s="84">
        <v>5</v>
      </c>
      <c r="D52" s="122">
        <v>0.005585540945733563</v>
      </c>
      <c r="E52" s="122">
        <v>1.8042617860428516</v>
      </c>
      <c r="F52" s="84" t="s">
        <v>1641</v>
      </c>
      <c r="G52" s="84" t="b">
        <v>0</v>
      </c>
      <c r="H52" s="84" t="b">
        <v>0</v>
      </c>
      <c r="I52" s="84" t="b">
        <v>0</v>
      </c>
      <c r="J52" s="84" t="b">
        <v>0</v>
      </c>
      <c r="K52" s="84" t="b">
        <v>0</v>
      </c>
      <c r="L52" s="84" t="b">
        <v>0</v>
      </c>
    </row>
    <row r="53" spans="1:12" ht="15">
      <c r="A53" s="84" t="s">
        <v>1347</v>
      </c>
      <c r="B53" s="84" t="s">
        <v>1348</v>
      </c>
      <c r="C53" s="84">
        <v>4</v>
      </c>
      <c r="D53" s="122">
        <v>0.004829700279450061</v>
      </c>
      <c r="E53" s="122">
        <v>2.395326393069351</v>
      </c>
      <c r="F53" s="84" t="s">
        <v>1641</v>
      </c>
      <c r="G53" s="84" t="b">
        <v>1</v>
      </c>
      <c r="H53" s="84" t="b">
        <v>0</v>
      </c>
      <c r="I53" s="84" t="b">
        <v>0</v>
      </c>
      <c r="J53" s="84" t="b">
        <v>0</v>
      </c>
      <c r="K53" s="84" t="b">
        <v>0</v>
      </c>
      <c r="L53" s="84" t="b">
        <v>0</v>
      </c>
    </row>
    <row r="54" spans="1:12" ht="15">
      <c r="A54" s="84" t="s">
        <v>1348</v>
      </c>
      <c r="B54" s="84" t="s">
        <v>290</v>
      </c>
      <c r="C54" s="84">
        <v>4</v>
      </c>
      <c r="D54" s="122">
        <v>0.004829700279450061</v>
      </c>
      <c r="E54" s="122">
        <v>2.21923513401367</v>
      </c>
      <c r="F54" s="84" t="s">
        <v>1641</v>
      </c>
      <c r="G54" s="84" t="b">
        <v>0</v>
      </c>
      <c r="H54" s="84" t="b">
        <v>0</v>
      </c>
      <c r="I54" s="84" t="b">
        <v>0</v>
      </c>
      <c r="J54" s="84" t="b">
        <v>0</v>
      </c>
      <c r="K54" s="84" t="b">
        <v>0</v>
      </c>
      <c r="L54" s="84" t="b">
        <v>0</v>
      </c>
    </row>
    <row r="55" spans="1:12" ht="15">
      <c r="A55" s="84" t="s">
        <v>290</v>
      </c>
      <c r="B55" s="84" t="s">
        <v>1349</v>
      </c>
      <c r="C55" s="84">
        <v>4</v>
      </c>
      <c r="D55" s="122">
        <v>0.004829700279450061</v>
      </c>
      <c r="E55" s="122">
        <v>2.21923513401367</v>
      </c>
      <c r="F55" s="84" t="s">
        <v>1641</v>
      </c>
      <c r="G55" s="84" t="b">
        <v>0</v>
      </c>
      <c r="H55" s="84" t="b">
        <v>0</v>
      </c>
      <c r="I55" s="84" t="b">
        <v>0</v>
      </c>
      <c r="J55" s="84" t="b">
        <v>0</v>
      </c>
      <c r="K55" s="84" t="b">
        <v>0</v>
      </c>
      <c r="L55" s="84" t="b">
        <v>0</v>
      </c>
    </row>
    <row r="56" spans="1:12" ht="15">
      <c r="A56" s="84" t="s">
        <v>1349</v>
      </c>
      <c r="B56" s="84" t="s">
        <v>1350</v>
      </c>
      <c r="C56" s="84">
        <v>4</v>
      </c>
      <c r="D56" s="122">
        <v>0.004829700279450061</v>
      </c>
      <c r="E56" s="122">
        <v>2.395326393069351</v>
      </c>
      <c r="F56" s="84" t="s">
        <v>1641</v>
      </c>
      <c r="G56" s="84" t="b">
        <v>0</v>
      </c>
      <c r="H56" s="84" t="b">
        <v>0</v>
      </c>
      <c r="I56" s="84" t="b">
        <v>0</v>
      </c>
      <c r="J56" s="84" t="b">
        <v>0</v>
      </c>
      <c r="K56" s="84" t="b">
        <v>0</v>
      </c>
      <c r="L56" s="84" t="b">
        <v>0</v>
      </c>
    </row>
    <row r="57" spans="1:12" ht="15">
      <c r="A57" s="84" t="s">
        <v>1350</v>
      </c>
      <c r="B57" s="84" t="s">
        <v>288</v>
      </c>
      <c r="C57" s="84">
        <v>4</v>
      </c>
      <c r="D57" s="122">
        <v>0.004829700279450061</v>
      </c>
      <c r="E57" s="122">
        <v>2.21923513401367</v>
      </c>
      <c r="F57" s="84" t="s">
        <v>1641</v>
      </c>
      <c r="G57" s="84" t="b">
        <v>0</v>
      </c>
      <c r="H57" s="84" t="b">
        <v>0</v>
      </c>
      <c r="I57" s="84" t="b">
        <v>0</v>
      </c>
      <c r="J57" s="84" t="b">
        <v>0</v>
      </c>
      <c r="K57" s="84" t="b">
        <v>1</v>
      </c>
      <c r="L57" s="84" t="b">
        <v>0</v>
      </c>
    </row>
    <row r="58" spans="1:12" ht="15">
      <c r="A58" s="84" t="s">
        <v>288</v>
      </c>
      <c r="B58" s="84" t="s">
        <v>1351</v>
      </c>
      <c r="C58" s="84">
        <v>4</v>
      </c>
      <c r="D58" s="122">
        <v>0.004829700279450061</v>
      </c>
      <c r="E58" s="122">
        <v>2.21923513401367</v>
      </c>
      <c r="F58" s="84" t="s">
        <v>1641</v>
      </c>
      <c r="G58" s="84" t="b">
        <v>0</v>
      </c>
      <c r="H58" s="84" t="b">
        <v>1</v>
      </c>
      <c r="I58" s="84" t="b">
        <v>0</v>
      </c>
      <c r="J58" s="84" t="b">
        <v>0</v>
      </c>
      <c r="K58" s="84" t="b">
        <v>0</v>
      </c>
      <c r="L58" s="84" t="b">
        <v>0</v>
      </c>
    </row>
    <row r="59" spans="1:12" ht="15">
      <c r="A59" s="84" t="s">
        <v>1351</v>
      </c>
      <c r="B59" s="84" t="s">
        <v>1352</v>
      </c>
      <c r="C59" s="84">
        <v>4</v>
      </c>
      <c r="D59" s="122">
        <v>0.004829700279450061</v>
      </c>
      <c r="E59" s="122">
        <v>2.395326393069351</v>
      </c>
      <c r="F59" s="84" t="s">
        <v>1641</v>
      </c>
      <c r="G59" s="84" t="b">
        <v>0</v>
      </c>
      <c r="H59" s="84" t="b">
        <v>0</v>
      </c>
      <c r="I59" s="84" t="b">
        <v>0</v>
      </c>
      <c r="J59" s="84" t="b">
        <v>0</v>
      </c>
      <c r="K59" s="84" t="b">
        <v>0</v>
      </c>
      <c r="L59" s="84" t="b">
        <v>0</v>
      </c>
    </row>
    <row r="60" spans="1:12" ht="15">
      <c r="A60" s="84" t="s">
        <v>1352</v>
      </c>
      <c r="B60" s="84" t="s">
        <v>1353</v>
      </c>
      <c r="C60" s="84">
        <v>4</v>
      </c>
      <c r="D60" s="122">
        <v>0.004829700279450061</v>
      </c>
      <c r="E60" s="122">
        <v>2.395326393069351</v>
      </c>
      <c r="F60" s="84" t="s">
        <v>1641</v>
      </c>
      <c r="G60" s="84" t="b">
        <v>0</v>
      </c>
      <c r="H60" s="84" t="b">
        <v>0</v>
      </c>
      <c r="I60" s="84" t="b">
        <v>0</v>
      </c>
      <c r="J60" s="84" t="b">
        <v>0</v>
      </c>
      <c r="K60" s="84" t="b">
        <v>0</v>
      </c>
      <c r="L60" s="84" t="b">
        <v>0</v>
      </c>
    </row>
    <row r="61" spans="1:12" ht="15">
      <c r="A61" s="84" t="s">
        <v>225</v>
      </c>
      <c r="B61" s="84" t="s">
        <v>1302</v>
      </c>
      <c r="C61" s="84">
        <v>4</v>
      </c>
      <c r="D61" s="122">
        <v>0.004829700279450061</v>
      </c>
      <c r="E61" s="122">
        <v>1.6356585483797204</v>
      </c>
      <c r="F61" s="84" t="s">
        <v>1641</v>
      </c>
      <c r="G61" s="84" t="b">
        <v>0</v>
      </c>
      <c r="H61" s="84" t="b">
        <v>0</v>
      </c>
      <c r="I61" s="84" t="b">
        <v>0</v>
      </c>
      <c r="J61" s="84" t="b">
        <v>0</v>
      </c>
      <c r="K61" s="84" t="b">
        <v>0</v>
      </c>
      <c r="L61" s="84" t="b">
        <v>0</v>
      </c>
    </row>
    <row r="62" spans="1:12" ht="15">
      <c r="A62" s="84" t="s">
        <v>214</v>
      </c>
      <c r="B62" s="84" t="s">
        <v>1347</v>
      </c>
      <c r="C62" s="84">
        <v>3</v>
      </c>
      <c r="D62" s="122">
        <v>0.003971591341763595</v>
      </c>
      <c r="E62" s="122">
        <v>2.2984163800612945</v>
      </c>
      <c r="F62" s="84" t="s">
        <v>1641</v>
      </c>
      <c r="G62" s="84" t="b">
        <v>0</v>
      </c>
      <c r="H62" s="84" t="b">
        <v>0</v>
      </c>
      <c r="I62" s="84" t="b">
        <v>0</v>
      </c>
      <c r="J62" s="84" t="b">
        <v>1</v>
      </c>
      <c r="K62" s="84" t="b">
        <v>0</v>
      </c>
      <c r="L62" s="84" t="b">
        <v>0</v>
      </c>
    </row>
    <row r="63" spans="1:12" ht="15">
      <c r="A63" s="84" t="s">
        <v>1353</v>
      </c>
      <c r="B63" s="84" t="s">
        <v>1490</v>
      </c>
      <c r="C63" s="84">
        <v>3</v>
      </c>
      <c r="D63" s="122">
        <v>0.003971591341763595</v>
      </c>
      <c r="E63" s="122">
        <v>2.3953263930693507</v>
      </c>
      <c r="F63" s="84" t="s">
        <v>1641</v>
      </c>
      <c r="G63" s="84" t="b">
        <v>0</v>
      </c>
      <c r="H63" s="84" t="b">
        <v>0</v>
      </c>
      <c r="I63" s="84" t="b">
        <v>0</v>
      </c>
      <c r="J63" s="84" t="b">
        <v>0</v>
      </c>
      <c r="K63" s="84" t="b">
        <v>0</v>
      </c>
      <c r="L63" s="84" t="b">
        <v>0</v>
      </c>
    </row>
    <row r="64" spans="1:12" ht="15">
      <c r="A64" s="84" t="s">
        <v>1302</v>
      </c>
      <c r="B64" s="84" t="s">
        <v>1304</v>
      </c>
      <c r="C64" s="84">
        <v>3</v>
      </c>
      <c r="D64" s="122">
        <v>0.003971591341763595</v>
      </c>
      <c r="E64" s="122">
        <v>1.5994463757252757</v>
      </c>
      <c r="F64" s="84" t="s">
        <v>1641</v>
      </c>
      <c r="G64" s="84" t="b">
        <v>0</v>
      </c>
      <c r="H64" s="84" t="b">
        <v>0</v>
      </c>
      <c r="I64" s="84" t="b">
        <v>0</v>
      </c>
      <c r="J64" s="84" t="b">
        <v>0</v>
      </c>
      <c r="K64" s="84" t="b">
        <v>0</v>
      </c>
      <c r="L64" s="84" t="b">
        <v>0</v>
      </c>
    </row>
    <row r="65" spans="1:12" ht="15">
      <c r="A65" s="84" t="s">
        <v>1304</v>
      </c>
      <c r="B65" s="84" t="s">
        <v>1305</v>
      </c>
      <c r="C65" s="84">
        <v>3</v>
      </c>
      <c r="D65" s="122">
        <v>0.003971591341763595</v>
      </c>
      <c r="E65" s="122">
        <v>2.520265129677651</v>
      </c>
      <c r="F65" s="84" t="s">
        <v>1641</v>
      </c>
      <c r="G65" s="84" t="b">
        <v>0</v>
      </c>
      <c r="H65" s="84" t="b">
        <v>0</v>
      </c>
      <c r="I65" s="84" t="b">
        <v>0</v>
      </c>
      <c r="J65" s="84" t="b">
        <v>0</v>
      </c>
      <c r="K65" s="84" t="b">
        <v>0</v>
      </c>
      <c r="L65" s="84" t="b">
        <v>0</v>
      </c>
    </row>
    <row r="66" spans="1:12" ht="15">
      <c r="A66" s="84" t="s">
        <v>1305</v>
      </c>
      <c r="B66" s="84" t="s">
        <v>1303</v>
      </c>
      <c r="C66" s="84">
        <v>3</v>
      </c>
      <c r="D66" s="122">
        <v>0.003971591341763595</v>
      </c>
      <c r="E66" s="122">
        <v>2.1522883443830563</v>
      </c>
      <c r="F66" s="84" t="s">
        <v>1641</v>
      </c>
      <c r="G66" s="84" t="b">
        <v>0</v>
      </c>
      <c r="H66" s="84" t="b">
        <v>0</v>
      </c>
      <c r="I66" s="84" t="b">
        <v>0</v>
      </c>
      <c r="J66" s="84" t="b">
        <v>0</v>
      </c>
      <c r="K66" s="84" t="b">
        <v>0</v>
      </c>
      <c r="L66" s="84" t="b">
        <v>0</v>
      </c>
    </row>
    <row r="67" spans="1:12" ht="15">
      <c r="A67" s="84" t="s">
        <v>1302</v>
      </c>
      <c r="B67" s="84" t="s">
        <v>1306</v>
      </c>
      <c r="C67" s="84">
        <v>3</v>
      </c>
      <c r="D67" s="122">
        <v>0.003971591341763595</v>
      </c>
      <c r="E67" s="122">
        <v>0.6786276217729005</v>
      </c>
      <c r="F67" s="84" t="s">
        <v>1641</v>
      </c>
      <c r="G67" s="84" t="b">
        <v>0</v>
      </c>
      <c r="H67" s="84" t="b">
        <v>0</v>
      </c>
      <c r="I67" s="84" t="b">
        <v>0</v>
      </c>
      <c r="J67" s="84" t="b">
        <v>0</v>
      </c>
      <c r="K67" s="84" t="b">
        <v>0</v>
      </c>
      <c r="L67" s="84" t="b">
        <v>0</v>
      </c>
    </row>
    <row r="68" spans="1:12" ht="15">
      <c r="A68" s="84" t="s">
        <v>1306</v>
      </c>
      <c r="B68" s="84" t="s">
        <v>1303</v>
      </c>
      <c r="C68" s="84">
        <v>3</v>
      </c>
      <c r="D68" s="122">
        <v>0.003971591341763595</v>
      </c>
      <c r="E68" s="122">
        <v>1.2314695904306812</v>
      </c>
      <c r="F68" s="84" t="s">
        <v>1641</v>
      </c>
      <c r="G68" s="84" t="b">
        <v>0</v>
      </c>
      <c r="H68" s="84" t="b">
        <v>0</v>
      </c>
      <c r="I68" s="84" t="b">
        <v>0</v>
      </c>
      <c r="J68" s="84" t="b">
        <v>0</v>
      </c>
      <c r="K68" s="84" t="b">
        <v>0</v>
      </c>
      <c r="L68" s="84" t="b">
        <v>0</v>
      </c>
    </row>
    <row r="69" spans="1:12" ht="15">
      <c r="A69" s="84" t="s">
        <v>287</v>
      </c>
      <c r="B69" s="84" t="s">
        <v>286</v>
      </c>
      <c r="C69" s="84">
        <v>3</v>
      </c>
      <c r="D69" s="122">
        <v>0.003971591341763595</v>
      </c>
      <c r="E69" s="122">
        <v>2.09429639740537</v>
      </c>
      <c r="F69" s="84" t="s">
        <v>1641</v>
      </c>
      <c r="G69" s="84" t="b">
        <v>0</v>
      </c>
      <c r="H69" s="84" t="b">
        <v>0</v>
      </c>
      <c r="I69" s="84" t="b">
        <v>0</v>
      </c>
      <c r="J69" s="84" t="b">
        <v>0</v>
      </c>
      <c r="K69" s="84" t="b">
        <v>0</v>
      </c>
      <c r="L69" s="84" t="b">
        <v>0</v>
      </c>
    </row>
    <row r="70" spans="1:12" ht="15">
      <c r="A70" s="84" t="s">
        <v>1364</v>
      </c>
      <c r="B70" s="84" t="s">
        <v>1365</v>
      </c>
      <c r="C70" s="84">
        <v>2</v>
      </c>
      <c r="D70" s="122">
        <v>0.0029759498520530478</v>
      </c>
      <c r="E70" s="122">
        <v>2.696356388733332</v>
      </c>
      <c r="F70" s="84" t="s">
        <v>1641</v>
      </c>
      <c r="G70" s="84" t="b">
        <v>0</v>
      </c>
      <c r="H70" s="84" t="b">
        <v>0</v>
      </c>
      <c r="I70" s="84" t="b">
        <v>0</v>
      </c>
      <c r="J70" s="84" t="b">
        <v>0</v>
      </c>
      <c r="K70" s="84" t="b">
        <v>0</v>
      </c>
      <c r="L70" s="84" t="b">
        <v>0</v>
      </c>
    </row>
    <row r="71" spans="1:12" ht="15">
      <c r="A71" s="84" t="s">
        <v>1365</v>
      </c>
      <c r="B71" s="84" t="s">
        <v>378</v>
      </c>
      <c r="C71" s="84">
        <v>2</v>
      </c>
      <c r="D71" s="122">
        <v>0.0029759498520530478</v>
      </c>
      <c r="E71" s="122">
        <v>2.696356388733332</v>
      </c>
      <c r="F71" s="84" t="s">
        <v>1641</v>
      </c>
      <c r="G71" s="84" t="b">
        <v>0</v>
      </c>
      <c r="H71" s="84" t="b">
        <v>0</v>
      </c>
      <c r="I71" s="84" t="b">
        <v>0</v>
      </c>
      <c r="J71" s="84" t="b">
        <v>0</v>
      </c>
      <c r="K71" s="84" t="b">
        <v>0</v>
      </c>
      <c r="L71" s="84" t="b">
        <v>0</v>
      </c>
    </row>
    <row r="72" spans="1:12" ht="15">
      <c r="A72" s="84" t="s">
        <v>378</v>
      </c>
      <c r="B72" s="84" t="s">
        <v>1366</v>
      </c>
      <c r="C72" s="84">
        <v>2</v>
      </c>
      <c r="D72" s="122">
        <v>0.0029759498520530478</v>
      </c>
      <c r="E72" s="122">
        <v>2.696356388733332</v>
      </c>
      <c r="F72" s="84" t="s">
        <v>1641</v>
      </c>
      <c r="G72" s="84" t="b">
        <v>0</v>
      </c>
      <c r="H72" s="84" t="b">
        <v>0</v>
      </c>
      <c r="I72" s="84" t="b">
        <v>0</v>
      </c>
      <c r="J72" s="84" t="b">
        <v>0</v>
      </c>
      <c r="K72" s="84" t="b">
        <v>0</v>
      </c>
      <c r="L72" s="84" t="b">
        <v>0</v>
      </c>
    </row>
    <row r="73" spans="1:12" ht="15">
      <c r="A73" s="84" t="s">
        <v>1366</v>
      </c>
      <c r="B73" s="84" t="s">
        <v>270</v>
      </c>
      <c r="C73" s="84">
        <v>2</v>
      </c>
      <c r="D73" s="122">
        <v>0.0029759498520530478</v>
      </c>
      <c r="E73" s="122">
        <v>2.520265129677651</v>
      </c>
      <c r="F73" s="84" t="s">
        <v>1641</v>
      </c>
      <c r="G73" s="84" t="b">
        <v>0</v>
      </c>
      <c r="H73" s="84" t="b">
        <v>0</v>
      </c>
      <c r="I73" s="84" t="b">
        <v>0</v>
      </c>
      <c r="J73" s="84" t="b">
        <v>0</v>
      </c>
      <c r="K73" s="84" t="b">
        <v>0</v>
      </c>
      <c r="L73" s="84" t="b">
        <v>0</v>
      </c>
    </row>
    <row r="74" spans="1:12" ht="15">
      <c r="A74" s="84" t="s">
        <v>270</v>
      </c>
      <c r="B74" s="84" t="s">
        <v>295</v>
      </c>
      <c r="C74" s="84">
        <v>2</v>
      </c>
      <c r="D74" s="122">
        <v>0.0029759498520530478</v>
      </c>
      <c r="E74" s="122">
        <v>2.520265129677651</v>
      </c>
      <c r="F74" s="84" t="s">
        <v>1641</v>
      </c>
      <c r="G74" s="84" t="b">
        <v>0</v>
      </c>
      <c r="H74" s="84" t="b">
        <v>0</v>
      </c>
      <c r="I74" s="84" t="b">
        <v>0</v>
      </c>
      <c r="J74" s="84" t="b">
        <v>0</v>
      </c>
      <c r="K74" s="84" t="b">
        <v>0</v>
      </c>
      <c r="L74" s="84" t="b">
        <v>0</v>
      </c>
    </row>
    <row r="75" spans="1:12" ht="15">
      <c r="A75" s="84" t="s">
        <v>295</v>
      </c>
      <c r="B75" s="84" t="s">
        <v>287</v>
      </c>
      <c r="C75" s="84">
        <v>2</v>
      </c>
      <c r="D75" s="122">
        <v>0.0029759498520530478</v>
      </c>
      <c r="E75" s="122">
        <v>2.09429639740537</v>
      </c>
      <c r="F75" s="84" t="s">
        <v>1641</v>
      </c>
      <c r="G75" s="84" t="b">
        <v>0</v>
      </c>
      <c r="H75" s="84" t="b">
        <v>0</v>
      </c>
      <c r="I75" s="84" t="b">
        <v>0</v>
      </c>
      <c r="J75" s="84" t="b">
        <v>0</v>
      </c>
      <c r="K75" s="84" t="b">
        <v>0</v>
      </c>
      <c r="L75" s="84" t="b">
        <v>0</v>
      </c>
    </row>
    <row r="76" spans="1:12" ht="15">
      <c r="A76" s="84" t="s">
        <v>287</v>
      </c>
      <c r="B76" s="84" t="s">
        <v>1367</v>
      </c>
      <c r="C76" s="84">
        <v>2</v>
      </c>
      <c r="D76" s="122">
        <v>0.0029759498520530478</v>
      </c>
      <c r="E76" s="122">
        <v>2.09429639740537</v>
      </c>
      <c r="F76" s="84" t="s">
        <v>1641</v>
      </c>
      <c r="G76" s="84" t="b">
        <v>0</v>
      </c>
      <c r="H76" s="84" t="b">
        <v>0</v>
      </c>
      <c r="I76" s="84" t="b">
        <v>0</v>
      </c>
      <c r="J76" s="84" t="b">
        <v>0</v>
      </c>
      <c r="K76" s="84" t="b">
        <v>0</v>
      </c>
      <c r="L76" s="84" t="b">
        <v>0</v>
      </c>
    </row>
    <row r="77" spans="1:12" ht="15">
      <c r="A77" s="84" t="s">
        <v>1367</v>
      </c>
      <c r="B77" s="84" t="s">
        <v>1368</v>
      </c>
      <c r="C77" s="84">
        <v>2</v>
      </c>
      <c r="D77" s="122">
        <v>0.0029759498520530478</v>
      </c>
      <c r="E77" s="122">
        <v>2.696356388733332</v>
      </c>
      <c r="F77" s="84" t="s">
        <v>1641</v>
      </c>
      <c r="G77" s="84" t="b">
        <v>0</v>
      </c>
      <c r="H77" s="84" t="b">
        <v>0</v>
      </c>
      <c r="I77" s="84" t="b">
        <v>0</v>
      </c>
      <c r="J77" s="84" t="b">
        <v>0</v>
      </c>
      <c r="K77" s="84" t="b">
        <v>0</v>
      </c>
      <c r="L77" s="84" t="b">
        <v>0</v>
      </c>
    </row>
    <row r="78" spans="1:12" ht="15">
      <c r="A78" s="84" t="s">
        <v>1368</v>
      </c>
      <c r="B78" s="84" t="s">
        <v>1369</v>
      </c>
      <c r="C78" s="84">
        <v>2</v>
      </c>
      <c r="D78" s="122">
        <v>0.0029759498520530478</v>
      </c>
      <c r="E78" s="122">
        <v>2.696356388733332</v>
      </c>
      <c r="F78" s="84" t="s">
        <v>1641</v>
      </c>
      <c r="G78" s="84" t="b">
        <v>0</v>
      </c>
      <c r="H78" s="84" t="b">
        <v>0</v>
      </c>
      <c r="I78" s="84" t="b">
        <v>0</v>
      </c>
      <c r="J78" s="84" t="b">
        <v>0</v>
      </c>
      <c r="K78" s="84" t="b">
        <v>0</v>
      </c>
      <c r="L78" s="84" t="b">
        <v>0</v>
      </c>
    </row>
    <row r="79" spans="1:12" ht="15">
      <c r="A79" s="84" t="s">
        <v>1617</v>
      </c>
      <c r="B79" s="84" t="s">
        <v>1618</v>
      </c>
      <c r="C79" s="84">
        <v>2</v>
      </c>
      <c r="D79" s="122">
        <v>0.0029759498520530478</v>
      </c>
      <c r="E79" s="122">
        <v>2.696356388733332</v>
      </c>
      <c r="F79" s="84" t="s">
        <v>1641</v>
      </c>
      <c r="G79" s="84" t="b">
        <v>0</v>
      </c>
      <c r="H79" s="84" t="b">
        <v>0</v>
      </c>
      <c r="I79" s="84" t="b">
        <v>0</v>
      </c>
      <c r="J79" s="84" t="b">
        <v>0</v>
      </c>
      <c r="K79" s="84" t="b">
        <v>0</v>
      </c>
      <c r="L79" s="84" t="b">
        <v>0</v>
      </c>
    </row>
    <row r="80" spans="1:12" ht="15">
      <c r="A80" s="84" t="s">
        <v>1618</v>
      </c>
      <c r="B80" s="84" t="s">
        <v>1619</v>
      </c>
      <c r="C80" s="84">
        <v>2</v>
      </c>
      <c r="D80" s="122">
        <v>0.0029759498520530478</v>
      </c>
      <c r="E80" s="122">
        <v>2.696356388733332</v>
      </c>
      <c r="F80" s="84" t="s">
        <v>1641</v>
      </c>
      <c r="G80" s="84" t="b">
        <v>0</v>
      </c>
      <c r="H80" s="84" t="b">
        <v>0</v>
      </c>
      <c r="I80" s="84" t="b">
        <v>0</v>
      </c>
      <c r="J80" s="84" t="b">
        <v>0</v>
      </c>
      <c r="K80" s="84" t="b">
        <v>0</v>
      </c>
      <c r="L80" s="84" t="b">
        <v>0</v>
      </c>
    </row>
    <row r="81" spans="1:12" ht="15">
      <c r="A81" s="84" t="s">
        <v>1619</v>
      </c>
      <c r="B81" s="84" t="s">
        <v>1620</v>
      </c>
      <c r="C81" s="84">
        <v>2</v>
      </c>
      <c r="D81" s="122">
        <v>0.0029759498520530478</v>
      </c>
      <c r="E81" s="122">
        <v>2.696356388733332</v>
      </c>
      <c r="F81" s="84" t="s">
        <v>1641</v>
      </c>
      <c r="G81" s="84" t="b">
        <v>0</v>
      </c>
      <c r="H81" s="84" t="b">
        <v>0</v>
      </c>
      <c r="I81" s="84" t="b">
        <v>0</v>
      </c>
      <c r="J81" s="84" t="b">
        <v>1</v>
      </c>
      <c r="K81" s="84" t="b">
        <v>0</v>
      </c>
      <c r="L81" s="84" t="b">
        <v>0</v>
      </c>
    </row>
    <row r="82" spans="1:12" ht="15">
      <c r="A82" s="84" t="s">
        <v>1620</v>
      </c>
      <c r="B82" s="84" t="s">
        <v>1621</v>
      </c>
      <c r="C82" s="84">
        <v>2</v>
      </c>
      <c r="D82" s="122">
        <v>0.0029759498520530478</v>
      </c>
      <c r="E82" s="122">
        <v>2.696356388733332</v>
      </c>
      <c r="F82" s="84" t="s">
        <v>1641</v>
      </c>
      <c r="G82" s="84" t="b">
        <v>1</v>
      </c>
      <c r="H82" s="84" t="b">
        <v>0</v>
      </c>
      <c r="I82" s="84" t="b">
        <v>0</v>
      </c>
      <c r="J82" s="84" t="b">
        <v>0</v>
      </c>
      <c r="K82" s="84" t="b">
        <v>0</v>
      </c>
      <c r="L82" s="84" t="b">
        <v>0</v>
      </c>
    </row>
    <row r="83" spans="1:12" ht="15">
      <c r="A83" s="84" t="s">
        <v>1621</v>
      </c>
      <c r="B83" s="84" t="s">
        <v>1622</v>
      </c>
      <c r="C83" s="84">
        <v>2</v>
      </c>
      <c r="D83" s="122">
        <v>0.0029759498520530478</v>
      </c>
      <c r="E83" s="122">
        <v>2.696356388733332</v>
      </c>
      <c r="F83" s="84" t="s">
        <v>1641</v>
      </c>
      <c r="G83" s="84" t="b">
        <v>0</v>
      </c>
      <c r="H83" s="84" t="b">
        <v>0</v>
      </c>
      <c r="I83" s="84" t="b">
        <v>0</v>
      </c>
      <c r="J83" s="84" t="b">
        <v>0</v>
      </c>
      <c r="K83" s="84" t="b">
        <v>0</v>
      </c>
      <c r="L83" s="84" t="b">
        <v>0</v>
      </c>
    </row>
    <row r="84" spans="1:12" ht="15">
      <c r="A84" s="84" t="s">
        <v>1345</v>
      </c>
      <c r="B84" s="84" t="s">
        <v>1623</v>
      </c>
      <c r="C84" s="84">
        <v>2</v>
      </c>
      <c r="D84" s="122">
        <v>0.0029759498520530478</v>
      </c>
      <c r="E84" s="122">
        <v>2.520265129677651</v>
      </c>
      <c r="F84" s="84" t="s">
        <v>1641</v>
      </c>
      <c r="G84" s="84" t="b">
        <v>0</v>
      </c>
      <c r="H84" s="84" t="b">
        <v>0</v>
      </c>
      <c r="I84" s="84" t="b">
        <v>0</v>
      </c>
      <c r="J84" s="84" t="b">
        <v>0</v>
      </c>
      <c r="K84" s="84" t="b">
        <v>1</v>
      </c>
      <c r="L84" s="84" t="b">
        <v>0</v>
      </c>
    </row>
    <row r="85" spans="1:12" ht="15">
      <c r="A85" s="84" t="s">
        <v>1623</v>
      </c>
      <c r="B85" s="84" t="s">
        <v>1624</v>
      </c>
      <c r="C85" s="84">
        <v>2</v>
      </c>
      <c r="D85" s="122">
        <v>0.0029759498520530478</v>
      </c>
      <c r="E85" s="122">
        <v>2.696356388733332</v>
      </c>
      <c r="F85" s="84" t="s">
        <v>1641</v>
      </c>
      <c r="G85" s="84" t="b">
        <v>0</v>
      </c>
      <c r="H85" s="84" t="b">
        <v>1</v>
      </c>
      <c r="I85" s="84" t="b">
        <v>0</v>
      </c>
      <c r="J85" s="84" t="b">
        <v>0</v>
      </c>
      <c r="K85" s="84" t="b">
        <v>0</v>
      </c>
      <c r="L85" s="84" t="b">
        <v>0</v>
      </c>
    </row>
    <row r="86" spans="1:12" ht="15">
      <c r="A86" s="84" t="s">
        <v>1624</v>
      </c>
      <c r="B86" s="84" t="s">
        <v>1625</v>
      </c>
      <c r="C86" s="84">
        <v>2</v>
      </c>
      <c r="D86" s="122">
        <v>0.0029759498520530478</v>
      </c>
      <c r="E86" s="122">
        <v>2.696356388733332</v>
      </c>
      <c r="F86" s="84" t="s">
        <v>1641</v>
      </c>
      <c r="G86" s="84" t="b">
        <v>0</v>
      </c>
      <c r="H86" s="84" t="b">
        <v>0</v>
      </c>
      <c r="I86" s="84" t="b">
        <v>0</v>
      </c>
      <c r="J86" s="84" t="b">
        <v>0</v>
      </c>
      <c r="K86" s="84" t="b">
        <v>0</v>
      </c>
      <c r="L86" s="84" t="b">
        <v>0</v>
      </c>
    </row>
    <row r="87" spans="1:12" ht="15">
      <c r="A87" s="84" t="s">
        <v>1625</v>
      </c>
      <c r="B87" s="84" t="s">
        <v>1615</v>
      </c>
      <c r="C87" s="84">
        <v>2</v>
      </c>
      <c r="D87" s="122">
        <v>0.0029759498520530478</v>
      </c>
      <c r="E87" s="122">
        <v>2.520265129677651</v>
      </c>
      <c r="F87" s="84" t="s">
        <v>1641</v>
      </c>
      <c r="G87" s="84" t="b">
        <v>0</v>
      </c>
      <c r="H87" s="84" t="b">
        <v>0</v>
      </c>
      <c r="I87" s="84" t="b">
        <v>0</v>
      </c>
      <c r="J87" s="84" t="b">
        <v>0</v>
      </c>
      <c r="K87" s="84" t="b">
        <v>0</v>
      </c>
      <c r="L87" s="84" t="b">
        <v>0</v>
      </c>
    </row>
    <row r="88" spans="1:12" ht="15">
      <c r="A88" s="84" t="s">
        <v>1615</v>
      </c>
      <c r="B88" s="84" t="s">
        <v>1626</v>
      </c>
      <c r="C88" s="84">
        <v>2</v>
      </c>
      <c r="D88" s="122">
        <v>0.0029759498520530478</v>
      </c>
      <c r="E88" s="122">
        <v>2.520265129677651</v>
      </c>
      <c r="F88" s="84" t="s">
        <v>1641</v>
      </c>
      <c r="G88" s="84" t="b">
        <v>0</v>
      </c>
      <c r="H88" s="84" t="b">
        <v>0</v>
      </c>
      <c r="I88" s="84" t="b">
        <v>0</v>
      </c>
      <c r="J88" s="84" t="b">
        <v>0</v>
      </c>
      <c r="K88" s="84" t="b">
        <v>0</v>
      </c>
      <c r="L88" s="84" t="b">
        <v>0</v>
      </c>
    </row>
    <row r="89" spans="1:12" ht="15">
      <c r="A89" s="84" t="s">
        <v>1626</v>
      </c>
      <c r="B89" s="84" t="s">
        <v>1627</v>
      </c>
      <c r="C89" s="84">
        <v>2</v>
      </c>
      <c r="D89" s="122">
        <v>0.0029759498520530478</v>
      </c>
      <c r="E89" s="122">
        <v>2.696356388733332</v>
      </c>
      <c r="F89" s="84" t="s">
        <v>1641</v>
      </c>
      <c r="G89" s="84" t="b">
        <v>0</v>
      </c>
      <c r="H89" s="84" t="b">
        <v>0</v>
      </c>
      <c r="I89" s="84" t="b">
        <v>0</v>
      </c>
      <c r="J89" s="84" t="b">
        <v>0</v>
      </c>
      <c r="K89" s="84" t="b">
        <v>0</v>
      </c>
      <c r="L89" s="84" t="b">
        <v>0</v>
      </c>
    </row>
    <row r="90" spans="1:12" ht="15">
      <c r="A90" s="84" t="s">
        <v>1627</v>
      </c>
      <c r="B90" s="84" t="s">
        <v>294</v>
      </c>
      <c r="C90" s="84">
        <v>2</v>
      </c>
      <c r="D90" s="122">
        <v>0.0029759498520530478</v>
      </c>
      <c r="E90" s="122">
        <v>2.696356388733332</v>
      </c>
      <c r="F90" s="84" t="s">
        <v>1641</v>
      </c>
      <c r="G90" s="84" t="b">
        <v>0</v>
      </c>
      <c r="H90" s="84" t="b">
        <v>0</v>
      </c>
      <c r="I90" s="84" t="b">
        <v>0</v>
      </c>
      <c r="J90" s="84" t="b">
        <v>0</v>
      </c>
      <c r="K90" s="84" t="b">
        <v>0</v>
      </c>
      <c r="L90" s="84" t="b">
        <v>0</v>
      </c>
    </row>
    <row r="91" spans="1:12" ht="15">
      <c r="A91" s="84" t="s">
        <v>294</v>
      </c>
      <c r="B91" s="84" t="s">
        <v>1379</v>
      </c>
      <c r="C91" s="84">
        <v>2</v>
      </c>
      <c r="D91" s="122">
        <v>0.0029759498520530478</v>
      </c>
      <c r="E91" s="122">
        <v>2.395326393069351</v>
      </c>
      <c r="F91" s="84" t="s">
        <v>1641</v>
      </c>
      <c r="G91" s="84" t="b">
        <v>0</v>
      </c>
      <c r="H91" s="84" t="b">
        <v>0</v>
      </c>
      <c r="I91" s="84" t="b">
        <v>0</v>
      </c>
      <c r="J91" s="84" t="b">
        <v>0</v>
      </c>
      <c r="K91" s="84" t="b">
        <v>0</v>
      </c>
      <c r="L91" s="84" t="b">
        <v>0</v>
      </c>
    </row>
    <row r="92" spans="1:12" ht="15">
      <c r="A92" s="84" t="s">
        <v>1605</v>
      </c>
      <c r="B92" s="84" t="s">
        <v>1628</v>
      </c>
      <c r="C92" s="84">
        <v>2</v>
      </c>
      <c r="D92" s="122">
        <v>0.0029759498520530478</v>
      </c>
      <c r="E92" s="122">
        <v>1.654963703575107</v>
      </c>
      <c r="F92" s="84" t="s">
        <v>1641</v>
      </c>
      <c r="G92" s="84" t="b">
        <v>0</v>
      </c>
      <c r="H92" s="84" t="b">
        <v>0</v>
      </c>
      <c r="I92" s="84" t="b">
        <v>0</v>
      </c>
      <c r="J92" s="84" t="b">
        <v>0</v>
      </c>
      <c r="K92" s="84" t="b">
        <v>0</v>
      </c>
      <c r="L92" s="84" t="b">
        <v>0</v>
      </c>
    </row>
    <row r="93" spans="1:12" ht="15">
      <c r="A93" s="84" t="s">
        <v>1378</v>
      </c>
      <c r="B93" s="84" t="s">
        <v>1629</v>
      </c>
      <c r="C93" s="84">
        <v>2</v>
      </c>
      <c r="D93" s="122">
        <v>0.0029759498520530478</v>
      </c>
      <c r="E93" s="122">
        <v>1.8834430320904765</v>
      </c>
      <c r="F93" s="84" t="s">
        <v>1641</v>
      </c>
      <c r="G93" s="84" t="b">
        <v>0</v>
      </c>
      <c r="H93" s="84" t="b">
        <v>0</v>
      </c>
      <c r="I93" s="84" t="b">
        <v>0</v>
      </c>
      <c r="J93" s="84" t="b">
        <v>0</v>
      </c>
      <c r="K93" s="84" t="b">
        <v>0</v>
      </c>
      <c r="L93" s="84" t="b">
        <v>0</v>
      </c>
    </row>
    <row r="94" spans="1:12" ht="15">
      <c r="A94" s="84" t="s">
        <v>1371</v>
      </c>
      <c r="B94" s="84" t="s">
        <v>1373</v>
      </c>
      <c r="C94" s="84">
        <v>2</v>
      </c>
      <c r="D94" s="122">
        <v>0.0029759498520530478</v>
      </c>
      <c r="E94" s="122">
        <v>2.395326393069351</v>
      </c>
      <c r="F94" s="84" t="s">
        <v>1641</v>
      </c>
      <c r="G94" s="84" t="b">
        <v>0</v>
      </c>
      <c r="H94" s="84" t="b">
        <v>0</v>
      </c>
      <c r="I94" s="84" t="b">
        <v>0</v>
      </c>
      <c r="J94" s="84" t="b">
        <v>0</v>
      </c>
      <c r="K94" s="84" t="b">
        <v>0</v>
      </c>
      <c r="L94" s="84" t="b">
        <v>0</v>
      </c>
    </row>
    <row r="95" spans="1:12" ht="15">
      <c r="A95" s="84" t="s">
        <v>1373</v>
      </c>
      <c r="B95" s="84" t="s">
        <v>1371</v>
      </c>
      <c r="C95" s="84">
        <v>2</v>
      </c>
      <c r="D95" s="122">
        <v>0.0029759498520530478</v>
      </c>
      <c r="E95" s="122">
        <v>2.520265129677651</v>
      </c>
      <c r="F95" s="84" t="s">
        <v>1641</v>
      </c>
      <c r="G95" s="84" t="b">
        <v>0</v>
      </c>
      <c r="H95" s="84" t="b">
        <v>0</v>
      </c>
      <c r="I95" s="84" t="b">
        <v>0</v>
      </c>
      <c r="J95" s="84" t="b">
        <v>0</v>
      </c>
      <c r="K95" s="84" t="b">
        <v>0</v>
      </c>
      <c r="L95" s="84" t="b">
        <v>0</v>
      </c>
    </row>
    <row r="96" spans="1:12" ht="15">
      <c r="A96" s="84" t="s">
        <v>1371</v>
      </c>
      <c r="B96" s="84" t="s">
        <v>1374</v>
      </c>
      <c r="C96" s="84">
        <v>2</v>
      </c>
      <c r="D96" s="122">
        <v>0.0029759498520530478</v>
      </c>
      <c r="E96" s="122">
        <v>2.395326393069351</v>
      </c>
      <c r="F96" s="84" t="s">
        <v>1641</v>
      </c>
      <c r="G96" s="84" t="b">
        <v>0</v>
      </c>
      <c r="H96" s="84" t="b">
        <v>0</v>
      </c>
      <c r="I96" s="84" t="b">
        <v>0</v>
      </c>
      <c r="J96" s="84" t="b">
        <v>0</v>
      </c>
      <c r="K96" s="84" t="b">
        <v>0</v>
      </c>
      <c r="L96" s="84" t="b">
        <v>0</v>
      </c>
    </row>
    <row r="97" spans="1:12" ht="15">
      <c r="A97" s="84" t="s">
        <v>1374</v>
      </c>
      <c r="B97" s="84" t="s">
        <v>1375</v>
      </c>
      <c r="C97" s="84">
        <v>2</v>
      </c>
      <c r="D97" s="122">
        <v>0.0029759498520530478</v>
      </c>
      <c r="E97" s="122">
        <v>2.696356388733332</v>
      </c>
      <c r="F97" s="84" t="s">
        <v>1641</v>
      </c>
      <c r="G97" s="84" t="b">
        <v>0</v>
      </c>
      <c r="H97" s="84" t="b">
        <v>0</v>
      </c>
      <c r="I97" s="84" t="b">
        <v>0</v>
      </c>
      <c r="J97" s="84" t="b">
        <v>0</v>
      </c>
      <c r="K97" s="84" t="b">
        <v>0</v>
      </c>
      <c r="L97" s="84" t="b">
        <v>0</v>
      </c>
    </row>
    <row r="98" spans="1:12" ht="15">
      <c r="A98" s="84" t="s">
        <v>1375</v>
      </c>
      <c r="B98" s="84" t="s">
        <v>1376</v>
      </c>
      <c r="C98" s="84">
        <v>2</v>
      </c>
      <c r="D98" s="122">
        <v>0.0029759498520530478</v>
      </c>
      <c r="E98" s="122">
        <v>2.696356388733332</v>
      </c>
      <c r="F98" s="84" t="s">
        <v>1641</v>
      </c>
      <c r="G98" s="84" t="b">
        <v>0</v>
      </c>
      <c r="H98" s="84" t="b">
        <v>0</v>
      </c>
      <c r="I98" s="84" t="b">
        <v>0</v>
      </c>
      <c r="J98" s="84" t="b">
        <v>1</v>
      </c>
      <c r="K98" s="84" t="b">
        <v>0</v>
      </c>
      <c r="L98" s="84" t="b">
        <v>0</v>
      </c>
    </row>
    <row r="99" spans="1:12" ht="15">
      <c r="A99" s="84" t="s">
        <v>1376</v>
      </c>
      <c r="B99" s="84" t="s">
        <v>1377</v>
      </c>
      <c r="C99" s="84">
        <v>2</v>
      </c>
      <c r="D99" s="122">
        <v>0.0029759498520530478</v>
      </c>
      <c r="E99" s="122">
        <v>2.696356388733332</v>
      </c>
      <c r="F99" s="84" t="s">
        <v>1641</v>
      </c>
      <c r="G99" s="84" t="b">
        <v>1</v>
      </c>
      <c r="H99" s="84" t="b">
        <v>0</v>
      </c>
      <c r="I99" s="84" t="b">
        <v>0</v>
      </c>
      <c r="J99" s="84" t="b">
        <v>0</v>
      </c>
      <c r="K99" s="84" t="b">
        <v>0</v>
      </c>
      <c r="L99" s="84" t="b">
        <v>0</v>
      </c>
    </row>
    <row r="100" spans="1:12" ht="15">
      <c r="A100" s="84" t="s">
        <v>1377</v>
      </c>
      <c r="B100" s="84" t="s">
        <v>1378</v>
      </c>
      <c r="C100" s="84">
        <v>2</v>
      </c>
      <c r="D100" s="122">
        <v>0.0029759498520530478</v>
      </c>
      <c r="E100" s="122">
        <v>1.8834430320904765</v>
      </c>
      <c r="F100" s="84" t="s">
        <v>1641</v>
      </c>
      <c r="G100" s="84" t="b">
        <v>0</v>
      </c>
      <c r="H100" s="84" t="b">
        <v>0</v>
      </c>
      <c r="I100" s="84" t="b">
        <v>0</v>
      </c>
      <c r="J100" s="84" t="b">
        <v>0</v>
      </c>
      <c r="K100" s="84" t="b">
        <v>0</v>
      </c>
      <c r="L100" s="84" t="b">
        <v>0</v>
      </c>
    </row>
    <row r="101" spans="1:12" ht="15">
      <c r="A101" s="84" t="s">
        <v>1378</v>
      </c>
      <c r="B101" s="84" t="s">
        <v>1379</v>
      </c>
      <c r="C101" s="84">
        <v>2</v>
      </c>
      <c r="D101" s="122">
        <v>0.0029759498520530478</v>
      </c>
      <c r="E101" s="122">
        <v>1.5824130364264952</v>
      </c>
      <c r="F101" s="84" t="s">
        <v>1641</v>
      </c>
      <c r="G101" s="84" t="b">
        <v>0</v>
      </c>
      <c r="H101" s="84" t="b">
        <v>0</v>
      </c>
      <c r="I101" s="84" t="b">
        <v>0</v>
      </c>
      <c r="J101" s="84" t="b">
        <v>0</v>
      </c>
      <c r="K101" s="84" t="b">
        <v>0</v>
      </c>
      <c r="L101" s="84" t="b">
        <v>0</v>
      </c>
    </row>
    <row r="102" spans="1:12" ht="15">
      <c r="A102" s="84" t="s">
        <v>1379</v>
      </c>
      <c r="B102" s="84" t="s">
        <v>1380</v>
      </c>
      <c r="C102" s="84">
        <v>2</v>
      </c>
      <c r="D102" s="122">
        <v>0.0029759498520530478</v>
      </c>
      <c r="E102" s="122">
        <v>2.696356388733332</v>
      </c>
      <c r="F102" s="84" t="s">
        <v>1641</v>
      </c>
      <c r="G102" s="84" t="b">
        <v>0</v>
      </c>
      <c r="H102" s="84" t="b">
        <v>0</v>
      </c>
      <c r="I102" s="84" t="b">
        <v>0</v>
      </c>
      <c r="J102" s="84" t="b">
        <v>0</v>
      </c>
      <c r="K102" s="84" t="b">
        <v>0</v>
      </c>
      <c r="L102" s="84" t="b">
        <v>0</v>
      </c>
    </row>
    <row r="103" spans="1:12" ht="15">
      <c r="A103" s="84" t="s">
        <v>1380</v>
      </c>
      <c r="B103" s="84" t="s">
        <v>1616</v>
      </c>
      <c r="C103" s="84">
        <v>2</v>
      </c>
      <c r="D103" s="122">
        <v>0.0029759498520530478</v>
      </c>
      <c r="E103" s="122">
        <v>2.520265129677651</v>
      </c>
      <c r="F103" s="84" t="s">
        <v>1641</v>
      </c>
      <c r="G103" s="84" t="b">
        <v>0</v>
      </c>
      <c r="H103" s="84" t="b">
        <v>0</v>
      </c>
      <c r="I103" s="84" t="b">
        <v>0</v>
      </c>
      <c r="J103" s="84" t="b">
        <v>0</v>
      </c>
      <c r="K103" s="84" t="b">
        <v>0</v>
      </c>
      <c r="L103" s="84" t="b">
        <v>0</v>
      </c>
    </row>
    <row r="104" spans="1:12" ht="15">
      <c r="A104" s="84" t="s">
        <v>1616</v>
      </c>
      <c r="B104" s="84" t="s">
        <v>1630</v>
      </c>
      <c r="C104" s="84">
        <v>2</v>
      </c>
      <c r="D104" s="122">
        <v>0.0029759498520530478</v>
      </c>
      <c r="E104" s="122">
        <v>2.520265129677651</v>
      </c>
      <c r="F104" s="84" t="s">
        <v>1641</v>
      </c>
      <c r="G104" s="84" t="b">
        <v>0</v>
      </c>
      <c r="H104" s="84" t="b">
        <v>0</v>
      </c>
      <c r="I104" s="84" t="b">
        <v>0</v>
      </c>
      <c r="J104" s="84" t="b">
        <v>0</v>
      </c>
      <c r="K104" s="84" t="b">
        <v>0</v>
      </c>
      <c r="L104" s="84" t="b">
        <v>0</v>
      </c>
    </row>
    <row r="105" spans="1:12" ht="15">
      <c r="A105" s="84" t="s">
        <v>1630</v>
      </c>
      <c r="B105" s="84" t="s">
        <v>1362</v>
      </c>
      <c r="C105" s="84">
        <v>2</v>
      </c>
      <c r="D105" s="122">
        <v>0.0029759498520530478</v>
      </c>
      <c r="E105" s="122">
        <v>2.395326393069351</v>
      </c>
      <c r="F105" s="84" t="s">
        <v>1641</v>
      </c>
      <c r="G105" s="84" t="b">
        <v>0</v>
      </c>
      <c r="H105" s="84" t="b">
        <v>0</v>
      </c>
      <c r="I105" s="84" t="b">
        <v>0</v>
      </c>
      <c r="J105" s="84" t="b">
        <v>0</v>
      </c>
      <c r="K105" s="84" t="b">
        <v>0</v>
      </c>
      <c r="L105" s="84" t="b">
        <v>0</v>
      </c>
    </row>
    <row r="106" spans="1:12" ht="15">
      <c r="A106" s="84" t="s">
        <v>1362</v>
      </c>
      <c r="B106" s="84" t="s">
        <v>1372</v>
      </c>
      <c r="C106" s="84">
        <v>2</v>
      </c>
      <c r="D106" s="122">
        <v>0.0029759498520530478</v>
      </c>
      <c r="E106" s="122">
        <v>2.09429639740537</v>
      </c>
      <c r="F106" s="84" t="s">
        <v>1641</v>
      </c>
      <c r="G106" s="84" t="b">
        <v>0</v>
      </c>
      <c r="H106" s="84" t="b">
        <v>0</v>
      </c>
      <c r="I106" s="84" t="b">
        <v>0</v>
      </c>
      <c r="J106" s="84" t="b">
        <v>0</v>
      </c>
      <c r="K106" s="84" t="b">
        <v>0</v>
      </c>
      <c r="L106" s="84" t="b">
        <v>0</v>
      </c>
    </row>
    <row r="107" spans="1:12" ht="15">
      <c r="A107" s="84" t="s">
        <v>1372</v>
      </c>
      <c r="B107" s="84" t="s">
        <v>1372</v>
      </c>
      <c r="C107" s="84">
        <v>2</v>
      </c>
      <c r="D107" s="122">
        <v>0.0029759498520530478</v>
      </c>
      <c r="E107" s="122">
        <v>2.395326393069351</v>
      </c>
      <c r="F107" s="84" t="s">
        <v>1641</v>
      </c>
      <c r="G107" s="84" t="b">
        <v>0</v>
      </c>
      <c r="H107" s="84" t="b">
        <v>0</v>
      </c>
      <c r="I107" s="84" t="b">
        <v>0</v>
      </c>
      <c r="J107" s="84" t="b">
        <v>0</v>
      </c>
      <c r="K107" s="84" t="b">
        <v>0</v>
      </c>
      <c r="L107" s="84" t="b">
        <v>0</v>
      </c>
    </row>
    <row r="108" spans="1:12" ht="15">
      <c r="A108" s="84" t="s">
        <v>1340</v>
      </c>
      <c r="B108" s="84" t="s">
        <v>1631</v>
      </c>
      <c r="C108" s="84">
        <v>2</v>
      </c>
      <c r="D108" s="122">
        <v>0.0029759498520530478</v>
      </c>
      <c r="E108" s="122">
        <v>2.2984163800612945</v>
      </c>
      <c r="F108" s="84" t="s">
        <v>1641</v>
      </c>
      <c r="G108" s="84" t="b">
        <v>0</v>
      </c>
      <c r="H108" s="84" t="b">
        <v>0</v>
      </c>
      <c r="I108" s="84" t="b">
        <v>0</v>
      </c>
      <c r="J108" s="84" t="b">
        <v>0</v>
      </c>
      <c r="K108" s="84" t="b">
        <v>0</v>
      </c>
      <c r="L108" s="84" t="b">
        <v>0</v>
      </c>
    </row>
    <row r="109" spans="1:12" ht="15">
      <c r="A109" s="84" t="s">
        <v>1341</v>
      </c>
      <c r="B109" s="84" t="s">
        <v>1632</v>
      </c>
      <c r="C109" s="84">
        <v>2</v>
      </c>
      <c r="D109" s="122">
        <v>0.003537049564381065</v>
      </c>
      <c r="E109" s="122">
        <v>2.696356388733332</v>
      </c>
      <c r="F109" s="84" t="s">
        <v>1641</v>
      </c>
      <c r="G109" s="84" t="b">
        <v>0</v>
      </c>
      <c r="H109" s="84" t="b">
        <v>0</v>
      </c>
      <c r="I109" s="84" t="b">
        <v>0</v>
      </c>
      <c r="J109" s="84" t="b">
        <v>0</v>
      </c>
      <c r="K109" s="84" t="b">
        <v>0</v>
      </c>
      <c r="L109" s="84" t="b">
        <v>0</v>
      </c>
    </row>
    <row r="110" spans="1:12" ht="15">
      <c r="A110" s="84" t="s">
        <v>1634</v>
      </c>
      <c r="B110" s="84" t="s">
        <v>1635</v>
      </c>
      <c r="C110" s="84">
        <v>2</v>
      </c>
      <c r="D110" s="122">
        <v>0.0029759498520530478</v>
      </c>
      <c r="E110" s="122">
        <v>2.696356388733332</v>
      </c>
      <c r="F110" s="84" t="s">
        <v>1641</v>
      </c>
      <c r="G110" s="84" t="b">
        <v>0</v>
      </c>
      <c r="H110" s="84" t="b">
        <v>0</v>
      </c>
      <c r="I110" s="84" t="b">
        <v>0</v>
      </c>
      <c r="J110" s="84" t="b">
        <v>0</v>
      </c>
      <c r="K110" s="84" t="b">
        <v>0</v>
      </c>
      <c r="L110" s="84" t="b">
        <v>0</v>
      </c>
    </row>
    <row r="111" spans="1:12" ht="15">
      <c r="A111" s="84" t="s">
        <v>1635</v>
      </c>
      <c r="B111" s="84" t="s">
        <v>287</v>
      </c>
      <c r="C111" s="84">
        <v>2</v>
      </c>
      <c r="D111" s="122">
        <v>0.0029759498520530478</v>
      </c>
      <c r="E111" s="122">
        <v>2.09429639740537</v>
      </c>
      <c r="F111" s="84" t="s">
        <v>1641</v>
      </c>
      <c r="G111" s="84" t="b">
        <v>0</v>
      </c>
      <c r="H111" s="84" t="b">
        <v>0</v>
      </c>
      <c r="I111" s="84" t="b">
        <v>0</v>
      </c>
      <c r="J111" s="84" t="b">
        <v>0</v>
      </c>
      <c r="K111" s="84" t="b">
        <v>0</v>
      </c>
      <c r="L111" s="84" t="b">
        <v>0</v>
      </c>
    </row>
    <row r="112" spans="1:12" ht="15">
      <c r="A112" s="84" t="s">
        <v>287</v>
      </c>
      <c r="B112" s="84" t="s">
        <v>1636</v>
      </c>
      <c r="C112" s="84">
        <v>2</v>
      </c>
      <c r="D112" s="122">
        <v>0.0029759498520530478</v>
      </c>
      <c r="E112" s="122">
        <v>2.09429639740537</v>
      </c>
      <c r="F112" s="84" t="s">
        <v>1641</v>
      </c>
      <c r="G112" s="84" t="b">
        <v>0</v>
      </c>
      <c r="H112" s="84" t="b">
        <v>0</v>
      </c>
      <c r="I112" s="84" t="b">
        <v>0</v>
      </c>
      <c r="J112" s="84" t="b">
        <v>0</v>
      </c>
      <c r="K112" s="84" t="b">
        <v>0</v>
      </c>
      <c r="L112" s="84" t="b">
        <v>0</v>
      </c>
    </row>
    <row r="113" spans="1:12" ht="15">
      <c r="A113" s="84" t="s">
        <v>214</v>
      </c>
      <c r="B113" s="84" t="s">
        <v>290</v>
      </c>
      <c r="C113" s="84">
        <v>2</v>
      </c>
      <c r="D113" s="122">
        <v>0.0029759498520530478</v>
      </c>
      <c r="E113" s="122">
        <v>1.821295125341632</v>
      </c>
      <c r="F113" s="84" t="s">
        <v>1641</v>
      </c>
      <c r="G113" s="84" t="b">
        <v>0</v>
      </c>
      <c r="H113" s="84" t="b">
        <v>0</v>
      </c>
      <c r="I113" s="84" t="b">
        <v>0</v>
      </c>
      <c r="J113" s="84" t="b">
        <v>0</v>
      </c>
      <c r="K113" s="84" t="b">
        <v>0</v>
      </c>
      <c r="L113" s="84" t="b">
        <v>0</v>
      </c>
    </row>
    <row r="114" spans="1:12" ht="15">
      <c r="A114" s="84" t="s">
        <v>290</v>
      </c>
      <c r="B114" s="84" t="s">
        <v>289</v>
      </c>
      <c r="C114" s="84">
        <v>2</v>
      </c>
      <c r="D114" s="122">
        <v>0.0029759498520530478</v>
      </c>
      <c r="E114" s="122">
        <v>2.21923513401367</v>
      </c>
      <c r="F114" s="84" t="s">
        <v>1641</v>
      </c>
      <c r="G114" s="84" t="b">
        <v>0</v>
      </c>
      <c r="H114" s="84" t="b">
        <v>0</v>
      </c>
      <c r="I114" s="84" t="b">
        <v>0</v>
      </c>
      <c r="J114" s="84" t="b">
        <v>0</v>
      </c>
      <c r="K114" s="84" t="b">
        <v>0</v>
      </c>
      <c r="L114" s="84" t="b">
        <v>0</v>
      </c>
    </row>
    <row r="115" spans="1:12" ht="15">
      <c r="A115" s="84" t="s">
        <v>289</v>
      </c>
      <c r="B115" s="84" t="s">
        <v>288</v>
      </c>
      <c r="C115" s="84">
        <v>2</v>
      </c>
      <c r="D115" s="122">
        <v>0.0029759498520530478</v>
      </c>
      <c r="E115" s="122">
        <v>2.21923513401367</v>
      </c>
      <c r="F115" s="84" t="s">
        <v>1641</v>
      </c>
      <c r="G115" s="84" t="b">
        <v>0</v>
      </c>
      <c r="H115" s="84" t="b">
        <v>0</v>
      </c>
      <c r="I115" s="84" t="b">
        <v>0</v>
      </c>
      <c r="J115" s="84" t="b">
        <v>0</v>
      </c>
      <c r="K115" s="84" t="b">
        <v>1</v>
      </c>
      <c r="L115" s="84" t="b">
        <v>0</v>
      </c>
    </row>
    <row r="116" spans="1:12" ht="15">
      <c r="A116" s="84" t="s">
        <v>288</v>
      </c>
      <c r="B116" s="84" t="s">
        <v>287</v>
      </c>
      <c r="C116" s="84">
        <v>2</v>
      </c>
      <c r="D116" s="122">
        <v>0.0029759498520530478</v>
      </c>
      <c r="E116" s="122">
        <v>1.6171751426857073</v>
      </c>
      <c r="F116" s="84" t="s">
        <v>1641</v>
      </c>
      <c r="G116" s="84" t="b">
        <v>0</v>
      </c>
      <c r="H116" s="84" t="b">
        <v>1</v>
      </c>
      <c r="I116" s="84" t="b">
        <v>0</v>
      </c>
      <c r="J116" s="84" t="b">
        <v>0</v>
      </c>
      <c r="K116" s="84" t="b">
        <v>0</v>
      </c>
      <c r="L116" s="84" t="b">
        <v>0</v>
      </c>
    </row>
    <row r="117" spans="1:12" ht="15">
      <c r="A117" s="84" t="s">
        <v>286</v>
      </c>
      <c r="B117" s="84" t="s">
        <v>1614</v>
      </c>
      <c r="C117" s="84">
        <v>2</v>
      </c>
      <c r="D117" s="122">
        <v>0.0029759498520530478</v>
      </c>
      <c r="E117" s="122">
        <v>2.520265129677651</v>
      </c>
      <c r="F117" s="84" t="s">
        <v>1641</v>
      </c>
      <c r="G117" s="84" t="b">
        <v>0</v>
      </c>
      <c r="H117" s="84" t="b">
        <v>0</v>
      </c>
      <c r="I117" s="84" t="b">
        <v>0</v>
      </c>
      <c r="J117" s="84" t="b">
        <v>1</v>
      </c>
      <c r="K117" s="84" t="b">
        <v>0</v>
      </c>
      <c r="L117" s="84" t="b">
        <v>0</v>
      </c>
    </row>
    <row r="118" spans="1:12" ht="15">
      <c r="A118" s="84" t="s">
        <v>1614</v>
      </c>
      <c r="B118" s="84" t="s">
        <v>1637</v>
      </c>
      <c r="C118" s="84">
        <v>2</v>
      </c>
      <c r="D118" s="122">
        <v>0.0029759498520530478</v>
      </c>
      <c r="E118" s="122">
        <v>2.520265129677651</v>
      </c>
      <c r="F118" s="84" t="s">
        <v>1641</v>
      </c>
      <c r="G118" s="84" t="b">
        <v>1</v>
      </c>
      <c r="H118" s="84" t="b">
        <v>0</v>
      </c>
      <c r="I118" s="84" t="b">
        <v>0</v>
      </c>
      <c r="J118" s="84" t="b">
        <v>0</v>
      </c>
      <c r="K118" s="84" t="b">
        <v>0</v>
      </c>
      <c r="L118" s="84" t="b">
        <v>0</v>
      </c>
    </row>
    <row r="119" spans="1:12" ht="15">
      <c r="A119" s="84" t="s">
        <v>1637</v>
      </c>
      <c r="B119" s="84" t="s">
        <v>1638</v>
      </c>
      <c r="C119" s="84">
        <v>2</v>
      </c>
      <c r="D119" s="122">
        <v>0.0029759498520530478</v>
      </c>
      <c r="E119" s="122">
        <v>2.696356388733332</v>
      </c>
      <c r="F119" s="84" t="s">
        <v>1641</v>
      </c>
      <c r="G119" s="84" t="b">
        <v>0</v>
      </c>
      <c r="H119" s="84" t="b">
        <v>0</v>
      </c>
      <c r="I119" s="84" t="b">
        <v>0</v>
      </c>
      <c r="J119" s="84" t="b">
        <v>0</v>
      </c>
      <c r="K119" s="84" t="b">
        <v>0</v>
      </c>
      <c r="L119" s="84" t="b">
        <v>0</v>
      </c>
    </row>
    <row r="120" spans="1:12" ht="15">
      <c r="A120" s="84" t="s">
        <v>249</v>
      </c>
      <c r="B120" s="84" t="s">
        <v>1327</v>
      </c>
      <c r="C120" s="84">
        <v>20</v>
      </c>
      <c r="D120" s="122">
        <v>0.006959111450467697</v>
      </c>
      <c r="E120" s="122">
        <v>1.4116197059632303</v>
      </c>
      <c r="F120" s="84" t="s">
        <v>1230</v>
      </c>
      <c r="G120" s="84" t="b">
        <v>0</v>
      </c>
      <c r="H120" s="84" t="b">
        <v>0</v>
      </c>
      <c r="I120" s="84" t="b">
        <v>0</v>
      </c>
      <c r="J120" s="84" t="b">
        <v>1</v>
      </c>
      <c r="K120" s="84" t="b">
        <v>0</v>
      </c>
      <c r="L120" s="84" t="b">
        <v>0</v>
      </c>
    </row>
    <row r="121" spans="1:12" ht="15">
      <c r="A121" s="84" t="s">
        <v>1327</v>
      </c>
      <c r="B121" s="84" t="s">
        <v>273</v>
      </c>
      <c r="C121" s="84">
        <v>20</v>
      </c>
      <c r="D121" s="122">
        <v>0.006959111450467697</v>
      </c>
      <c r="E121" s="122">
        <v>1.4116197059632303</v>
      </c>
      <c r="F121" s="84" t="s">
        <v>1230</v>
      </c>
      <c r="G121" s="84" t="b">
        <v>1</v>
      </c>
      <c r="H121" s="84" t="b">
        <v>0</v>
      </c>
      <c r="I121" s="84" t="b">
        <v>0</v>
      </c>
      <c r="J121" s="84" t="b">
        <v>0</v>
      </c>
      <c r="K121" s="84" t="b">
        <v>0</v>
      </c>
      <c r="L121" s="84" t="b">
        <v>0</v>
      </c>
    </row>
    <row r="122" spans="1:12" ht="15">
      <c r="A122" s="84" t="s">
        <v>273</v>
      </c>
      <c r="B122" s="84" t="s">
        <v>1328</v>
      </c>
      <c r="C122" s="84">
        <v>20</v>
      </c>
      <c r="D122" s="122">
        <v>0.006959111450467697</v>
      </c>
      <c r="E122" s="122">
        <v>1.235528446907549</v>
      </c>
      <c r="F122" s="84" t="s">
        <v>1230</v>
      </c>
      <c r="G122" s="84" t="b">
        <v>0</v>
      </c>
      <c r="H122" s="84" t="b">
        <v>0</v>
      </c>
      <c r="I122" s="84" t="b">
        <v>0</v>
      </c>
      <c r="J122" s="84" t="b">
        <v>0</v>
      </c>
      <c r="K122" s="84" t="b">
        <v>0</v>
      </c>
      <c r="L122" s="84" t="b">
        <v>0</v>
      </c>
    </row>
    <row r="123" spans="1:12" ht="15">
      <c r="A123" s="84" t="s">
        <v>1328</v>
      </c>
      <c r="B123" s="84" t="s">
        <v>1323</v>
      </c>
      <c r="C123" s="84">
        <v>20</v>
      </c>
      <c r="D123" s="122">
        <v>0.006959111450467697</v>
      </c>
      <c r="E123" s="122">
        <v>1.2212880077929387</v>
      </c>
      <c r="F123" s="84" t="s">
        <v>1230</v>
      </c>
      <c r="G123" s="84" t="b">
        <v>0</v>
      </c>
      <c r="H123" s="84" t="b">
        <v>0</v>
      </c>
      <c r="I123" s="84" t="b">
        <v>0</v>
      </c>
      <c r="J123" s="84" t="b">
        <v>0</v>
      </c>
      <c r="K123" s="84" t="b">
        <v>0</v>
      </c>
      <c r="L123" s="84" t="b">
        <v>0</v>
      </c>
    </row>
    <row r="124" spans="1:12" ht="15">
      <c r="A124" s="84" t="s">
        <v>1323</v>
      </c>
      <c r="B124" s="84" t="s">
        <v>1329</v>
      </c>
      <c r="C124" s="84">
        <v>20</v>
      </c>
      <c r="D124" s="122">
        <v>0.006959111450467697</v>
      </c>
      <c r="E124" s="122">
        <v>1.2212880077929387</v>
      </c>
      <c r="F124" s="84" t="s">
        <v>1230</v>
      </c>
      <c r="G124" s="84" t="b">
        <v>0</v>
      </c>
      <c r="H124" s="84" t="b">
        <v>0</v>
      </c>
      <c r="I124" s="84" t="b">
        <v>0</v>
      </c>
      <c r="J124" s="84" t="b">
        <v>0</v>
      </c>
      <c r="K124" s="84" t="b">
        <v>0</v>
      </c>
      <c r="L124" s="84" t="b">
        <v>0</v>
      </c>
    </row>
    <row r="125" spans="1:12" ht="15">
      <c r="A125" s="84" t="s">
        <v>1329</v>
      </c>
      <c r="B125" s="84" t="s">
        <v>1325</v>
      </c>
      <c r="C125" s="84">
        <v>20</v>
      </c>
      <c r="D125" s="122">
        <v>0.006959111450467697</v>
      </c>
      <c r="E125" s="122">
        <v>1.2502517037282552</v>
      </c>
      <c r="F125" s="84" t="s">
        <v>1230</v>
      </c>
      <c r="G125" s="84" t="b">
        <v>0</v>
      </c>
      <c r="H125" s="84" t="b">
        <v>0</v>
      </c>
      <c r="I125" s="84" t="b">
        <v>0</v>
      </c>
      <c r="J125" s="84" t="b">
        <v>0</v>
      </c>
      <c r="K125" s="84" t="b">
        <v>0</v>
      </c>
      <c r="L125" s="84" t="b">
        <v>0</v>
      </c>
    </row>
    <row r="126" spans="1:12" ht="15">
      <c r="A126" s="84" t="s">
        <v>1325</v>
      </c>
      <c r="B126" s="84" t="s">
        <v>1324</v>
      </c>
      <c r="C126" s="84">
        <v>20</v>
      </c>
      <c r="D126" s="122">
        <v>0.006959111450467697</v>
      </c>
      <c r="E126" s="122">
        <v>1.2000987087230006</v>
      </c>
      <c r="F126" s="84" t="s">
        <v>1230</v>
      </c>
      <c r="G126" s="84" t="b">
        <v>0</v>
      </c>
      <c r="H126" s="84" t="b">
        <v>0</v>
      </c>
      <c r="I126" s="84" t="b">
        <v>0</v>
      </c>
      <c r="J126" s="84" t="b">
        <v>0</v>
      </c>
      <c r="K126" s="84" t="b">
        <v>0</v>
      </c>
      <c r="L126" s="84" t="b">
        <v>0</v>
      </c>
    </row>
    <row r="127" spans="1:12" ht="15">
      <c r="A127" s="84" t="s">
        <v>1324</v>
      </c>
      <c r="B127" s="84" t="s">
        <v>1330</v>
      </c>
      <c r="C127" s="84">
        <v>20</v>
      </c>
      <c r="D127" s="122">
        <v>0.006959111450467697</v>
      </c>
      <c r="E127" s="122">
        <v>1.2212880077929387</v>
      </c>
      <c r="F127" s="84" t="s">
        <v>1230</v>
      </c>
      <c r="G127" s="84" t="b">
        <v>0</v>
      </c>
      <c r="H127" s="84" t="b">
        <v>0</v>
      </c>
      <c r="I127" s="84" t="b">
        <v>0</v>
      </c>
      <c r="J127" s="84" t="b">
        <v>0</v>
      </c>
      <c r="K127" s="84" t="b">
        <v>0</v>
      </c>
      <c r="L127" s="84" t="b">
        <v>0</v>
      </c>
    </row>
    <row r="128" spans="1:12" ht="15">
      <c r="A128" s="84" t="s">
        <v>1330</v>
      </c>
      <c r="B128" s="84" t="s">
        <v>1306</v>
      </c>
      <c r="C128" s="84">
        <v>20</v>
      </c>
      <c r="D128" s="122">
        <v>0.006959111450467697</v>
      </c>
      <c r="E128" s="122">
        <v>1.4116197059632303</v>
      </c>
      <c r="F128" s="84" t="s">
        <v>1230</v>
      </c>
      <c r="G128" s="84" t="b">
        <v>0</v>
      </c>
      <c r="H128" s="84" t="b">
        <v>0</v>
      </c>
      <c r="I128" s="84" t="b">
        <v>0</v>
      </c>
      <c r="J128" s="84" t="b">
        <v>0</v>
      </c>
      <c r="K128" s="84" t="b">
        <v>0</v>
      </c>
      <c r="L128" s="84" t="b">
        <v>0</v>
      </c>
    </row>
    <row r="129" spans="1:12" ht="15">
      <c r="A129" s="84" t="s">
        <v>1306</v>
      </c>
      <c r="B129" s="84" t="s">
        <v>1601</v>
      </c>
      <c r="C129" s="84">
        <v>20</v>
      </c>
      <c r="D129" s="122">
        <v>0.006959111450467697</v>
      </c>
      <c r="E129" s="122">
        <v>1.4116197059632303</v>
      </c>
      <c r="F129" s="84" t="s">
        <v>1230</v>
      </c>
      <c r="G129" s="84" t="b">
        <v>0</v>
      </c>
      <c r="H129" s="84" t="b">
        <v>0</v>
      </c>
      <c r="I129" s="84" t="b">
        <v>0</v>
      </c>
      <c r="J129" s="84" t="b">
        <v>0</v>
      </c>
      <c r="K129" s="84" t="b">
        <v>0</v>
      </c>
      <c r="L129" s="84" t="b">
        <v>0</v>
      </c>
    </row>
    <row r="130" spans="1:12" ht="15">
      <c r="A130" s="84" t="s">
        <v>1601</v>
      </c>
      <c r="B130" s="84" t="s">
        <v>1602</v>
      </c>
      <c r="C130" s="84">
        <v>20</v>
      </c>
      <c r="D130" s="122">
        <v>0.006959111450467697</v>
      </c>
      <c r="E130" s="122">
        <v>1.4116197059632303</v>
      </c>
      <c r="F130" s="84" t="s">
        <v>1230</v>
      </c>
      <c r="G130" s="84" t="b">
        <v>0</v>
      </c>
      <c r="H130" s="84" t="b">
        <v>0</v>
      </c>
      <c r="I130" s="84" t="b">
        <v>0</v>
      </c>
      <c r="J130" s="84" t="b">
        <v>0</v>
      </c>
      <c r="K130" s="84" t="b">
        <v>0</v>
      </c>
      <c r="L130" s="84" t="b">
        <v>0</v>
      </c>
    </row>
    <row r="131" spans="1:12" ht="15">
      <c r="A131" s="84" t="s">
        <v>1602</v>
      </c>
      <c r="B131" s="84" t="s">
        <v>1600</v>
      </c>
      <c r="C131" s="84">
        <v>20</v>
      </c>
      <c r="D131" s="122">
        <v>0.006959111450467697</v>
      </c>
      <c r="E131" s="122">
        <v>1.4116197059632303</v>
      </c>
      <c r="F131" s="84" t="s">
        <v>1230</v>
      </c>
      <c r="G131" s="84" t="b">
        <v>0</v>
      </c>
      <c r="H131" s="84" t="b">
        <v>0</v>
      </c>
      <c r="I131" s="84" t="b">
        <v>0</v>
      </c>
      <c r="J131" s="84" t="b">
        <v>0</v>
      </c>
      <c r="K131" s="84" t="b">
        <v>0</v>
      </c>
      <c r="L131" s="84" t="b">
        <v>0</v>
      </c>
    </row>
    <row r="132" spans="1:12" ht="15">
      <c r="A132" s="84" t="s">
        <v>1600</v>
      </c>
      <c r="B132" s="84" t="s">
        <v>271</v>
      </c>
      <c r="C132" s="84">
        <v>20</v>
      </c>
      <c r="D132" s="122">
        <v>0.006959111450467697</v>
      </c>
      <c r="E132" s="122">
        <v>1.4116197059632303</v>
      </c>
      <c r="F132" s="84" t="s">
        <v>1230</v>
      </c>
      <c r="G132" s="84" t="b">
        <v>0</v>
      </c>
      <c r="H132" s="84" t="b">
        <v>0</v>
      </c>
      <c r="I132" s="84" t="b">
        <v>0</v>
      </c>
      <c r="J132" s="84" t="b">
        <v>0</v>
      </c>
      <c r="K132" s="84" t="b">
        <v>0</v>
      </c>
      <c r="L132" s="84" t="b">
        <v>0</v>
      </c>
    </row>
    <row r="133" spans="1:12" ht="15">
      <c r="A133" s="84" t="s">
        <v>271</v>
      </c>
      <c r="B133" s="84" t="s">
        <v>1603</v>
      </c>
      <c r="C133" s="84">
        <v>20</v>
      </c>
      <c r="D133" s="122">
        <v>0.006959111450467697</v>
      </c>
      <c r="E133" s="122">
        <v>1.4116197059632303</v>
      </c>
      <c r="F133" s="84" t="s">
        <v>1230</v>
      </c>
      <c r="G133" s="84" t="b">
        <v>0</v>
      </c>
      <c r="H133" s="84" t="b">
        <v>0</v>
      </c>
      <c r="I133" s="84" t="b">
        <v>0</v>
      </c>
      <c r="J133" s="84" t="b">
        <v>0</v>
      </c>
      <c r="K133" s="84" t="b">
        <v>0</v>
      </c>
      <c r="L133" s="84" t="b">
        <v>0</v>
      </c>
    </row>
    <row r="134" spans="1:12" ht="15">
      <c r="A134" s="84" t="s">
        <v>1603</v>
      </c>
      <c r="B134" s="84" t="s">
        <v>1604</v>
      </c>
      <c r="C134" s="84">
        <v>20</v>
      </c>
      <c r="D134" s="122">
        <v>0.006959111450467697</v>
      </c>
      <c r="E134" s="122">
        <v>1.4116197059632303</v>
      </c>
      <c r="F134" s="84" t="s">
        <v>1230</v>
      </c>
      <c r="G134" s="84" t="b">
        <v>0</v>
      </c>
      <c r="H134" s="84" t="b">
        <v>0</v>
      </c>
      <c r="I134" s="84" t="b">
        <v>0</v>
      </c>
      <c r="J134" s="84" t="b">
        <v>0</v>
      </c>
      <c r="K134" s="84" t="b">
        <v>0</v>
      </c>
      <c r="L134" s="84" t="b">
        <v>0</v>
      </c>
    </row>
    <row r="135" spans="1:12" ht="15">
      <c r="A135" s="84" t="s">
        <v>1604</v>
      </c>
      <c r="B135" s="84" t="s">
        <v>1605</v>
      </c>
      <c r="C135" s="84">
        <v>20</v>
      </c>
      <c r="D135" s="122">
        <v>0.006959111450467697</v>
      </c>
      <c r="E135" s="122">
        <v>1.4116197059632303</v>
      </c>
      <c r="F135" s="84" t="s">
        <v>1230</v>
      </c>
      <c r="G135" s="84" t="b">
        <v>0</v>
      </c>
      <c r="H135" s="84" t="b">
        <v>0</v>
      </c>
      <c r="I135" s="84" t="b">
        <v>0</v>
      </c>
      <c r="J135" s="84" t="b">
        <v>0</v>
      </c>
      <c r="K135" s="84" t="b">
        <v>0</v>
      </c>
      <c r="L135" s="84" t="b">
        <v>0</v>
      </c>
    </row>
    <row r="136" spans="1:12" ht="15">
      <c r="A136" s="84" t="s">
        <v>1605</v>
      </c>
      <c r="B136" s="84" t="s">
        <v>1606</v>
      </c>
      <c r="C136" s="84">
        <v>18</v>
      </c>
      <c r="D136" s="122">
        <v>0.0077689312562292485</v>
      </c>
      <c r="E136" s="122">
        <v>1.41161970596323</v>
      </c>
      <c r="F136" s="84" t="s">
        <v>1230</v>
      </c>
      <c r="G136" s="84" t="b">
        <v>0</v>
      </c>
      <c r="H136" s="84" t="b">
        <v>0</v>
      </c>
      <c r="I136" s="84" t="b">
        <v>0</v>
      </c>
      <c r="J136" s="84" t="b">
        <v>0</v>
      </c>
      <c r="K136" s="84" t="b">
        <v>0</v>
      </c>
      <c r="L136" s="84" t="b">
        <v>0</v>
      </c>
    </row>
    <row r="137" spans="1:12" ht="15">
      <c r="A137" s="84" t="s">
        <v>1335</v>
      </c>
      <c r="B137" s="84" t="s">
        <v>1607</v>
      </c>
      <c r="C137" s="84">
        <v>11</v>
      </c>
      <c r="D137" s="122">
        <v>0.009048736920359277</v>
      </c>
      <c r="E137" s="122">
        <v>1.6712570164689864</v>
      </c>
      <c r="F137" s="84" t="s">
        <v>1230</v>
      </c>
      <c r="G137" s="84" t="b">
        <v>0</v>
      </c>
      <c r="H137" s="84" t="b">
        <v>0</v>
      </c>
      <c r="I137" s="84" t="b">
        <v>0</v>
      </c>
      <c r="J137" s="84" t="b">
        <v>0</v>
      </c>
      <c r="K137" s="84" t="b">
        <v>0</v>
      </c>
      <c r="L137" s="84" t="b">
        <v>0</v>
      </c>
    </row>
    <row r="138" spans="1:12" ht="15">
      <c r="A138" s="84" t="s">
        <v>1607</v>
      </c>
      <c r="B138" s="84" t="s">
        <v>1608</v>
      </c>
      <c r="C138" s="84">
        <v>11</v>
      </c>
      <c r="D138" s="122">
        <v>0.009048736920359277</v>
      </c>
      <c r="E138" s="122">
        <v>1.6712570164689864</v>
      </c>
      <c r="F138" s="84" t="s">
        <v>1230</v>
      </c>
      <c r="G138" s="84" t="b">
        <v>0</v>
      </c>
      <c r="H138" s="84" t="b">
        <v>0</v>
      </c>
      <c r="I138" s="84" t="b">
        <v>0</v>
      </c>
      <c r="J138" s="84" t="b">
        <v>0</v>
      </c>
      <c r="K138" s="84" t="b">
        <v>0</v>
      </c>
      <c r="L138" s="84" t="b">
        <v>0</v>
      </c>
    </row>
    <row r="139" spans="1:12" ht="15">
      <c r="A139" s="84" t="s">
        <v>1608</v>
      </c>
      <c r="B139" s="84" t="s">
        <v>1609</v>
      </c>
      <c r="C139" s="84">
        <v>11</v>
      </c>
      <c r="D139" s="122">
        <v>0.009048736920359277</v>
      </c>
      <c r="E139" s="122">
        <v>1.6712570164689864</v>
      </c>
      <c r="F139" s="84" t="s">
        <v>1230</v>
      </c>
      <c r="G139" s="84" t="b">
        <v>0</v>
      </c>
      <c r="H139" s="84" t="b">
        <v>0</v>
      </c>
      <c r="I139" s="84" t="b">
        <v>0</v>
      </c>
      <c r="J139" s="84" t="b">
        <v>0</v>
      </c>
      <c r="K139" s="84" t="b">
        <v>0</v>
      </c>
      <c r="L139" s="84" t="b">
        <v>0</v>
      </c>
    </row>
    <row r="140" spans="1:12" ht="15">
      <c r="A140" s="84" t="s">
        <v>1609</v>
      </c>
      <c r="B140" s="84" t="s">
        <v>1324</v>
      </c>
      <c r="C140" s="84">
        <v>11</v>
      </c>
      <c r="D140" s="122">
        <v>0.009048736920359277</v>
      </c>
      <c r="E140" s="122">
        <v>1.2212880077929387</v>
      </c>
      <c r="F140" s="84" t="s">
        <v>1230</v>
      </c>
      <c r="G140" s="84" t="b">
        <v>0</v>
      </c>
      <c r="H140" s="84" t="b">
        <v>0</v>
      </c>
      <c r="I140" s="84" t="b">
        <v>0</v>
      </c>
      <c r="J140" s="84" t="b">
        <v>0</v>
      </c>
      <c r="K140" s="84" t="b">
        <v>0</v>
      </c>
      <c r="L140" s="84" t="b">
        <v>0</v>
      </c>
    </row>
    <row r="141" spans="1:12" ht="15">
      <c r="A141" s="84" t="s">
        <v>1324</v>
      </c>
      <c r="B141" s="84" t="s">
        <v>1610</v>
      </c>
      <c r="C141" s="84">
        <v>11</v>
      </c>
      <c r="D141" s="122">
        <v>0.009048736920359277</v>
      </c>
      <c r="E141" s="122">
        <v>1.2212880077929387</v>
      </c>
      <c r="F141" s="84" t="s">
        <v>1230</v>
      </c>
      <c r="G141" s="84" t="b">
        <v>0</v>
      </c>
      <c r="H141" s="84" t="b">
        <v>0</v>
      </c>
      <c r="I141" s="84" t="b">
        <v>0</v>
      </c>
      <c r="J141" s="84" t="b">
        <v>0</v>
      </c>
      <c r="K141" s="84" t="b">
        <v>0</v>
      </c>
      <c r="L141" s="84" t="b">
        <v>0</v>
      </c>
    </row>
    <row r="142" spans="1:12" ht="15">
      <c r="A142" s="84" t="s">
        <v>1610</v>
      </c>
      <c r="B142" s="84" t="s">
        <v>1611</v>
      </c>
      <c r="C142" s="84">
        <v>11</v>
      </c>
      <c r="D142" s="122">
        <v>0.009048736920359277</v>
      </c>
      <c r="E142" s="122">
        <v>1.6712570164689864</v>
      </c>
      <c r="F142" s="84" t="s">
        <v>1230</v>
      </c>
      <c r="G142" s="84" t="b">
        <v>0</v>
      </c>
      <c r="H142" s="84" t="b">
        <v>0</v>
      </c>
      <c r="I142" s="84" t="b">
        <v>0</v>
      </c>
      <c r="J142" s="84" t="b">
        <v>0</v>
      </c>
      <c r="K142" s="84" t="b">
        <v>0</v>
      </c>
      <c r="L142" s="84" t="b">
        <v>0</v>
      </c>
    </row>
    <row r="143" spans="1:12" ht="15">
      <c r="A143" s="84" t="s">
        <v>1611</v>
      </c>
      <c r="B143" s="84" t="s">
        <v>1302</v>
      </c>
      <c r="C143" s="84">
        <v>11</v>
      </c>
      <c r="D143" s="122">
        <v>0.009048736920359277</v>
      </c>
      <c r="E143" s="122">
        <v>1.6334684555795866</v>
      </c>
      <c r="F143" s="84" t="s">
        <v>1230</v>
      </c>
      <c r="G143" s="84" t="b">
        <v>0</v>
      </c>
      <c r="H143" s="84" t="b">
        <v>0</v>
      </c>
      <c r="I143" s="84" t="b">
        <v>0</v>
      </c>
      <c r="J143" s="84" t="b">
        <v>0</v>
      </c>
      <c r="K143" s="84" t="b">
        <v>0</v>
      </c>
      <c r="L143" s="84" t="b">
        <v>0</v>
      </c>
    </row>
    <row r="144" spans="1:12" ht="15">
      <c r="A144" s="84" t="s">
        <v>1302</v>
      </c>
      <c r="B144" s="84" t="s">
        <v>1343</v>
      </c>
      <c r="C144" s="84">
        <v>11</v>
      </c>
      <c r="D144" s="122">
        <v>0.009048736920359277</v>
      </c>
      <c r="E144" s="122">
        <v>1.6334684555795866</v>
      </c>
      <c r="F144" s="84" t="s">
        <v>1230</v>
      </c>
      <c r="G144" s="84" t="b">
        <v>0</v>
      </c>
      <c r="H144" s="84" t="b">
        <v>0</v>
      </c>
      <c r="I144" s="84" t="b">
        <v>0</v>
      </c>
      <c r="J144" s="84" t="b">
        <v>0</v>
      </c>
      <c r="K144" s="84" t="b">
        <v>0</v>
      </c>
      <c r="L144" s="84" t="b">
        <v>0</v>
      </c>
    </row>
    <row r="145" spans="1:12" ht="15">
      <c r="A145" s="84" t="s">
        <v>1343</v>
      </c>
      <c r="B145" s="84" t="s">
        <v>1344</v>
      </c>
      <c r="C145" s="84">
        <v>11</v>
      </c>
      <c r="D145" s="122">
        <v>0.009048736920359277</v>
      </c>
      <c r="E145" s="122">
        <v>1.6712570164689864</v>
      </c>
      <c r="F145" s="84" t="s">
        <v>1230</v>
      </c>
      <c r="G145" s="84" t="b">
        <v>0</v>
      </c>
      <c r="H145" s="84" t="b">
        <v>0</v>
      </c>
      <c r="I145" s="84" t="b">
        <v>0</v>
      </c>
      <c r="J145" s="84" t="b">
        <v>1</v>
      </c>
      <c r="K145" s="84" t="b">
        <v>0</v>
      </c>
      <c r="L145" s="84" t="b">
        <v>0</v>
      </c>
    </row>
    <row r="146" spans="1:12" ht="15">
      <c r="A146" s="84" t="s">
        <v>1344</v>
      </c>
      <c r="B146" s="84" t="s">
        <v>1612</v>
      </c>
      <c r="C146" s="84">
        <v>11</v>
      </c>
      <c r="D146" s="122">
        <v>0.009048736920359277</v>
      </c>
      <c r="E146" s="122">
        <v>1.6712570164689864</v>
      </c>
      <c r="F146" s="84" t="s">
        <v>1230</v>
      </c>
      <c r="G146" s="84" t="b">
        <v>1</v>
      </c>
      <c r="H146" s="84" t="b">
        <v>0</v>
      </c>
      <c r="I146" s="84" t="b">
        <v>0</v>
      </c>
      <c r="J146" s="84" t="b">
        <v>0</v>
      </c>
      <c r="K146" s="84" t="b">
        <v>0</v>
      </c>
      <c r="L146" s="84" t="b">
        <v>0</v>
      </c>
    </row>
    <row r="147" spans="1:12" ht="15">
      <c r="A147" s="84" t="s">
        <v>1612</v>
      </c>
      <c r="B147" s="84" t="s">
        <v>1323</v>
      </c>
      <c r="C147" s="84">
        <v>11</v>
      </c>
      <c r="D147" s="122">
        <v>0.009048736920359277</v>
      </c>
      <c r="E147" s="122">
        <v>1.2212880077929387</v>
      </c>
      <c r="F147" s="84" t="s">
        <v>1230</v>
      </c>
      <c r="G147" s="84" t="b">
        <v>0</v>
      </c>
      <c r="H147" s="84" t="b">
        <v>0</v>
      </c>
      <c r="I147" s="84" t="b">
        <v>0</v>
      </c>
      <c r="J147" s="84" t="b">
        <v>0</v>
      </c>
      <c r="K147" s="84" t="b">
        <v>0</v>
      </c>
      <c r="L147" s="84" t="b">
        <v>0</v>
      </c>
    </row>
    <row r="148" spans="1:12" ht="15">
      <c r="A148" s="84" t="s">
        <v>1323</v>
      </c>
      <c r="B148" s="84" t="s">
        <v>1613</v>
      </c>
      <c r="C148" s="84">
        <v>11</v>
      </c>
      <c r="D148" s="122">
        <v>0.009048736920359277</v>
      </c>
      <c r="E148" s="122">
        <v>1.2212880077929387</v>
      </c>
      <c r="F148" s="84" t="s">
        <v>1230</v>
      </c>
      <c r="G148" s="84" t="b">
        <v>0</v>
      </c>
      <c r="H148" s="84" t="b">
        <v>0</v>
      </c>
      <c r="I148" s="84" t="b">
        <v>0</v>
      </c>
      <c r="J148" s="84" t="b">
        <v>0</v>
      </c>
      <c r="K148" s="84" t="b">
        <v>0</v>
      </c>
      <c r="L148" s="84" t="b">
        <v>0</v>
      </c>
    </row>
    <row r="149" spans="1:12" ht="15">
      <c r="A149" s="84" t="s">
        <v>1613</v>
      </c>
      <c r="B149" s="84" t="s">
        <v>1378</v>
      </c>
      <c r="C149" s="84">
        <v>11</v>
      </c>
      <c r="D149" s="122">
        <v>0.009048736920359277</v>
      </c>
      <c r="E149" s="122">
        <v>1.6712570164689864</v>
      </c>
      <c r="F149" s="84" t="s">
        <v>1230</v>
      </c>
      <c r="G149" s="84" t="b">
        <v>0</v>
      </c>
      <c r="H149" s="84" t="b">
        <v>0</v>
      </c>
      <c r="I149" s="84" t="b">
        <v>0</v>
      </c>
      <c r="J149" s="84" t="b">
        <v>0</v>
      </c>
      <c r="K149" s="84" t="b">
        <v>0</v>
      </c>
      <c r="L149" s="84" t="b">
        <v>0</v>
      </c>
    </row>
    <row r="150" spans="1:12" ht="15">
      <c r="A150" s="84" t="s">
        <v>273</v>
      </c>
      <c r="B150" s="84" t="s">
        <v>1335</v>
      </c>
      <c r="C150" s="84">
        <v>10</v>
      </c>
      <c r="D150" s="122">
        <v>0.008982846322381586</v>
      </c>
      <c r="E150" s="122">
        <v>1.235528446907549</v>
      </c>
      <c r="F150" s="84" t="s">
        <v>1230</v>
      </c>
      <c r="G150" s="84" t="b">
        <v>0</v>
      </c>
      <c r="H150" s="84" t="b">
        <v>0</v>
      </c>
      <c r="I150" s="84" t="b">
        <v>0</v>
      </c>
      <c r="J150" s="84" t="b">
        <v>0</v>
      </c>
      <c r="K150" s="84" t="b">
        <v>0</v>
      </c>
      <c r="L150" s="84" t="b">
        <v>0</v>
      </c>
    </row>
    <row r="151" spans="1:12" ht="15">
      <c r="A151" s="84" t="s">
        <v>1378</v>
      </c>
      <c r="B151" s="84" t="s">
        <v>1325</v>
      </c>
      <c r="C151" s="84">
        <v>9</v>
      </c>
      <c r="D151" s="122">
        <v>0.008837427165547588</v>
      </c>
      <c r="E151" s="122">
        <v>1.163101528009355</v>
      </c>
      <c r="F151" s="84" t="s">
        <v>1230</v>
      </c>
      <c r="G151" s="84" t="b">
        <v>0</v>
      </c>
      <c r="H151" s="84" t="b">
        <v>0</v>
      </c>
      <c r="I151" s="84" t="b">
        <v>0</v>
      </c>
      <c r="J151" s="84" t="b">
        <v>0</v>
      </c>
      <c r="K151" s="84" t="b">
        <v>0</v>
      </c>
      <c r="L151" s="84" t="b">
        <v>0</v>
      </c>
    </row>
    <row r="152" spans="1:12" ht="15">
      <c r="A152" s="84" t="s">
        <v>1605</v>
      </c>
      <c r="B152" s="84" t="s">
        <v>1628</v>
      </c>
      <c r="C152" s="84">
        <v>2</v>
      </c>
      <c r="D152" s="122">
        <v>0.004352218274845672</v>
      </c>
      <c r="E152" s="122">
        <v>1.41161970596323</v>
      </c>
      <c r="F152" s="84" t="s">
        <v>1230</v>
      </c>
      <c r="G152" s="84" t="b">
        <v>0</v>
      </c>
      <c r="H152" s="84" t="b">
        <v>0</v>
      </c>
      <c r="I152" s="84" t="b">
        <v>0</v>
      </c>
      <c r="J152" s="84" t="b">
        <v>0</v>
      </c>
      <c r="K152" s="84" t="b">
        <v>0</v>
      </c>
      <c r="L152" s="84" t="b">
        <v>0</v>
      </c>
    </row>
    <row r="153" spans="1:12" ht="15">
      <c r="A153" s="84" t="s">
        <v>1378</v>
      </c>
      <c r="B153" s="84" t="s">
        <v>1629</v>
      </c>
      <c r="C153" s="84">
        <v>2</v>
      </c>
      <c r="D153" s="122">
        <v>0.004352218274845672</v>
      </c>
      <c r="E153" s="122">
        <v>1.6712570164689864</v>
      </c>
      <c r="F153" s="84" t="s">
        <v>1230</v>
      </c>
      <c r="G153" s="84" t="b">
        <v>0</v>
      </c>
      <c r="H153" s="84" t="b">
        <v>0</v>
      </c>
      <c r="I153" s="84" t="b">
        <v>0</v>
      </c>
      <c r="J153" s="84" t="b">
        <v>0</v>
      </c>
      <c r="K153" s="84" t="b">
        <v>0</v>
      </c>
      <c r="L153" s="84" t="b">
        <v>0</v>
      </c>
    </row>
    <row r="154" spans="1:12" ht="15">
      <c r="A154" s="84" t="s">
        <v>1332</v>
      </c>
      <c r="B154" s="84" t="s">
        <v>1333</v>
      </c>
      <c r="C154" s="84">
        <v>12</v>
      </c>
      <c r="D154" s="122">
        <v>0.010615275461799939</v>
      </c>
      <c r="E154" s="122">
        <v>1.1083394747888382</v>
      </c>
      <c r="F154" s="84" t="s">
        <v>1231</v>
      </c>
      <c r="G154" s="84" t="b">
        <v>0</v>
      </c>
      <c r="H154" s="84" t="b">
        <v>0</v>
      </c>
      <c r="I154" s="84" t="b">
        <v>0</v>
      </c>
      <c r="J154" s="84" t="b">
        <v>1</v>
      </c>
      <c r="K154" s="84" t="b">
        <v>0</v>
      </c>
      <c r="L154" s="84" t="b">
        <v>0</v>
      </c>
    </row>
    <row r="155" spans="1:12" ht="15">
      <c r="A155" s="84" t="s">
        <v>1333</v>
      </c>
      <c r="B155" s="84" t="s">
        <v>1334</v>
      </c>
      <c r="C155" s="84">
        <v>12</v>
      </c>
      <c r="D155" s="122">
        <v>0.010615275461799939</v>
      </c>
      <c r="E155" s="122">
        <v>1.1083394747888382</v>
      </c>
      <c r="F155" s="84" t="s">
        <v>1231</v>
      </c>
      <c r="G155" s="84" t="b">
        <v>1</v>
      </c>
      <c r="H155" s="84" t="b">
        <v>0</v>
      </c>
      <c r="I155" s="84" t="b">
        <v>0</v>
      </c>
      <c r="J155" s="84" t="b">
        <v>0</v>
      </c>
      <c r="K155" s="84" t="b">
        <v>0</v>
      </c>
      <c r="L155" s="84" t="b">
        <v>0</v>
      </c>
    </row>
    <row r="156" spans="1:12" ht="15">
      <c r="A156" s="84" t="s">
        <v>1334</v>
      </c>
      <c r="B156" s="84" t="s">
        <v>1335</v>
      </c>
      <c r="C156" s="84">
        <v>12</v>
      </c>
      <c r="D156" s="122">
        <v>0.010615275461799939</v>
      </c>
      <c r="E156" s="122">
        <v>1.1083394747888382</v>
      </c>
      <c r="F156" s="84" t="s">
        <v>1231</v>
      </c>
      <c r="G156" s="84" t="b">
        <v>0</v>
      </c>
      <c r="H156" s="84" t="b">
        <v>0</v>
      </c>
      <c r="I156" s="84" t="b">
        <v>0</v>
      </c>
      <c r="J156" s="84" t="b">
        <v>0</v>
      </c>
      <c r="K156" s="84" t="b">
        <v>0</v>
      </c>
      <c r="L156" s="84" t="b">
        <v>0</v>
      </c>
    </row>
    <row r="157" spans="1:12" ht="15">
      <c r="A157" s="84" t="s">
        <v>1335</v>
      </c>
      <c r="B157" s="84" t="s">
        <v>1336</v>
      </c>
      <c r="C157" s="84">
        <v>12</v>
      </c>
      <c r="D157" s="122">
        <v>0.010615275461799939</v>
      </c>
      <c r="E157" s="122">
        <v>1.1083394747888382</v>
      </c>
      <c r="F157" s="84" t="s">
        <v>1231</v>
      </c>
      <c r="G157" s="84" t="b">
        <v>0</v>
      </c>
      <c r="H157" s="84" t="b">
        <v>0</v>
      </c>
      <c r="I157" s="84" t="b">
        <v>0</v>
      </c>
      <c r="J157" s="84" t="b">
        <v>0</v>
      </c>
      <c r="K157" s="84" t="b">
        <v>0</v>
      </c>
      <c r="L157" s="84" t="b">
        <v>0</v>
      </c>
    </row>
    <row r="158" spans="1:12" ht="15">
      <c r="A158" s="84" t="s">
        <v>1336</v>
      </c>
      <c r="B158" s="84" t="s">
        <v>1337</v>
      </c>
      <c r="C158" s="84">
        <v>12</v>
      </c>
      <c r="D158" s="122">
        <v>0.010615275461799939</v>
      </c>
      <c r="E158" s="122">
        <v>1.1083394747888382</v>
      </c>
      <c r="F158" s="84" t="s">
        <v>1231</v>
      </c>
      <c r="G158" s="84" t="b">
        <v>0</v>
      </c>
      <c r="H158" s="84" t="b">
        <v>0</v>
      </c>
      <c r="I158" s="84" t="b">
        <v>0</v>
      </c>
      <c r="J158" s="84" t="b">
        <v>0</v>
      </c>
      <c r="K158" s="84" t="b">
        <v>0</v>
      </c>
      <c r="L158" s="84" t="b">
        <v>0</v>
      </c>
    </row>
    <row r="159" spans="1:12" ht="15">
      <c r="A159" s="84" t="s">
        <v>1337</v>
      </c>
      <c r="B159" s="84" t="s">
        <v>1338</v>
      </c>
      <c r="C159" s="84">
        <v>12</v>
      </c>
      <c r="D159" s="122">
        <v>0.010615275461799939</v>
      </c>
      <c r="E159" s="122">
        <v>1.1083394747888382</v>
      </c>
      <c r="F159" s="84" t="s">
        <v>1231</v>
      </c>
      <c r="G159" s="84" t="b">
        <v>0</v>
      </c>
      <c r="H159" s="84" t="b">
        <v>0</v>
      </c>
      <c r="I159" s="84" t="b">
        <v>0</v>
      </c>
      <c r="J159" s="84" t="b">
        <v>0</v>
      </c>
      <c r="K159" s="84" t="b">
        <v>0</v>
      </c>
      <c r="L159" s="84" t="b">
        <v>0</v>
      </c>
    </row>
    <row r="160" spans="1:12" ht="15">
      <c r="A160" s="84" t="s">
        <v>1338</v>
      </c>
      <c r="B160" s="84" t="s">
        <v>1339</v>
      </c>
      <c r="C160" s="84">
        <v>12</v>
      </c>
      <c r="D160" s="122">
        <v>0.010615275461799939</v>
      </c>
      <c r="E160" s="122">
        <v>1.1083394747888382</v>
      </c>
      <c r="F160" s="84" t="s">
        <v>1231</v>
      </c>
      <c r="G160" s="84" t="b">
        <v>0</v>
      </c>
      <c r="H160" s="84" t="b">
        <v>0</v>
      </c>
      <c r="I160" s="84" t="b">
        <v>0</v>
      </c>
      <c r="J160" s="84" t="b">
        <v>0</v>
      </c>
      <c r="K160" s="84" t="b">
        <v>0</v>
      </c>
      <c r="L160" s="84" t="b">
        <v>0</v>
      </c>
    </row>
    <row r="161" spans="1:12" ht="15">
      <c r="A161" s="84" t="s">
        <v>1339</v>
      </c>
      <c r="B161" s="84" t="s">
        <v>1340</v>
      </c>
      <c r="C161" s="84">
        <v>12</v>
      </c>
      <c r="D161" s="122">
        <v>0.010615275461799939</v>
      </c>
      <c r="E161" s="122">
        <v>1.1083394747888382</v>
      </c>
      <c r="F161" s="84" t="s">
        <v>1231</v>
      </c>
      <c r="G161" s="84" t="b">
        <v>0</v>
      </c>
      <c r="H161" s="84" t="b">
        <v>0</v>
      </c>
      <c r="I161" s="84" t="b">
        <v>0</v>
      </c>
      <c r="J161" s="84" t="b">
        <v>0</v>
      </c>
      <c r="K161" s="84" t="b">
        <v>0</v>
      </c>
      <c r="L161" s="84" t="b">
        <v>0</v>
      </c>
    </row>
    <row r="162" spans="1:12" ht="15">
      <c r="A162" s="84" t="s">
        <v>1341</v>
      </c>
      <c r="B162" s="84" t="s">
        <v>1632</v>
      </c>
      <c r="C162" s="84">
        <v>2</v>
      </c>
      <c r="D162" s="122">
        <v>0.014391215454716652</v>
      </c>
      <c r="E162" s="122">
        <v>1.8864907251724818</v>
      </c>
      <c r="F162" s="84" t="s">
        <v>1231</v>
      </c>
      <c r="G162" s="84" t="b">
        <v>0</v>
      </c>
      <c r="H162" s="84" t="b">
        <v>0</v>
      </c>
      <c r="I162" s="84" t="b">
        <v>0</v>
      </c>
      <c r="J162" s="84" t="b">
        <v>0</v>
      </c>
      <c r="K162" s="84" t="b">
        <v>0</v>
      </c>
      <c r="L162" s="84" t="b">
        <v>0</v>
      </c>
    </row>
    <row r="163" spans="1:12" ht="15">
      <c r="A163" s="84" t="s">
        <v>1340</v>
      </c>
      <c r="B163" s="84" t="s">
        <v>1631</v>
      </c>
      <c r="C163" s="84">
        <v>2</v>
      </c>
      <c r="D163" s="122">
        <v>0.010870396791980031</v>
      </c>
      <c r="E163" s="122">
        <v>1.4885507165004443</v>
      </c>
      <c r="F163" s="84" t="s">
        <v>1231</v>
      </c>
      <c r="G163" s="84" t="b">
        <v>0</v>
      </c>
      <c r="H163" s="84" t="b">
        <v>0</v>
      </c>
      <c r="I163" s="84" t="b">
        <v>0</v>
      </c>
      <c r="J163" s="84" t="b">
        <v>0</v>
      </c>
      <c r="K163" s="84" t="b">
        <v>0</v>
      </c>
      <c r="L163" s="84" t="b">
        <v>0</v>
      </c>
    </row>
    <row r="164" spans="1:12" ht="15">
      <c r="A164" s="84" t="s">
        <v>1617</v>
      </c>
      <c r="B164" s="84" t="s">
        <v>1618</v>
      </c>
      <c r="C164" s="84">
        <v>2</v>
      </c>
      <c r="D164" s="122">
        <v>0.010870396791980031</v>
      </c>
      <c r="E164" s="122">
        <v>1.8864907251724818</v>
      </c>
      <c r="F164" s="84" t="s">
        <v>1231</v>
      </c>
      <c r="G164" s="84" t="b">
        <v>0</v>
      </c>
      <c r="H164" s="84" t="b">
        <v>0</v>
      </c>
      <c r="I164" s="84" t="b">
        <v>0</v>
      </c>
      <c r="J164" s="84" t="b">
        <v>0</v>
      </c>
      <c r="K164" s="84" t="b">
        <v>0</v>
      </c>
      <c r="L164" s="84" t="b">
        <v>0</v>
      </c>
    </row>
    <row r="165" spans="1:12" ht="15">
      <c r="A165" s="84" t="s">
        <v>1618</v>
      </c>
      <c r="B165" s="84" t="s">
        <v>1619</v>
      </c>
      <c r="C165" s="84">
        <v>2</v>
      </c>
      <c r="D165" s="122">
        <v>0.010870396791980031</v>
      </c>
      <c r="E165" s="122">
        <v>1.8864907251724818</v>
      </c>
      <c r="F165" s="84" t="s">
        <v>1231</v>
      </c>
      <c r="G165" s="84" t="b">
        <v>0</v>
      </c>
      <c r="H165" s="84" t="b">
        <v>0</v>
      </c>
      <c r="I165" s="84" t="b">
        <v>0</v>
      </c>
      <c r="J165" s="84" t="b">
        <v>0</v>
      </c>
      <c r="K165" s="84" t="b">
        <v>0</v>
      </c>
      <c r="L165" s="84" t="b">
        <v>0</v>
      </c>
    </row>
    <row r="166" spans="1:12" ht="15">
      <c r="A166" s="84" t="s">
        <v>1619</v>
      </c>
      <c r="B166" s="84" t="s">
        <v>1620</v>
      </c>
      <c r="C166" s="84">
        <v>2</v>
      </c>
      <c r="D166" s="122">
        <v>0.010870396791980031</v>
      </c>
      <c r="E166" s="122">
        <v>1.8864907251724818</v>
      </c>
      <c r="F166" s="84" t="s">
        <v>1231</v>
      </c>
      <c r="G166" s="84" t="b">
        <v>0</v>
      </c>
      <c r="H166" s="84" t="b">
        <v>0</v>
      </c>
      <c r="I166" s="84" t="b">
        <v>0</v>
      </c>
      <c r="J166" s="84" t="b">
        <v>1</v>
      </c>
      <c r="K166" s="84" t="b">
        <v>0</v>
      </c>
      <c r="L166" s="84" t="b">
        <v>0</v>
      </c>
    </row>
    <row r="167" spans="1:12" ht="15">
      <c r="A167" s="84" t="s">
        <v>1620</v>
      </c>
      <c r="B167" s="84" t="s">
        <v>1621</v>
      </c>
      <c r="C167" s="84">
        <v>2</v>
      </c>
      <c r="D167" s="122">
        <v>0.010870396791980031</v>
      </c>
      <c r="E167" s="122">
        <v>1.8864907251724818</v>
      </c>
      <c r="F167" s="84" t="s">
        <v>1231</v>
      </c>
      <c r="G167" s="84" t="b">
        <v>1</v>
      </c>
      <c r="H167" s="84" t="b">
        <v>0</v>
      </c>
      <c r="I167" s="84" t="b">
        <v>0</v>
      </c>
      <c r="J167" s="84" t="b">
        <v>0</v>
      </c>
      <c r="K167" s="84" t="b">
        <v>0</v>
      </c>
      <c r="L167" s="84" t="b">
        <v>0</v>
      </c>
    </row>
    <row r="168" spans="1:12" ht="15">
      <c r="A168" s="84" t="s">
        <v>1621</v>
      </c>
      <c r="B168" s="84" t="s">
        <v>1622</v>
      </c>
      <c r="C168" s="84">
        <v>2</v>
      </c>
      <c r="D168" s="122">
        <v>0.010870396791980031</v>
      </c>
      <c r="E168" s="122">
        <v>1.8864907251724818</v>
      </c>
      <c r="F168" s="84" t="s">
        <v>1231</v>
      </c>
      <c r="G168" s="84" t="b">
        <v>0</v>
      </c>
      <c r="H168" s="84" t="b">
        <v>0</v>
      </c>
      <c r="I168" s="84" t="b">
        <v>0</v>
      </c>
      <c r="J168" s="84" t="b">
        <v>0</v>
      </c>
      <c r="K168" s="84" t="b">
        <v>0</v>
      </c>
      <c r="L168" s="84" t="b">
        <v>0</v>
      </c>
    </row>
    <row r="169" spans="1:12" ht="15">
      <c r="A169" s="84" t="s">
        <v>1302</v>
      </c>
      <c r="B169" s="84" t="s">
        <v>1343</v>
      </c>
      <c r="C169" s="84">
        <v>6</v>
      </c>
      <c r="D169" s="122">
        <v>0.010781097493204973</v>
      </c>
      <c r="E169" s="122">
        <v>0.870208760597288</v>
      </c>
      <c r="F169" s="84" t="s">
        <v>1232</v>
      </c>
      <c r="G169" s="84" t="b">
        <v>0</v>
      </c>
      <c r="H169" s="84" t="b">
        <v>0</v>
      </c>
      <c r="I169" s="84" t="b">
        <v>0</v>
      </c>
      <c r="J169" s="84" t="b">
        <v>0</v>
      </c>
      <c r="K169" s="84" t="b">
        <v>0</v>
      </c>
      <c r="L169" s="84" t="b">
        <v>0</v>
      </c>
    </row>
    <row r="170" spans="1:12" ht="15">
      <c r="A170" s="84" t="s">
        <v>1343</v>
      </c>
      <c r="B170" s="84" t="s">
        <v>1344</v>
      </c>
      <c r="C170" s="84">
        <v>6</v>
      </c>
      <c r="D170" s="122">
        <v>0.010781097493204973</v>
      </c>
      <c r="E170" s="122">
        <v>1.1712387562612692</v>
      </c>
      <c r="F170" s="84" t="s">
        <v>1232</v>
      </c>
      <c r="G170" s="84" t="b">
        <v>0</v>
      </c>
      <c r="H170" s="84" t="b">
        <v>0</v>
      </c>
      <c r="I170" s="84" t="b">
        <v>0</v>
      </c>
      <c r="J170" s="84" t="b">
        <v>1</v>
      </c>
      <c r="K170" s="84" t="b">
        <v>0</v>
      </c>
      <c r="L170" s="84" t="b">
        <v>0</v>
      </c>
    </row>
    <row r="171" spans="1:12" ht="15">
      <c r="A171" s="84" t="s">
        <v>1344</v>
      </c>
      <c r="B171" s="84" t="s">
        <v>1302</v>
      </c>
      <c r="C171" s="84">
        <v>6</v>
      </c>
      <c r="D171" s="122">
        <v>0.010781097493204973</v>
      </c>
      <c r="E171" s="122">
        <v>0.9493900066449128</v>
      </c>
      <c r="F171" s="84" t="s">
        <v>1232</v>
      </c>
      <c r="G171" s="84" t="b">
        <v>1</v>
      </c>
      <c r="H171" s="84" t="b">
        <v>0</v>
      </c>
      <c r="I171" s="84" t="b">
        <v>0</v>
      </c>
      <c r="J171" s="84" t="b">
        <v>0</v>
      </c>
      <c r="K171" s="84" t="b">
        <v>0</v>
      </c>
      <c r="L171" s="84" t="b">
        <v>0</v>
      </c>
    </row>
    <row r="172" spans="1:12" ht="15">
      <c r="A172" s="84" t="s">
        <v>1303</v>
      </c>
      <c r="B172" s="84" t="s">
        <v>249</v>
      </c>
      <c r="C172" s="84">
        <v>6</v>
      </c>
      <c r="D172" s="122">
        <v>0.010781097493204973</v>
      </c>
      <c r="E172" s="122">
        <v>1.1712387562612692</v>
      </c>
      <c r="F172" s="84" t="s">
        <v>1232</v>
      </c>
      <c r="G172" s="84" t="b">
        <v>0</v>
      </c>
      <c r="H172" s="84" t="b">
        <v>0</v>
      </c>
      <c r="I172" s="84" t="b">
        <v>0</v>
      </c>
      <c r="J172" s="84" t="b">
        <v>0</v>
      </c>
      <c r="K172" s="84" t="b">
        <v>0</v>
      </c>
      <c r="L172" s="84" t="b">
        <v>0</v>
      </c>
    </row>
    <row r="173" spans="1:12" ht="15">
      <c r="A173" s="84" t="s">
        <v>225</v>
      </c>
      <c r="B173" s="84" t="s">
        <v>1302</v>
      </c>
      <c r="C173" s="84">
        <v>4</v>
      </c>
      <c r="D173" s="122">
        <v>0.014374796657606631</v>
      </c>
      <c r="E173" s="122">
        <v>0.9493900066449128</v>
      </c>
      <c r="F173" s="84" t="s">
        <v>1232</v>
      </c>
      <c r="G173" s="84" t="b">
        <v>0</v>
      </c>
      <c r="H173" s="84" t="b">
        <v>0</v>
      </c>
      <c r="I173" s="84" t="b">
        <v>0</v>
      </c>
      <c r="J173" s="84" t="b">
        <v>0</v>
      </c>
      <c r="K173" s="84" t="b">
        <v>0</v>
      </c>
      <c r="L173" s="84" t="b">
        <v>0</v>
      </c>
    </row>
    <row r="174" spans="1:12" ht="15">
      <c r="A174" s="84" t="s">
        <v>1302</v>
      </c>
      <c r="B174" s="84" t="s">
        <v>1304</v>
      </c>
      <c r="C174" s="84">
        <v>3</v>
      </c>
      <c r="D174" s="122">
        <v>0.01460575269549987</v>
      </c>
      <c r="E174" s="122">
        <v>0.870208760597288</v>
      </c>
      <c r="F174" s="84" t="s">
        <v>1232</v>
      </c>
      <c r="G174" s="84" t="b">
        <v>0</v>
      </c>
      <c r="H174" s="84" t="b">
        <v>0</v>
      </c>
      <c r="I174" s="84" t="b">
        <v>0</v>
      </c>
      <c r="J174" s="84" t="b">
        <v>0</v>
      </c>
      <c r="K174" s="84" t="b">
        <v>0</v>
      </c>
      <c r="L174" s="84" t="b">
        <v>0</v>
      </c>
    </row>
    <row r="175" spans="1:12" ht="15">
      <c r="A175" s="84" t="s">
        <v>1304</v>
      </c>
      <c r="B175" s="84" t="s">
        <v>1305</v>
      </c>
      <c r="C175" s="84">
        <v>3</v>
      </c>
      <c r="D175" s="122">
        <v>0.01460575269549987</v>
      </c>
      <c r="E175" s="122">
        <v>1.4722687519252504</v>
      </c>
      <c r="F175" s="84" t="s">
        <v>1232</v>
      </c>
      <c r="G175" s="84" t="b">
        <v>0</v>
      </c>
      <c r="H175" s="84" t="b">
        <v>0</v>
      </c>
      <c r="I175" s="84" t="b">
        <v>0</v>
      </c>
      <c r="J175" s="84" t="b">
        <v>0</v>
      </c>
      <c r="K175" s="84" t="b">
        <v>0</v>
      </c>
      <c r="L175" s="84" t="b">
        <v>0</v>
      </c>
    </row>
    <row r="176" spans="1:12" ht="15">
      <c r="A176" s="84" t="s">
        <v>1305</v>
      </c>
      <c r="B176" s="84" t="s">
        <v>1303</v>
      </c>
      <c r="C176" s="84">
        <v>3</v>
      </c>
      <c r="D176" s="122">
        <v>0.01460575269549987</v>
      </c>
      <c r="E176" s="122">
        <v>1.1712387562612692</v>
      </c>
      <c r="F176" s="84" t="s">
        <v>1232</v>
      </c>
      <c r="G176" s="84" t="b">
        <v>0</v>
      </c>
      <c r="H176" s="84" t="b">
        <v>0</v>
      </c>
      <c r="I176" s="84" t="b">
        <v>0</v>
      </c>
      <c r="J176" s="84" t="b">
        <v>0</v>
      </c>
      <c r="K176" s="84" t="b">
        <v>0</v>
      </c>
      <c r="L176" s="84" t="b">
        <v>0</v>
      </c>
    </row>
    <row r="177" spans="1:12" ht="15">
      <c r="A177" s="84" t="s">
        <v>1302</v>
      </c>
      <c r="B177" s="84" t="s">
        <v>1306</v>
      </c>
      <c r="C177" s="84">
        <v>3</v>
      </c>
      <c r="D177" s="122">
        <v>0.01460575269549987</v>
      </c>
      <c r="E177" s="122">
        <v>0.745270023988988</v>
      </c>
      <c r="F177" s="84" t="s">
        <v>1232</v>
      </c>
      <c r="G177" s="84" t="b">
        <v>0</v>
      </c>
      <c r="H177" s="84" t="b">
        <v>0</v>
      </c>
      <c r="I177" s="84" t="b">
        <v>0</v>
      </c>
      <c r="J177" s="84" t="b">
        <v>0</v>
      </c>
      <c r="K177" s="84" t="b">
        <v>0</v>
      </c>
      <c r="L177" s="84" t="b">
        <v>0</v>
      </c>
    </row>
    <row r="178" spans="1:12" ht="15">
      <c r="A178" s="84" t="s">
        <v>1306</v>
      </c>
      <c r="B178" s="84" t="s">
        <v>1303</v>
      </c>
      <c r="C178" s="84">
        <v>3</v>
      </c>
      <c r="D178" s="122">
        <v>0.01460575269549987</v>
      </c>
      <c r="E178" s="122">
        <v>1.0463000196529693</v>
      </c>
      <c r="F178" s="84" t="s">
        <v>1232</v>
      </c>
      <c r="G178" s="84" t="b">
        <v>0</v>
      </c>
      <c r="H178" s="84" t="b">
        <v>0</v>
      </c>
      <c r="I178" s="84" t="b">
        <v>0</v>
      </c>
      <c r="J178" s="84" t="b">
        <v>0</v>
      </c>
      <c r="K178" s="84" t="b">
        <v>0</v>
      </c>
      <c r="L178" s="84" t="b">
        <v>0</v>
      </c>
    </row>
    <row r="179" spans="1:12" ht="15">
      <c r="A179" s="84" t="s">
        <v>1345</v>
      </c>
      <c r="B179" s="84" t="s">
        <v>1623</v>
      </c>
      <c r="C179" s="84">
        <v>2</v>
      </c>
      <c r="D179" s="122">
        <v>0.013330867628068238</v>
      </c>
      <c r="E179" s="122">
        <v>1.6483600109809315</v>
      </c>
      <c r="F179" s="84" t="s">
        <v>1232</v>
      </c>
      <c r="G179" s="84" t="b">
        <v>0</v>
      </c>
      <c r="H179" s="84" t="b">
        <v>0</v>
      </c>
      <c r="I179" s="84" t="b">
        <v>0</v>
      </c>
      <c r="J179" s="84" t="b">
        <v>0</v>
      </c>
      <c r="K179" s="84" t="b">
        <v>1</v>
      </c>
      <c r="L179" s="84" t="b">
        <v>0</v>
      </c>
    </row>
    <row r="180" spans="1:12" ht="15">
      <c r="A180" s="84" t="s">
        <v>1623</v>
      </c>
      <c r="B180" s="84" t="s">
        <v>1624</v>
      </c>
      <c r="C180" s="84">
        <v>2</v>
      </c>
      <c r="D180" s="122">
        <v>0.013330867628068238</v>
      </c>
      <c r="E180" s="122">
        <v>1.6483600109809315</v>
      </c>
      <c r="F180" s="84" t="s">
        <v>1232</v>
      </c>
      <c r="G180" s="84" t="b">
        <v>0</v>
      </c>
      <c r="H180" s="84" t="b">
        <v>1</v>
      </c>
      <c r="I180" s="84" t="b">
        <v>0</v>
      </c>
      <c r="J180" s="84" t="b">
        <v>0</v>
      </c>
      <c r="K180" s="84" t="b">
        <v>0</v>
      </c>
      <c r="L180" s="84" t="b">
        <v>0</v>
      </c>
    </row>
    <row r="181" spans="1:12" ht="15">
      <c r="A181" s="84" t="s">
        <v>1624</v>
      </c>
      <c r="B181" s="84" t="s">
        <v>1625</v>
      </c>
      <c r="C181" s="84">
        <v>2</v>
      </c>
      <c r="D181" s="122">
        <v>0.013330867628068238</v>
      </c>
      <c r="E181" s="122">
        <v>1.6483600109809315</v>
      </c>
      <c r="F181" s="84" t="s">
        <v>1232</v>
      </c>
      <c r="G181" s="84" t="b">
        <v>0</v>
      </c>
      <c r="H181" s="84" t="b">
        <v>0</v>
      </c>
      <c r="I181" s="84" t="b">
        <v>0</v>
      </c>
      <c r="J181" s="84" t="b">
        <v>0</v>
      </c>
      <c r="K181" s="84" t="b">
        <v>0</v>
      </c>
      <c r="L181" s="84" t="b">
        <v>0</v>
      </c>
    </row>
    <row r="182" spans="1:12" ht="15">
      <c r="A182" s="84" t="s">
        <v>1625</v>
      </c>
      <c r="B182" s="84" t="s">
        <v>1615</v>
      </c>
      <c r="C182" s="84">
        <v>2</v>
      </c>
      <c r="D182" s="122">
        <v>0.013330867628068238</v>
      </c>
      <c r="E182" s="122">
        <v>1.6483600109809315</v>
      </c>
      <c r="F182" s="84" t="s">
        <v>1232</v>
      </c>
      <c r="G182" s="84" t="b">
        <v>0</v>
      </c>
      <c r="H182" s="84" t="b">
        <v>0</v>
      </c>
      <c r="I182" s="84" t="b">
        <v>0</v>
      </c>
      <c r="J182" s="84" t="b">
        <v>0</v>
      </c>
      <c r="K182" s="84" t="b">
        <v>0</v>
      </c>
      <c r="L182" s="84" t="b">
        <v>0</v>
      </c>
    </row>
    <row r="183" spans="1:12" ht="15">
      <c r="A183" s="84" t="s">
        <v>1615</v>
      </c>
      <c r="B183" s="84" t="s">
        <v>1626</v>
      </c>
      <c r="C183" s="84">
        <v>2</v>
      </c>
      <c r="D183" s="122">
        <v>0.013330867628068238</v>
      </c>
      <c r="E183" s="122">
        <v>1.6483600109809315</v>
      </c>
      <c r="F183" s="84" t="s">
        <v>1232</v>
      </c>
      <c r="G183" s="84" t="b">
        <v>0</v>
      </c>
      <c r="H183" s="84" t="b">
        <v>0</v>
      </c>
      <c r="I183" s="84" t="b">
        <v>0</v>
      </c>
      <c r="J183" s="84" t="b">
        <v>0</v>
      </c>
      <c r="K183" s="84" t="b">
        <v>0</v>
      </c>
      <c r="L183" s="84" t="b">
        <v>0</v>
      </c>
    </row>
    <row r="184" spans="1:12" ht="15">
      <c r="A184" s="84" t="s">
        <v>1626</v>
      </c>
      <c r="B184" s="84" t="s">
        <v>1627</v>
      </c>
      <c r="C184" s="84">
        <v>2</v>
      </c>
      <c r="D184" s="122">
        <v>0.013330867628068238</v>
      </c>
      <c r="E184" s="122">
        <v>1.6483600109809315</v>
      </c>
      <c r="F184" s="84" t="s">
        <v>1232</v>
      </c>
      <c r="G184" s="84" t="b">
        <v>0</v>
      </c>
      <c r="H184" s="84" t="b">
        <v>0</v>
      </c>
      <c r="I184" s="84" t="b">
        <v>0</v>
      </c>
      <c r="J184" s="84" t="b">
        <v>0</v>
      </c>
      <c r="K184" s="84" t="b">
        <v>0</v>
      </c>
      <c r="L184" s="84" t="b">
        <v>0</v>
      </c>
    </row>
    <row r="185" spans="1:12" ht="15">
      <c r="A185" s="84" t="s">
        <v>1627</v>
      </c>
      <c r="B185" s="84" t="s">
        <v>294</v>
      </c>
      <c r="C185" s="84">
        <v>2</v>
      </c>
      <c r="D185" s="122">
        <v>0.013330867628068238</v>
      </c>
      <c r="E185" s="122">
        <v>1.6483600109809315</v>
      </c>
      <c r="F185" s="84" t="s">
        <v>1232</v>
      </c>
      <c r="G185" s="84" t="b">
        <v>0</v>
      </c>
      <c r="H185" s="84" t="b">
        <v>0</v>
      </c>
      <c r="I185" s="84" t="b">
        <v>0</v>
      </c>
      <c r="J185" s="84" t="b">
        <v>0</v>
      </c>
      <c r="K185" s="84" t="b">
        <v>0</v>
      </c>
      <c r="L185" s="84" t="b">
        <v>0</v>
      </c>
    </row>
    <row r="186" spans="1:12" ht="15">
      <c r="A186" s="84" t="s">
        <v>294</v>
      </c>
      <c r="B186" s="84" t="s">
        <v>1379</v>
      </c>
      <c r="C186" s="84">
        <v>2</v>
      </c>
      <c r="D186" s="122">
        <v>0.013330867628068238</v>
      </c>
      <c r="E186" s="122">
        <v>1.6483600109809315</v>
      </c>
      <c r="F186" s="84" t="s">
        <v>1232</v>
      </c>
      <c r="G186" s="84" t="b">
        <v>0</v>
      </c>
      <c r="H186" s="84" t="b">
        <v>0</v>
      </c>
      <c r="I186" s="84" t="b">
        <v>0</v>
      </c>
      <c r="J186" s="84" t="b">
        <v>0</v>
      </c>
      <c r="K186" s="84" t="b">
        <v>0</v>
      </c>
      <c r="L186" s="84" t="b">
        <v>0</v>
      </c>
    </row>
    <row r="187" spans="1:12" ht="15">
      <c r="A187" s="84" t="s">
        <v>1347</v>
      </c>
      <c r="B187" s="84" t="s">
        <v>1348</v>
      </c>
      <c r="C187" s="84">
        <v>4</v>
      </c>
      <c r="D187" s="122">
        <v>0.011180397400360713</v>
      </c>
      <c r="E187" s="122">
        <v>1.153814864344529</v>
      </c>
      <c r="F187" s="84" t="s">
        <v>1233</v>
      </c>
      <c r="G187" s="84" t="b">
        <v>1</v>
      </c>
      <c r="H187" s="84" t="b">
        <v>0</v>
      </c>
      <c r="I187" s="84" t="b">
        <v>0</v>
      </c>
      <c r="J187" s="84" t="b">
        <v>0</v>
      </c>
      <c r="K187" s="84" t="b">
        <v>0</v>
      </c>
      <c r="L187" s="84" t="b">
        <v>0</v>
      </c>
    </row>
    <row r="188" spans="1:12" ht="15">
      <c r="A188" s="84" t="s">
        <v>1348</v>
      </c>
      <c r="B188" s="84" t="s">
        <v>290</v>
      </c>
      <c r="C188" s="84">
        <v>4</v>
      </c>
      <c r="D188" s="122">
        <v>0.011180397400360713</v>
      </c>
      <c r="E188" s="122">
        <v>0.9777236052888478</v>
      </c>
      <c r="F188" s="84" t="s">
        <v>1233</v>
      </c>
      <c r="G188" s="84" t="b">
        <v>0</v>
      </c>
      <c r="H188" s="84" t="b">
        <v>0</v>
      </c>
      <c r="I188" s="84" t="b">
        <v>0</v>
      </c>
      <c r="J188" s="84" t="b">
        <v>0</v>
      </c>
      <c r="K188" s="84" t="b">
        <v>0</v>
      </c>
      <c r="L188" s="84" t="b">
        <v>0</v>
      </c>
    </row>
    <row r="189" spans="1:12" ht="15">
      <c r="A189" s="84" t="s">
        <v>290</v>
      </c>
      <c r="B189" s="84" t="s">
        <v>1349</v>
      </c>
      <c r="C189" s="84">
        <v>4</v>
      </c>
      <c r="D189" s="122">
        <v>0.011180397400360713</v>
      </c>
      <c r="E189" s="122">
        <v>0.9777236052888478</v>
      </c>
      <c r="F189" s="84" t="s">
        <v>1233</v>
      </c>
      <c r="G189" s="84" t="b">
        <v>0</v>
      </c>
      <c r="H189" s="84" t="b">
        <v>0</v>
      </c>
      <c r="I189" s="84" t="b">
        <v>0</v>
      </c>
      <c r="J189" s="84" t="b">
        <v>0</v>
      </c>
      <c r="K189" s="84" t="b">
        <v>0</v>
      </c>
      <c r="L189" s="84" t="b">
        <v>0</v>
      </c>
    </row>
    <row r="190" spans="1:12" ht="15">
      <c r="A190" s="84" t="s">
        <v>1349</v>
      </c>
      <c r="B190" s="84" t="s">
        <v>1350</v>
      </c>
      <c r="C190" s="84">
        <v>4</v>
      </c>
      <c r="D190" s="122">
        <v>0.011180397400360713</v>
      </c>
      <c r="E190" s="122">
        <v>1.153814864344529</v>
      </c>
      <c r="F190" s="84" t="s">
        <v>1233</v>
      </c>
      <c r="G190" s="84" t="b">
        <v>0</v>
      </c>
      <c r="H190" s="84" t="b">
        <v>0</v>
      </c>
      <c r="I190" s="84" t="b">
        <v>0</v>
      </c>
      <c r="J190" s="84" t="b">
        <v>0</v>
      </c>
      <c r="K190" s="84" t="b">
        <v>0</v>
      </c>
      <c r="L190" s="84" t="b">
        <v>0</v>
      </c>
    </row>
    <row r="191" spans="1:12" ht="15">
      <c r="A191" s="84" t="s">
        <v>1350</v>
      </c>
      <c r="B191" s="84" t="s">
        <v>288</v>
      </c>
      <c r="C191" s="84">
        <v>4</v>
      </c>
      <c r="D191" s="122">
        <v>0.011180397400360713</v>
      </c>
      <c r="E191" s="122">
        <v>0.9777236052888478</v>
      </c>
      <c r="F191" s="84" t="s">
        <v>1233</v>
      </c>
      <c r="G191" s="84" t="b">
        <v>0</v>
      </c>
      <c r="H191" s="84" t="b">
        <v>0</v>
      </c>
      <c r="I191" s="84" t="b">
        <v>0</v>
      </c>
      <c r="J191" s="84" t="b">
        <v>0</v>
      </c>
      <c r="K191" s="84" t="b">
        <v>1</v>
      </c>
      <c r="L191" s="84" t="b">
        <v>0</v>
      </c>
    </row>
    <row r="192" spans="1:12" ht="15">
      <c r="A192" s="84" t="s">
        <v>288</v>
      </c>
      <c r="B192" s="84" t="s">
        <v>1351</v>
      </c>
      <c r="C192" s="84">
        <v>4</v>
      </c>
      <c r="D192" s="122">
        <v>0.011180397400360713</v>
      </c>
      <c r="E192" s="122">
        <v>0.9777236052888478</v>
      </c>
      <c r="F192" s="84" t="s">
        <v>1233</v>
      </c>
      <c r="G192" s="84" t="b">
        <v>0</v>
      </c>
      <c r="H192" s="84" t="b">
        <v>1</v>
      </c>
      <c r="I192" s="84" t="b">
        <v>0</v>
      </c>
      <c r="J192" s="84" t="b">
        <v>0</v>
      </c>
      <c r="K192" s="84" t="b">
        <v>0</v>
      </c>
      <c r="L192" s="84" t="b">
        <v>0</v>
      </c>
    </row>
    <row r="193" spans="1:12" ht="15">
      <c r="A193" s="84" t="s">
        <v>1351</v>
      </c>
      <c r="B193" s="84" t="s">
        <v>1352</v>
      </c>
      <c r="C193" s="84">
        <v>4</v>
      </c>
      <c r="D193" s="122">
        <v>0.011180397400360713</v>
      </c>
      <c r="E193" s="122">
        <v>1.153814864344529</v>
      </c>
      <c r="F193" s="84" t="s">
        <v>1233</v>
      </c>
      <c r="G193" s="84" t="b">
        <v>0</v>
      </c>
      <c r="H193" s="84" t="b">
        <v>0</v>
      </c>
      <c r="I193" s="84" t="b">
        <v>0</v>
      </c>
      <c r="J193" s="84" t="b">
        <v>0</v>
      </c>
      <c r="K193" s="84" t="b">
        <v>0</v>
      </c>
      <c r="L193" s="84" t="b">
        <v>0</v>
      </c>
    </row>
    <row r="194" spans="1:12" ht="15">
      <c r="A194" s="84" t="s">
        <v>1352</v>
      </c>
      <c r="B194" s="84" t="s">
        <v>1353</v>
      </c>
      <c r="C194" s="84">
        <v>4</v>
      </c>
      <c r="D194" s="122">
        <v>0.011180397400360713</v>
      </c>
      <c r="E194" s="122">
        <v>1.153814864344529</v>
      </c>
      <c r="F194" s="84" t="s">
        <v>1233</v>
      </c>
      <c r="G194" s="84" t="b">
        <v>0</v>
      </c>
      <c r="H194" s="84" t="b">
        <v>0</v>
      </c>
      <c r="I194" s="84" t="b">
        <v>0</v>
      </c>
      <c r="J194" s="84" t="b">
        <v>0</v>
      </c>
      <c r="K194" s="84" t="b">
        <v>0</v>
      </c>
      <c r="L194" s="84" t="b">
        <v>0</v>
      </c>
    </row>
    <row r="195" spans="1:12" ht="15">
      <c r="A195" s="84" t="s">
        <v>214</v>
      </c>
      <c r="B195" s="84" t="s">
        <v>1347</v>
      </c>
      <c r="C195" s="84">
        <v>3</v>
      </c>
      <c r="D195" s="122">
        <v>0.014334761698284819</v>
      </c>
      <c r="E195" s="122">
        <v>1.0569048513364727</v>
      </c>
      <c r="F195" s="84" t="s">
        <v>1233</v>
      </c>
      <c r="G195" s="84" t="b">
        <v>0</v>
      </c>
      <c r="H195" s="84" t="b">
        <v>0</v>
      </c>
      <c r="I195" s="84" t="b">
        <v>0</v>
      </c>
      <c r="J195" s="84" t="b">
        <v>1</v>
      </c>
      <c r="K195" s="84" t="b">
        <v>0</v>
      </c>
      <c r="L195" s="84" t="b">
        <v>0</v>
      </c>
    </row>
    <row r="196" spans="1:12" ht="15">
      <c r="A196" s="84" t="s">
        <v>1353</v>
      </c>
      <c r="B196" s="84" t="s">
        <v>1490</v>
      </c>
      <c r="C196" s="84">
        <v>3</v>
      </c>
      <c r="D196" s="122">
        <v>0.014334761698284819</v>
      </c>
      <c r="E196" s="122">
        <v>1.153814864344529</v>
      </c>
      <c r="F196" s="84" t="s">
        <v>1233</v>
      </c>
      <c r="G196" s="84" t="b">
        <v>0</v>
      </c>
      <c r="H196" s="84" t="b">
        <v>0</v>
      </c>
      <c r="I196" s="84" t="b">
        <v>0</v>
      </c>
      <c r="J196" s="84" t="b">
        <v>0</v>
      </c>
      <c r="K196" s="84" t="b">
        <v>0</v>
      </c>
      <c r="L196" s="84" t="b">
        <v>0</v>
      </c>
    </row>
    <row r="197" spans="1:12" ht="15">
      <c r="A197" s="84" t="s">
        <v>287</v>
      </c>
      <c r="B197" s="84" t="s">
        <v>286</v>
      </c>
      <c r="C197" s="84">
        <v>3</v>
      </c>
      <c r="D197" s="122">
        <v>0.014334761698284819</v>
      </c>
      <c r="E197" s="122">
        <v>1.278753600952829</v>
      </c>
      <c r="F197" s="84" t="s">
        <v>1233</v>
      </c>
      <c r="G197" s="84" t="b">
        <v>0</v>
      </c>
      <c r="H197" s="84" t="b">
        <v>0</v>
      </c>
      <c r="I197" s="84" t="b">
        <v>0</v>
      </c>
      <c r="J197" s="84" t="b">
        <v>0</v>
      </c>
      <c r="K197" s="84" t="b">
        <v>0</v>
      </c>
      <c r="L197" s="84" t="b">
        <v>0</v>
      </c>
    </row>
    <row r="198" spans="1:12" ht="15">
      <c r="A198" s="84" t="s">
        <v>214</v>
      </c>
      <c r="B198" s="84" t="s">
        <v>290</v>
      </c>
      <c r="C198" s="84">
        <v>2</v>
      </c>
      <c r="D198" s="122">
        <v>0.015146706499036901</v>
      </c>
      <c r="E198" s="122">
        <v>0.5797835966168102</v>
      </c>
      <c r="F198" s="84" t="s">
        <v>1233</v>
      </c>
      <c r="G198" s="84" t="b">
        <v>0</v>
      </c>
      <c r="H198" s="84" t="b">
        <v>0</v>
      </c>
      <c r="I198" s="84" t="b">
        <v>0</v>
      </c>
      <c r="J198" s="84" t="b">
        <v>0</v>
      </c>
      <c r="K198" s="84" t="b">
        <v>0</v>
      </c>
      <c r="L198" s="84" t="b">
        <v>0</v>
      </c>
    </row>
    <row r="199" spans="1:12" ht="15">
      <c r="A199" s="84" t="s">
        <v>290</v>
      </c>
      <c r="B199" s="84" t="s">
        <v>289</v>
      </c>
      <c r="C199" s="84">
        <v>2</v>
      </c>
      <c r="D199" s="122">
        <v>0.015146706499036901</v>
      </c>
      <c r="E199" s="122">
        <v>0.9777236052888478</v>
      </c>
      <c r="F199" s="84" t="s">
        <v>1233</v>
      </c>
      <c r="G199" s="84" t="b">
        <v>0</v>
      </c>
      <c r="H199" s="84" t="b">
        <v>0</v>
      </c>
      <c r="I199" s="84" t="b">
        <v>0</v>
      </c>
      <c r="J199" s="84" t="b">
        <v>0</v>
      </c>
      <c r="K199" s="84" t="b">
        <v>0</v>
      </c>
      <c r="L199" s="84" t="b">
        <v>0</v>
      </c>
    </row>
    <row r="200" spans="1:12" ht="15">
      <c r="A200" s="84" t="s">
        <v>289</v>
      </c>
      <c r="B200" s="84" t="s">
        <v>288</v>
      </c>
      <c r="C200" s="84">
        <v>2</v>
      </c>
      <c r="D200" s="122">
        <v>0.015146706499036901</v>
      </c>
      <c r="E200" s="122">
        <v>0.9777236052888478</v>
      </c>
      <c r="F200" s="84" t="s">
        <v>1233</v>
      </c>
      <c r="G200" s="84" t="b">
        <v>0</v>
      </c>
      <c r="H200" s="84" t="b">
        <v>0</v>
      </c>
      <c r="I200" s="84" t="b">
        <v>0</v>
      </c>
      <c r="J200" s="84" t="b">
        <v>0</v>
      </c>
      <c r="K200" s="84" t="b">
        <v>1</v>
      </c>
      <c r="L200" s="84" t="b">
        <v>0</v>
      </c>
    </row>
    <row r="201" spans="1:12" ht="15">
      <c r="A201" s="84" t="s">
        <v>288</v>
      </c>
      <c r="B201" s="84" t="s">
        <v>287</v>
      </c>
      <c r="C201" s="84">
        <v>2</v>
      </c>
      <c r="D201" s="122">
        <v>0.015146706499036901</v>
      </c>
      <c r="E201" s="122">
        <v>0.8016323462331666</v>
      </c>
      <c r="F201" s="84" t="s">
        <v>1233</v>
      </c>
      <c r="G201" s="84" t="b">
        <v>0</v>
      </c>
      <c r="H201" s="84" t="b">
        <v>1</v>
      </c>
      <c r="I201" s="84" t="b">
        <v>0</v>
      </c>
      <c r="J201" s="84" t="b">
        <v>0</v>
      </c>
      <c r="K201" s="84" t="b">
        <v>0</v>
      </c>
      <c r="L201" s="84" t="b">
        <v>0</v>
      </c>
    </row>
    <row r="202" spans="1:12" ht="15">
      <c r="A202" s="84" t="s">
        <v>286</v>
      </c>
      <c r="B202" s="84" t="s">
        <v>1614</v>
      </c>
      <c r="C202" s="84">
        <v>2</v>
      </c>
      <c r="D202" s="122">
        <v>0.015146706499036901</v>
      </c>
      <c r="E202" s="122">
        <v>1.4548448600085102</v>
      </c>
      <c r="F202" s="84" t="s">
        <v>1233</v>
      </c>
      <c r="G202" s="84" t="b">
        <v>0</v>
      </c>
      <c r="H202" s="84" t="b">
        <v>0</v>
      </c>
      <c r="I202" s="84" t="b">
        <v>0</v>
      </c>
      <c r="J202" s="84" t="b">
        <v>1</v>
      </c>
      <c r="K202" s="84" t="b">
        <v>0</v>
      </c>
      <c r="L202" s="84" t="b">
        <v>0</v>
      </c>
    </row>
    <row r="203" spans="1:12" ht="15">
      <c r="A203" s="84" t="s">
        <v>1614</v>
      </c>
      <c r="B203" s="84" t="s">
        <v>1637</v>
      </c>
      <c r="C203" s="84">
        <v>2</v>
      </c>
      <c r="D203" s="122">
        <v>0.015146706499036901</v>
      </c>
      <c r="E203" s="122">
        <v>1.4548448600085102</v>
      </c>
      <c r="F203" s="84" t="s">
        <v>1233</v>
      </c>
      <c r="G203" s="84" t="b">
        <v>1</v>
      </c>
      <c r="H203" s="84" t="b">
        <v>0</v>
      </c>
      <c r="I203" s="84" t="b">
        <v>0</v>
      </c>
      <c r="J203" s="84" t="b">
        <v>0</v>
      </c>
      <c r="K203" s="84" t="b">
        <v>0</v>
      </c>
      <c r="L203" s="84" t="b">
        <v>0</v>
      </c>
    </row>
    <row r="204" spans="1:12" ht="15">
      <c r="A204" s="84" t="s">
        <v>1637</v>
      </c>
      <c r="B204" s="84" t="s">
        <v>1638</v>
      </c>
      <c r="C204" s="84">
        <v>2</v>
      </c>
      <c r="D204" s="122">
        <v>0.015146706499036901</v>
      </c>
      <c r="E204" s="122">
        <v>1.4548448600085102</v>
      </c>
      <c r="F204" s="84" t="s">
        <v>1233</v>
      </c>
      <c r="G204" s="84" t="b">
        <v>0</v>
      </c>
      <c r="H204" s="84" t="b">
        <v>0</v>
      </c>
      <c r="I204" s="84" t="b">
        <v>0</v>
      </c>
      <c r="J204" s="84" t="b">
        <v>0</v>
      </c>
      <c r="K204" s="84" t="b">
        <v>0</v>
      </c>
      <c r="L204" s="84" t="b">
        <v>0</v>
      </c>
    </row>
    <row r="205" spans="1:12" ht="15">
      <c r="A205" s="84" t="s">
        <v>291</v>
      </c>
      <c r="B205" s="84" t="s">
        <v>1355</v>
      </c>
      <c r="C205" s="84">
        <v>7</v>
      </c>
      <c r="D205" s="122">
        <v>0</v>
      </c>
      <c r="E205" s="122">
        <v>1.0525290512761847</v>
      </c>
      <c r="F205" s="84" t="s">
        <v>1234</v>
      </c>
      <c r="G205" s="84" t="b">
        <v>0</v>
      </c>
      <c r="H205" s="84" t="b">
        <v>0</v>
      </c>
      <c r="I205" s="84" t="b">
        <v>0</v>
      </c>
      <c r="J205" s="84" t="b">
        <v>0</v>
      </c>
      <c r="K205" s="84" t="b">
        <v>0</v>
      </c>
      <c r="L205" s="84" t="b">
        <v>0</v>
      </c>
    </row>
    <row r="206" spans="1:12" ht="15">
      <c r="A206" s="84" t="s">
        <v>1355</v>
      </c>
      <c r="B206" s="84" t="s">
        <v>1356</v>
      </c>
      <c r="C206" s="84">
        <v>7</v>
      </c>
      <c r="D206" s="122">
        <v>0</v>
      </c>
      <c r="E206" s="122">
        <v>1.0525290512761847</v>
      </c>
      <c r="F206" s="84" t="s">
        <v>1234</v>
      </c>
      <c r="G206" s="84" t="b">
        <v>0</v>
      </c>
      <c r="H206" s="84" t="b">
        <v>0</v>
      </c>
      <c r="I206" s="84" t="b">
        <v>0</v>
      </c>
      <c r="J206" s="84" t="b">
        <v>0</v>
      </c>
      <c r="K206" s="84" t="b">
        <v>0</v>
      </c>
      <c r="L206" s="84" t="b">
        <v>0</v>
      </c>
    </row>
    <row r="207" spans="1:12" ht="15">
      <c r="A207" s="84" t="s">
        <v>1356</v>
      </c>
      <c r="B207" s="84" t="s">
        <v>1357</v>
      </c>
      <c r="C207" s="84">
        <v>7</v>
      </c>
      <c r="D207" s="122">
        <v>0</v>
      </c>
      <c r="E207" s="122">
        <v>1.0525290512761847</v>
      </c>
      <c r="F207" s="84" t="s">
        <v>1234</v>
      </c>
      <c r="G207" s="84" t="b">
        <v>0</v>
      </c>
      <c r="H207" s="84" t="b">
        <v>0</v>
      </c>
      <c r="I207" s="84" t="b">
        <v>0</v>
      </c>
      <c r="J207" s="84" t="b">
        <v>0</v>
      </c>
      <c r="K207" s="84" t="b">
        <v>0</v>
      </c>
      <c r="L207" s="84" t="b">
        <v>0</v>
      </c>
    </row>
    <row r="208" spans="1:12" ht="15">
      <c r="A208" s="84" t="s">
        <v>1358</v>
      </c>
      <c r="B208" s="84" t="s">
        <v>1359</v>
      </c>
      <c r="C208" s="84">
        <v>7</v>
      </c>
      <c r="D208" s="122">
        <v>0</v>
      </c>
      <c r="E208" s="122">
        <v>1.0525290512761847</v>
      </c>
      <c r="F208" s="84" t="s">
        <v>1234</v>
      </c>
      <c r="G208" s="84" t="b">
        <v>0</v>
      </c>
      <c r="H208" s="84" t="b">
        <v>0</v>
      </c>
      <c r="I208" s="84" t="b">
        <v>0</v>
      </c>
      <c r="J208" s="84" t="b">
        <v>0</v>
      </c>
      <c r="K208" s="84" t="b">
        <v>0</v>
      </c>
      <c r="L208" s="84" t="b">
        <v>0</v>
      </c>
    </row>
    <row r="209" spans="1:12" ht="15">
      <c r="A209" s="84" t="s">
        <v>1359</v>
      </c>
      <c r="B209" s="84" t="s">
        <v>212</v>
      </c>
      <c r="C209" s="84">
        <v>7</v>
      </c>
      <c r="D209" s="122">
        <v>0</v>
      </c>
      <c r="E209" s="122">
        <v>1.0525290512761847</v>
      </c>
      <c r="F209" s="84" t="s">
        <v>1234</v>
      </c>
      <c r="G209" s="84" t="b">
        <v>0</v>
      </c>
      <c r="H209" s="84" t="b">
        <v>0</v>
      </c>
      <c r="I209" s="84" t="b">
        <v>0</v>
      </c>
      <c r="J209" s="84" t="b">
        <v>0</v>
      </c>
      <c r="K209" s="84" t="b">
        <v>0</v>
      </c>
      <c r="L209" s="84" t="b">
        <v>0</v>
      </c>
    </row>
    <row r="210" spans="1:12" ht="15">
      <c r="A210" s="84" t="s">
        <v>212</v>
      </c>
      <c r="B210" s="84" t="s">
        <v>1360</v>
      </c>
      <c r="C210" s="84">
        <v>7</v>
      </c>
      <c r="D210" s="122">
        <v>0</v>
      </c>
      <c r="E210" s="122">
        <v>0.7836837389836047</v>
      </c>
      <c r="F210" s="84" t="s">
        <v>1234</v>
      </c>
      <c r="G210" s="84" t="b">
        <v>0</v>
      </c>
      <c r="H210" s="84" t="b">
        <v>0</v>
      </c>
      <c r="I210" s="84" t="b">
        <v>0</v>
      </c>
      <c r="J210" s="84" t="b">
        <v>0</v>
      </c>
      <c r="K210" s="84" t="b">
        <v>0</v>
      </c>
      <c r="L210" s="84" t="b">
        <v>0</v>
      </c>
    </row>
    <row r="211" spans="1:12" ht="15">
      <c r="A211" s="84" t="s">
        <v>1357</v>
      </c>
      <c r="B211" s="84" t="s">
        <v>1361</v>
      </c>
      <c r="C211" s="84">
        <v>6</v>
      </c>
      <c r="D211" s="122">
        <v>0.004670706253298597</v>
      </c>
      <c r="E211" s="122">
        <v>1.0525290512761847</v>
      </c>
      <c r="F211" s="84" t="s">
        <v>1234</v>
      </c>
      <c r="G211" s="84" t="b">
        <v>0</v>
      </c>
      <c r="H211" s="84" t="b">
        <v>0</v>
      </c>
      <c r="I211" s="84" t="b">
        <v>0</v>
      </c>
      <c r="J211" s="84" t="b">
        <v>0</v>
      </c>
      <c r="K211" s="84" t="b">
        <v>0</v>
      </c>
      <c r="L211" s="84" t="b">
        <v>0</v>
      </c>
    </row>
    <row r="212" spans="1:12" ht="15">
      <c r="A212" s="84" t="s">
        <v>1361</v>
      </c>
      <c r="B212" s="84" t="s">
        <v>1358</v>
      </c>
      <c r="C212" s="84">
        <v>6</v>
      </c>
      <c r="D212" s="122">
        <v>0.004670706253298597</v>
      </c>
      <c r="E212" s="122">
        <v>1.0525290512761847</v>
      </c>
      <c r="F212" s="84" t="s">
        <v>1234</v>
      </c>
      <c r="G212" s="84" t="b">
        <v>0</v>
      </c>
      <c r="H212" s="84" t="b">
        <v>0</v>
      </c>
      <c r="I212" s="84" t="b">
        <v>0</v>
      </c>
      <c r="J212" s="84" t="b">
        <v>0</v>
      </c>
      <c r="K212" s="84" t="b">
        <v>0</v>
      </c>
      <c r="L212" s="84" t="b">
        <v>0</v>
      </c>
    </row>
    <row r="213" spans="1:12" ht="15">
      <c r="A213" s="84" t="s">
        <v>212</v>
      </c>
      <c r="B213" s="84" t="s">
        <v>291</v>
      </c>
      <c r="C213" s="84">
        <v>5</v>
      </c>
      <c r="D213" s="122">
        <v>0.008495816027804536</v>
      </c>
      <c r="E213" s="122">
        <v>0.7045024929359799</v>
      </c>
      <c r="F213" s="84" t="s">
        <v>1234</v>
      </c>
      <c r="G213" s="84" t="b">
        <v>0</v>
      </c>
      <c r="H213" s="84" t="b">
        <v>0</v>
      </c>
      <c r="I213" s="84" t="b">
        <v>0</v>
      </c>
      <c r="J213" s="84" t="b">
        <v>0</v>
      </c>
      <c r="K213" s="84" t="b">
        <v>0</v>
      </c>
      <c r="L213" s="84" t="b">
        <v>0</v>
      </c>
    </row>
    <row r="214" spans="1:12" ht="15">
      <c r="A214" s="84" t="s">
        <v>1364</v>
      </c>
      <c r="B214" s="84" t="s">
        <v>1365</v>
      </c>
      <c r="C214" s="84">
        <v>2</v>
      </c>
      <c r="D214" s="122">
        <v>0.01372206926455302</v>
      </c>
      <c r="E214" s="122">
        <v>1.423245873936808</v>
      </c>
      <c r="F214" s="84" t="s">
        <v>1235</v>
      </c>
      <c r="G214" s="84" t="b">
        <v>0</v>
      </c>
      <c r="H214" s="84" t="b">
        <v>0</v>
      </c>
      <c r="I214" s="84" t="b">
        <v>0</v>
      </c>
      <c r="J214" s="84" t="b">
        <v>0</v>
      </c>
      <c r="K214" s="84" t="b">
        <v>0</v>
      </c>
      <c r="L214" s="84" t="b">
        <v>0</v>
      </c>
    </row>
    <row r="215" spans="1:12" ht="15">
      <c r="A215" s="84" t="s">
        <v>1365</v>
      </c>
      <c r="B215" s="84" t="s">
        <v>378</v>
      </c>
      <c r="C215" s="84">
        <v>2</v>
      </c>
      <c r="D215" s="122">
        <v>0.01372206926455302</v>
      </c>
      <c r="E215" s="122">
        <v>1.423245873936808</v>
      </c>
      <c r="F215" s="84" t="s">
        <v>1235</v>
      </c>
      <c r="G215" s="84" t="b">
        <v>0</v>
      </c>
      <c r="H215" s="84" t="b">
        <v>0</v>
      </c>
      <c r="I215" s="84" t="b">
        <v>0</v>
      </c>
      <c r="J215" s="84" t="b">
        <v>0</v>
      </c>
      <c r="K215" s="84" t="b">
        <v>0</v>
      </c>
      <c r="L215" s="84" t="b">
        <v>0</v>
      </c>
    </row>
    <row r="216" spans="1:12" ht="15">
      <c r="A216" s="84" t="s">
        <v>378</v>
      </c>
      <c r="B216" s="84" t="s">
        <v>1366</v>
      </c>
      <c r="C216" s="84">
        <v>2</v>
      </c>
      <c r="D216" s="122">
        <v>0.01372206926455302</v>
      </c>
      <c r="E216" s="122">
        <v>1.423245873936808</v>
      </c>
      <c r="F216" s="84" t="s">
        <v>1235</v>
      </c>
      <c r="G216" s="84" t="b">
        <v>0</v>
      </c>
      <c r="H216" s="84" t="b">
        <v>0</v>
      </c>
      <c r="I216" s="84" t="b">
        <v>0</v>
      </c>
      <c r="J216" s="84" t="b">
        <v>0</v>
      </c>
      <c r="K216" s="84" t="b">
        <v>0</v>
      </c>
      <c r="L216" s="84" t="b">
        <v>0</v>
      </c>
    </row>
    <row r="217" spans="1:12" ht="15">
      <c r="A217" s="84" t="s">
        <v>1366</v>
      </c>
      <c r="B217" s="84" t="s">
        <v>270</v>
      </c>
      <c r="C217" s="84">
        <v>2</v>
      </c>
      <c r="D217" s="122">
        <v>0.01372206926455302</v>
      </c>
      <c r="E217" s="122">
        <v>1.423245873936808</v>
      </c>
      <c r="F217" s="84" t="s">
        <v>1235</v>
      </c>
      <c r="G217" s="84" t="b">
        <v>0</v>
      </c>
      <c r="H217" s="84" t="b">
        <v>0</v>
      </c>
      <c r="I217" s="84" t="b">
        <v>0</v>
      </c>
      <c r="J217" s="84" t="b">
        <v>0</v>
      </c>
      <c r="K217" s="84" t="b">
        <v>0</v>
      </c>
      <c r="L217" s="84" t="b">
        <v>0</v>
      </c>
    </row>
    <row r="218" spans="1:12" ht="15">
      <c r="A218" s="84" t="s">
        <v>270</v>
      </c>
      <c r="B218" s="84" t="s">
        <v>295</v>
      </c>
      <c r="C218" s="84">
        <v>2</v>
      </c>
      <c r="D218" s="122">
        <v>0.01372206926455302</v>
      </c>
      <c r="E218" s="122">
        <v>1.423245873936808</v>
      </c>
      <c r="F218" s="84" t="s">
        <v>1235</v>
      </c>
      <c r="G218" s="84" t="b">
        <v>0</v>
      </c>
      <c r="H218" s="84" t="b">
        <v>0</v>
      </c>
      <c r="I218" s="84" t="b">
        <v>0</v>
      </c>
      <c r="J218" s="84" t="b">
        <v>0</v>
      </c>
      <c r="K218" s="84" t="b">
        <v>0</v>
      </c>
      <c r="L218" s="84" t="b">
        <v>0</v>
      </c>
    </row>
    <row r="219" spans="1:12" ht="15">
      <c r="A219" s="84" t="s">
        <v>295</v>
      </c>
      <c r="B219" s="84" t="s">
        <v>287</v>
      </c>
      <c r="C219" s="84">
        <v>2</v>
      </c>
      <c r="D219" s="122">
        <v>0.01372206926455302</v>
      </c>
      <c r="E219" s="122">
        <v>1.1222158782728267</v>
      </c>
      <c r="F219" s="84" t="s">
        <v>1235</v>
      </c>
      <c r="G219" s="84" t="b">
        <v>0</v>
      </c>
      <c r="H219" s="84" t="b">
        <v>0</v>
      </c>
      <c r="I219" s="84" t="b">
        <v>0</v>
      </c>
      <c r="J219" s="84" t="b">
        <v>0</v>
      </c>
      <c r="K219" s="84" t="b">
        <v>0</v>
      </c>
      <c r="L219" s="84" t="b">
        <v>0</v>
      </c>
    </row>
    <row r="220" spans="1:12" ht="15">
      <c r="A220" s="84" t="s">
        <v>287</v>
      </c>
      <c r="B220" s="84" t="s">
        <v>1367</v>
      </c>
      <c r="C220" s="84">
        <v>2</v>
      </c>
      <c r="D220" s="122">
        <v>0.01372206926455302</v>
      </c>
      <c r="E220" s="122">
        <v>1.1222158782728267</v>
      </c>
      <c r="F220" s="84" t="s">
        <v>1235</v>
      </c>
      <c r="G220" s="84" t="b">
        <v>0</v>
      </c>
      <c r="H220" s="84" t="b">
        <v>0</v>
      </c>
      <c r="I220" s="84" t="b">
        <v>0</v>
      </c>
      <c r="J220" s="84" t="b">
        <v>0</v>
      </c>
      <c r="K220" s="84" t="b">
        <v>0</v>
      </c>
      <c r="L220" s="84" t="b">
        <v>0</v>
      </c>
    </row>
    <row r="221" spans="1:12" ht="15">
      <c r="A221" s="84" t="s">
        <v>1367</v>
      </c>
      <c r="B221" s="84" t="s">
        <v>1368</v>
      </c>
      <c r="C221" s="84">
        <v>2</v>
      </c>
      <c r="D221" s="122">
        <v>0.01372206926455302</v>
      </c>
      <c r="E221" s="122">
        <v>1.423245873936808</v>
      </c>
      <c r="F221" s="84" t="s">
        <v>1235</v>
      </c>
      <c r="G221" s="84" t="b">
        <v>0</v>
      </c>
      <c r="H221" s="84" t="b">
        <v>0</v>
      </c>
      <c r="I221" s="84" t="b">
        <v>0</v>
      </c>
      <c r="J221" s="84" t="b">
        <v>0</v>
      </c>
      <c r="K221" s="84" t="b">
        <v>0</v>
      </c>
      <c r="L221" s="84" t="b">
        <v>0</v>
      </c>
    </row>
    <row r="222" spans="1:12" ht="15">
      <c r="A222" s="84" t="s">
        <v>1368</v>
      </c>
      <c r="B222" s="84" t="s">
        <v>1369</v>
      </c>
      <c r="C222" s="84">
        <v>2</v>
      </c>
      <c r="D222" s="122">
        <v>0.01372206926455302</v>
      </c>
      <c r="E222" s="122">
        <v>1.423245873936808</v>
      </c>
      <c r="F222" s="84" t="s">
        <v>1235</v>
      </c>
      <c r="G222" s="84" t="b">
        <v>0</v>
      </c>
      <c r="H222" s="84" t="b">
        <v>0</v>
      </c>
      <c r="I222" s="84" t="b">
        <v>0</v>
      </c>
      <c r="J222" s="84" t="b">
        <v>0</v>
      </c>
      <c r="K222" s="84" t="b">
        <v>0</v>
      </c>
      <c r="L222" s="84" t="b">
        <v>0</v>
      </c>
    </row>
    <row r="223" spans="1:12" ht="15">
      <c r="A223" s="84" t="s">
        <v>1634</v>
      </c>
      <c r="B223" s="84" t="s">
        <v>1635</v>
      </c>
      <c r="C223" s="84">
        <v>2</v>
      </c>
      <c r="D223" s="122">
        <v>0.01372206926455302</v>
      </c>
      <c r="E223" s="122">
        <v>1.423245873936808</v>
      </c>
      <c r="F223" s="84" t="s">
        <v>1235</v>
      </c>
      <c r="G223" s="84" t="b">
        <v>0</v>
      </c>
      <c r="H223" s="84" t="b">
        <v>0</v>
      </c>
      <c r="I223" s="84" t="b">
        <v>0</v>
      </c>
      <c r="J223" s="84" t="b">
        <v>0</v>
      </c>
      <c r="K223" s="84" t="b">
        <v>0</v>
      </c>
      <c r="L223" s="84" t="b">
        <v>0</v>
      </c>
    </row>
    <row r="224" spans="1:12" ht="15">
      <c r="A224" s="84" t="s">
        <v>1635</v>
      </c>
      <c r="B224" s="84" t="s">
        <v>287</v>
      </c>
      <c r="C224" s="84">
        <v>2</v>
      </c>
      <c r="D224" s="122">
        <v>0.01372206926455302</v>
      </c>
      <c r="E224" s="122">
        <v>1.1222158782728267</v>
      </c>
      <c r="F224" s="84" t="s">
        <v>1235</v>
      </c>
      <c r="G224" s="84" t="b">
        <v>0</v>
      </c>
      <c r="H224" s="84" t="b">
        <v>0</v>
      </c>
      <c r="I224" s="84" t="b">
        <v>0</v>
      </c>
      <c r="J224" s="84" t="b">
        <v>0</v>
      </c>
      <c r="K224" s="84" t="b">
        <v>0</v>
      </c>
      <c r="L224" s="84" t="b">
        <v>0</v>
      </c>
    </row>
    <row r="225" spans="1:12" ht="15">
      <c r="A225" s="84" t="s">
        <v>287</v>
      </c>
      <c r="B225" s="84" t="s">
        <v>1636</v>
      </c>
      <c r="C225" s="84">
        <v>2</v>
      </c>
      <c r="D225" s="122">
        <v>0.01372206926455302</v>
      </c>
      <c r="E225" s="122">
        <v>1.1222158782728267</v>
      </c>
      <c r="F225" s="84" t="s">
        <v>1235</v>
      </c>
      <c r="G225" s="84" t="b">
        <v>0</v>
      </c>
      <c r="H225" s="84" t="b">
        <v>0</v>
      </c>
      <c r="I225" s="84" t="b">
        <v>0</v>
      </c>
      <c r="J225" s="84" t="b">
        <v>0</v>
      </c>
      <c r="K225" s="84" t="b">
        <v>0</v>
      </c>
      <c r="L225" s="84" t="b">
        <v>0</v>
      </c>
    </row>
    <row r="226" spans="1:12" ht="15">
      <c r="A226" s="84" t="s">
        <v>1371</v>
      </c>
      <c r="B226" s="84" t="s">
        <v>1373</v>
      </c>
      <c r="C226" s="84">
        <v>2</v>
      </c>
      <c r="D226" s="122">
        <v>0</v>
      </c>
      <c r="E226" s="122">
        <v>0.8603380065709938</v>
      </c>
      <c r="F226" s="84" t="s">
        <v>1236</v>
      </c>
      <c r="G226" s="84" t="b">
        <v>0</v>
      </c>
      <c r="H226" s="84" t="b">
        <v>0</v>
      </c>
      <c r="I226" s="84" t="b">
        <v>0</v>
      </c>
      <c r="J226" s="84" t="b">
        <v>0</v>
      </c>
      <c r="K226" s="84" t="b">
        <v>0</v>
      </c>
      <c r="L226" s="84" t="b">
        <v>0</v>
      </c>
    </row>
    <row r="227" spans="1:12" ht="15">
      <c r="A227" s="84" t="s">
        <v>1373</v>
      </c>
      <c r="B227" s="84" t="s">
        <v>1371</v>
      </c>
      <c r="C227" s="84">
        <v>2</v>
      </c>
      <c r="D227" s="122">
        <v>0</v>
      </c>
      <c r="E227" s="122">
        <v>0.9852767431792936</v>
      </c>
      <c r="F227" s="84" t="s">
        <v>1236</v>
      </c>
      <c r="G227" s="84" t="b">
        <v>0</v>
      </c>
      <c r="H227" s="84" t="b">
        <v>0</v>
      </c>
      <c r="I227" s="84" t="b">
        <v>0</v>
      </c>
      <c r="J227" s="84" t="b">
        <v>0</v>
      </c>
      <c r="K227" s="84" t="b">
        <v>0</v>
      </c>
      <c r="L227" s="84" t="b">
        <v>0</v>
      </c>
    </row>
    <row r="228" spans="1:12" ht="15">
      <c r="A228" s="84" t="s">
        <v>1371</v>
      </c>
      <c r="B228" s="84" t="s">
        <v>1374</v>
      </c>
      <c r="C228" s="84">
        <v>2</v>
      </c>
      <c r="D228" s="122">
        <v>0</v>
      </c>
      <c r="E228" s="122">
        <v>0.8603380065709938</v>
      </c>
      <c r="F228" s="84" t="s">
        <v>1236</v>
      </c>
      <c r="G228" s="84" t="b">
        <v>0</v>
      </c>
      <c r="H228" s="84" t="b">
        <v>0</v>
      </c>
      <c r="I228" s="84" t="b">
        <v>0</v>
      </c>
      <c r="J228" s="84" t="b">
        <v>0</v>
      </c>
      <c r="K228" s="84" t="b">
        <v>0</v>
      </c>
      <c r="L228" s="84" t="b">
        <v>0</v>
      </c>
    </row>
    <row r="229" spans="1:12" ht="15">
      <c r="A229" s="84" t="s">
        <v>1374</v>
      </c>
      <c r="B229" s="84" t="s">
        <v>1375</v>
      </c>
      <c r="C229" s="84">
        <v>2</v>
      </c>
      <c r="D229" s="122">
        <v>0</v>
      </c>
      <c r="E229" s="122">
        <v>1.161368002234975</v>
      </c>
      <c r="F229" s="84" t="s">
        <v>1236</v>
      </c>
      <c r="G229" s="84" t="b">
        <v>0</v>
      </c>
      <c r="H229" s="84" t="b">
        <v>0</v>
      </c>
      <c r="I229" s="84" t="b">
        <v>0</v>
      </c>
      <c r="J229" s="84" t="b">
        <v>0</v>
      </c>
      <c r="K229" s="84" t="b">
        <v>0</v>
      </c>
      <c r="L229" s="84" t="b">
        <v>0</v>
      </c>
    </row>
    <row r="230" spans="1:12" ht="15">
      <c r="A230" s="84" t="s">
        <v>1375</v>
      </c>
      <c r="B230" s="84" t="s">
        <v>1376</v>
      </c>
      <c r="C230" s="84">
        <v>2</v>
      </c>
      <c r="D230" s="122">
        <v>0</v>
      </c>
      <c r="E230" s="122">
        <v>1.161368002234975</v>
      </c>
      <c r="F230" s="84" t="s">
        <v>1236</v>
      </c>
      <c r="G230" s="84" t="b">
        <v>0</v>
      </c>
      <c r="H230" s="84" t="b">
        <v>0</v>
      </c>
      <c r="I230" s="84" t="b">
        <v>0</v>
      </c>
      <c r="J230" s="84" t="b">
        <v>1</v>
      </c>
      <c r="K230" s="84" t="b">
        <v>0</v>
      </c>
      <c r="L230" s="84" t="b">
        <v>0</v>
      </c>
    </row>
    <row r="231" spans="1:12" ht="15">
      <c r="A231" s="84" t="s">
        <v>1376</v>
      </c>
      <c r="B231" s="84" t="s">
        <v>1377</v>
      </c>
      <c r="C231" s="84">
        <v>2</v>
      </c>
      <c r="D231" s="122">
        <v>0</v>
      </c>
      <c r="E231" s="122">
        <v>1.161368002234975</v>
      </c>
      <c r="F231" s="84" t="s">
        <v>1236</v>
      </c>
      <c r="G231" s="84" t="b">
        <v>1</v>
      </c>
      <c r="H231" s="84" t="b">
        <v>0</v>
      </c>
      <c r="I231" s="84" t="b">
        <v>0</v>
      </c>
      <c r="J231" s="84" t="b">
        <v>0</v>
      </c>
      <c r="K231" s="84" t="b">
        <v>0</v>
      </c>
      <c r="L231" s="84" t="b">
        <v>0</v>
      </c>
    </row>
    <row r="232" spans="1:12" ht="15">
      <c r="A232" s="84" t="s">
        <v>1377</v>
      </c>
      <c r="B232" s="84" t="s">
        <v>1378</v>
      </c>
      <c r="C232" s="84">
        <v>2</v>
      </c>
      <c r="D232" s="122">
        <v>0</v>
      </c>
      <c r="E232" s="122">
        <v>1.161368002234975</v>
      </c>
      <c r="F232" s="84" t="s">
        <v>1236</v>
      </c>
      <c r="G232" s="84" t="b">
        <v>0</v>
      </c>
      <c r="H232" s="84" t="b">
        <v>0</v>
      </c>
      <c r="I232" s="84" t="b">
        <v>0</v>
      </c>
      <c r="J232" s="84" t="b">
        <v>0</v>
      </c>
      <c r="K232" s="84" t="b">
        <v>0</v>
      </c>
      <c r="L232" s="84" t="b">
        <v>0</v>
      </c>
    </row>
    <row r="233" spans="1:12" ht="15">
      <c r="A233" s="84" t="s">
        <v>1378</v>
      </c>
      <c r="B233" s="84" t="s">
        <v>1379</v>
      </c>
      <c r="C233" s="84">
        <v>2</v>
      </c>
      <c r="D233" s="122">
        <v>0</v>
      </c>
      <c r="E233" s="122">
        <v>1.161368002234975</v>
      </c>
      <c r="F233" s="84" t="s">
        <v>1236</v>
      </c>
      <c r="G233" s="84" t="b">
        <v>0</v>
      </c>
      <c r="H233" s="84" t="b">
        <v>0</v>
      </c>
      <c r="I233" s="84" t="b">
        <v>0</v>
      </c>
      <c r="J233" s="84" t="b">
        <v>0</v>
      </c>
      <c r="K233" s="84" t="b">
        <v>0</v>
      </c>
      <c r="L233" s="84" t="b">
        <v>0</v>
      </c>
    </row>
    <row r="234" spans="1:12" ht="15">
      <c r="A234" s="84" t="s">
        <v>1379</v>
      </c>
      <c r="B234" s="84" t="s">
        <v>1380</v>
      </c>
      <c r="C234" s="84">
        <v>2</v>
      </c>
      <c r="D234" s="122">
        <v>0</v>
      </c>
      <c r="E234" s="122">
        <v>1.161368002234975</v>
      </c>
      <c r="F234" s="84" t="s">
        <v>1236</v>
      </c>
      <c r="G234" s="84" t="b">
        <v>0</v>
      </c>
      <c r="H234" s="84" t="b">
        <v>0</v>
      </c>
      <c r="I234" s="84" t="b">
        <v>0</v>
      </c>
      <c r="J234" s="84" t="b">
        <v>0</v>
      </c>
      <c r="K234" s="84" t="b">
        <v>0</v>
      </c>
      <c r="L234" s="84" t="b">
        <v>0</v>
      </c>
    </row>
    <row r="235" spans="1:12" ht="15">
      <c r="A235" s="84" t="s">
        <v>1380</v>
      </c>
      <c r="B235" s="84" t="s">
        <v>1616</v>
      </c>
      <c r="C235" s="84">
        <v>2</v>
      </c>
      <c r="D235" s="122">
        <v>0</v>
      </c>
      <c r="E235" s="122">
        <v>1.161368002234975</v>
      </c>
      <c r="F235" s="84" t="s">
        <v>1236</v>
      </c>
      <c r="G235" s="84" t="b">
        <v>0</v>
      </c>
      <c r="H235" s="84" t="b">
        <v>0</v>
      </c>
      <c r="I235" s="84" t="b">
        <v>0</v>
      </c>
      <c r="J235" s="84" t="b">
        <v>0</v>
      </c>
      <c r="K235" s="84" t="b">
        <v>0</v>
      </c>
      <c r="L235" s="84" t="b">
        <v>0</v>
      </c>
    </row>
    <row r="236" spans="1:12" ht="15">
      <c r="A236" s="84" t="s">
        <v>1616</v>
      </c>
      <c r="B236" s="84" t="s">
        <v>1630</v>
      </c>
      <c r="C236" s="84">
        <v>2</v>
      </c>
      <c r="D236" s="122">
        <v>0</v>
      </c>
      <c r="E236" s="122">
        <v>1.161368002234975</v>
      </c>
      <c r="F236" s="84" t="s">
        <v>1236</v>
      </c>
      <c r="G236" s="84" t="b">
        <v>0</v>
      </c>
      <c r="H236" s="84" t="b">
        <v>0</v>
      </c>
      <c r="I236" s="84" t="b">
        <v>0</v>
      </c>
      <c r="J236" s="84" t="b">
        <v>0</v>
      </c>
      <c r="K236" s="84" t="b">
        <v>0</v>
      </c>
      <c r="L236" s="84" t="b">
        <v>0</v>
      </c>
    </row>
    <row r="237" spans="1:12" ht="15">
      <c r="A237" s="84" t="s">
        <v>1630</v>
      </c>
      <c r="B237" s="84" t="s">
        <v>1362</v>
      </c>
      <c r="C237" s="84">
        <v>2</v>
      </c>
      <c r="D237" s="122">
        <v>0</v>
      </c>
      <c r="E237" s="122">
        <v>1.161368002234975</v>
      </c>
      <c r="F237" s="84" t="s">
        <v>1236</v>
      </c>
      <c r="G237" s="84" t="b">
        <v>0</v>
      </c>
      <c r="H237" s="84" t="b">
        <v>0</v>
      </c>
      <c r="I237" s="84" t="b">
        <v>0</v>
      </c>
      <c r="J237" s="84" t="b">
        <v>0</v>
      </c>
      <c r="K237" s="84" t="b">
        <v>0</v>
      </c>
      <c r="L237" s="84" t="b">
        <v>0</v>
      </c>
    </row>
    <row r="238" spans="1:12" ht="15">
      <c r="A238" s="84" t="s">
        <v>1362</v>
      </c>
      <c r="B238" s="84" t="s">
        <v>1372</v>
      </c>
      <c r="C238" s="84">
        <v>2</v>
      </c>
      <c r="D238" s="122">
        <v>0</v>
      </c>
      <c r="E238" s="122">
        <v>0.8603380065709938</v>
      </c>
      <c r="F238" s="84" t="s">
        <v>1236</v>
      </c>
      <c r="G238" s="84" t="b">
        <v>0</v>
      </c>
      <c r="H238" s="84" t="b">
        <v>0</v>
      </c>
      <c r="I238" s="84" t="b">
        <v>0</v>
      </c>
      <c r="J238" s="84" t="b">
        <v>0</v>
      </c>
      <c r="K238" s="84" t="b">
        <v>0</v>
      </c>
      <c r="L238" s="84" t="b">
        <v>0</v>
      </c>
    </row>
    <row r="239" spans="1:12" ht="15">
      <c r="A239" s="84" t="s">
        <v>1372</v>
      </c>
      <c r="B239" s="84" t="s">
        <v>1372</v>
      </c>
      <c r="C239" s="84">
        <v>2</v>
      </c>
      <c r="D239" s="122">
        <v>0</v>
      </c>
      <c r="E239" s="122">
        <v>0.8603380065709938</v>
      </c>
      <c r="F239" s="84" t="s">
        <v>1236</v>
      </c>
      <c r="G239" s="84" t="b">
        <v>0</v>
      </c>
      <c r="H239" s="84" t="b">
        <v>0</v>
      </c>
      <c r="I239" s="84" t="b">
        <v>0</v>
      </c>
      <c r="J239" s="84" t="b">
        <v>0</v>
      </c>
      <c r="K239" s="84" t="b">
        <v>0</v>
      </c>
      <c r="L239" s="84" t="b">
        <v>0</v>
      </c>
    </row>
    <row r="240" spans="1:12" ht="15">
      <c r="A240" s="84" t="s">
        <v>1332</v>
      </c>
      <c r="B240" s="84" t="s">
        <v>1333</v>
      </c>
      <c r="C240" s="84">
        <v>2</v>
      </c>
      <c r="D240" s="122">
        <v>0</v>
      </c>
      <c r="E240" s="122">
        <v>0.9294189257142927</v>
      </c>
      <c r="F240" s="84" t="s">
        <v>1237</v>
      </c>
      <c r="G240" s="84" t="b">
        <v>0</v>
      </c>
      <c r="H240" s="84" t="b">
        <v>0</v>
      </c>
      <c r="I240" s="84" t="b">
        <v>0</v>
      </c>
      <c r="J240" s="84" t="b">
        <v>1</v>
      </c>
      <c r="K240" s="84" t="b">
        <v>0</v>
      </c>
      <c r="L240" s="84" t="b">
        <v>0</v>
      </c>
    </row>
    <row r="241" spans="1:12" ht="15">
      <c r="A241" s="84" t="s">
        <v>1333</v>
      </c>
      <c r="B241" s="84" t="s">
        <v>1334</v>
      </c>
      <c r="C241" s="84">
        <v>2</v>
      </c>
      <c r="D241" s="122">
        <v>0</v>
      </c>
      <c r="E241" s="122">
        <v>0.9294189257142927</v>
      </c>
      <c r="F241" s="84" t="s">
        <v>1237</v>
      </c>
      <c r="G241" s="84" t="b">
        <v>1</v>
      </c>
      <c r="H241" s="84" t="b">
        <v>0</v>
      </c>
      <c r="I241" s="84" t="b">
        <v>0</v>
      </c>
      <c r="J241" s="84" t="b">
        <v>0</v>
      </c>
      <c r="K241" s="84" t="b">
        <v>0</v>
      </c>
      <c r="L241" s="84" t="b">
        <v>0</v>
      </c>
    </row>
    <row r="242" spans="1:12" ht="15">
      <c r="A242" s="84" t="s">
        <v>1334</v>
      </c>
      <c r="B242" s="84" t="s">
        <v>1335</v>
      </c>
      <c r="C242" s="84">
        <v>2</v>
      </c>
      <c r="D242" s="122">
        <v>0</v>
      </c>
      <c r="E242" s="122">
        <v>0.9294189257142927</v>
      </c>
      <c r="F242" s="84" t="s">
        <v>1237</v>
      </c>
      <c r="G242" s="84" t="b">
        <v>0</v>
      </c>
      <c r="H242" s="84" t="b">
        <v>0</v>
      </c>
      <c r="I242" s="84" t="b">
        <v>0</v>
      </c>
      <c r="J242" s="84" t="b">
        <v>0</v>
      </c>
      <c r="K242" s="84" t="b">
        <v>0</v>
      </c>
      <c r="L242" s="84" t="b">
        <v>0</v>
      </c>
    </row>
    <row r="243" spans="1:12" ht="15">
      <c r="A243" s="84" t="s">
        <v>1335</v>
      </c>
      <c r="B243" s="84" t="s">
        <v>1336</v>
      </c>
      <c r="C243" s="84">
        <v>2</v>
      </c>
      <c r="D243" s="122">
        <v>0</v>
      </c>
      <c r="E243" s="122">
        <v>0.9294189257142927</v>
      </c>
      <c r="F243" s="84" t="s">
        <v>1237</v>
      </c>
      <c r="G243" s="84" t="b">
        <v>0</v>
      </c>
      <c r="H243" s="84" t="b">
        <v>0</v>
      </c>
      <c r="I243" s="84" t="b">
        <v>0</v>
      </c>
      <c r="J243" s="84" t="b">
        <v>0</v>
      </c>
      <c r="K243" s="84" t="b">
        <v>0</v>
      </c>
      <c r="L243" s="84" t="b">
        <v>0</v>
      </c>
    </row>
    <row r="244" spans="1:12" ht="15">
      <c r="A244" s="84" t="s">
        <v>1336</v>
      </c>
      <c r="B244" s="84" t="s">
        <v>1337</v>
      </c>
      <c r="C244" s="84">
        <v>2</v>
      </c>
      <c r="D244" s="122">
        <v>0</v>
      </c>
      <c r="E244" s="122">
        <v>0.9294189257142927</v>
      </c>
      <c r="F244" s="84" t="s">
        <v>1237</v>
      </c>
      <c r="G244" s="84" t="b">
        <v>0</v>
      </c>
      <c r="H244" s="84" t="b">
        <v>0</v>
      </c>
      <c r="I244" s="84" t="b">
        <v>0</v>
      </c>
      <c r="J244" s="84" t="b">
        <v>0</v>
      </c>
      <c r="K244" s="84" t="b">
        <v>0</v>
      </c>
      <c r="L244" s="84" t="b">
        <v>0</v>
      </c>
    </row>
    <row r="245" spans="1:12" ht="15">
      <c r="A245" s="84" t="s">
        <v>1337</v>
      </c>
      <c r="B245" s="84" t="s">
        <v>1338</v>
      </c>
      <c r="C245" s="84">
        <v>2</v>
      </c>
      <c r="D245" s="122">
        <v>0</v>
      </c>
      <c r="E245" s="122">
        <v>0.9294189257142927</v>
      </c>
      <c r="F245" s="84" t="s">
        <v>1237</v>
      </c>
      <c r="G245" s="84" t="b">
        <v>0</v>
      </c>
      <c r="H245" s="84" t="b">
        <v>0</v>
      </c>
      <c r="I245" s="84" t="b">
        <v>0</v>
      </c>
      <c r="J245" s="84" t="b">
        <v>0</v>
      </c>
      <c r="K245" s="84" t="b">
        <v>0</v>
      </c>
      <c r="L245" s="84" t="b">
        <v>0</v>
      </c>
    </row>
    <row r="246" spans="1:12" ht="15">
      <c r="A246" s="84" t="s">
        <v>1338</v>
      </c>
      <c r="B246" s="84" t="s">
        <v>1339</v>
      </c>
      <c r="C246" s="84">
        <v>2</v>
      </c>
      <c r="D246" s="122">
        <v>0</v>
      </c>
      <c r="E246" s="122">
        <v>0.9294189257142927</v>
      </c>
      <c r="F246" s="84" t="s">
        <v>1237</v>
      </c>
      <c r="G246" s="84" t="b">
        <v>0</v>
      </c>
      <c r="H246" s="84" t="b">
        <v>0</v>
      </c>
      <c r="I246" s="84" t="b">
        <v>0</v>
      </c>
      <c r="J246" s="84" t="b">
        <v>0</v>
      </c>
      <c r="K246" s="84" t="b">
        <v>0</v>
      </c>
      <c r="L246" s="84" t="b">
        <v>0</v>
      </c>
    </row>
    <row r="247" spans="1:12" ht="15">
      <c r="A247" s="84" t="s">
        <v>1339</v>
      </c>
      <c r="B247" s="84" t="s">
        <v>1340</v>
      </c>
      <c r="C247" s="84">
        <v>2</v>
      </c>
      <c r="D247" s="122">
        <v>0</v>
      </c>
      <c r="E247" s="122">
        <v>0.9294189257142927</v>
      </c>
      <c r="F247" s="84" t="s">
        <v>1237</v>
      </c>
      <c r="G247" s="84" t="b">
        <v>0</v>
      </c>
      <c r="H247" s="84" t="b">
        <v>0</v>
      </c>
      <c r="I247" s="84" t="b">
        <v>0</v>
      </c>
      <c r="J247" s="84" t="b">
        <v>0</v>
      </c>
      <c r="K247" s="84" t="b">
        <v>0</v>
      </c>
      <c r="L24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1229</v>
      </c>
      <c r="BB2" s="13" t="s">
        <v>1247</v>
      </c>
      <c r="BC2" s="13" t="s">
        <v>1248</v>
      </c>
      <c r="BD2" s="117" t="s">
        <v>1654</v>
      </c>
      <c r="BE2" s="117" t="s">
        <v>1655</v>
      </c>
      <c r="BF2" s="117" t="s">
        <v>1656</v>
      </c>
      <c r="BG2" s="117" t="s">
        <v>1657</v>
      </c>
      <c r="BH2" s="117" t="s">
        <v>1658</v>
      </c>
      <c r="BI2" s="117" t="s">
        <v>1659</v>
      </c>
      <c r="BJ2" s="117" t="s">
        <v>1660</v>
      </c>
      <c r="BK2" s="117" t="s">
        <v>1661</v>
      </c>
      <c r="BL2" s="117" t="s">
        <v>1662</v>
      </c>
    </row>
    <row r="3" spans="1:64" ht="15" customHeight="1">
      <c r="A3" s="64" t="s">
        <v>212</v>
      </c>
      <c r="B3" s="64" t="s">
        <v>285</v>
      </c>
      <c r="C3" s="65"/>
      <c r="D3" s="66"/>
      <c r="E3" s="67"/>
      <c r="F3" s="68"/>
      <c r="G3" s="65"/>
      <c r="H3" s="69"/>
      <c r="I3" s="70"/>
      <c r="J3" s="70"/>
      <c r="K3" s="34" t="s">
        <v>65</v>
      </c>
      <c r="L3" s="71">
        <v>3</v>
      </c>
      <c r="M3" s="71"/>
      <c r="N3" s="72"/>
      <c r="O3" s="78" t="s">
        <v>296</v>
      </c>
      <c r="P3" s="80">
        <v>43136.7355787037</v>
      </c>
      <c r="Q3" s="78" t="s">
        <v>298</v>
      </c>
      <c r="R3" s="82" t="s">
        <v>344</v>
      </c>
      <c r="S3" s="78" t="s">
        <v>363</v>
      </c>
      <c r="T3" s="78" t="s">
        <v>372</v>
      </c>
      <c r="U3" s="78"/>
      <c r="V3" s="82" t="s">
        <v>386</v>
      </c>
      <c r="W3" s="80">
        <v>43136.7355787037</v>
      </c>
      <c r="X3" s="82" t="s">
        <v>452</v>
      </c>
      <c r="Y3" s="78"/>
      <c r="Z3" s="78"/>
      <c r="AA3" s="84" t="s">
        <v>531</v>
      </c>
      <c r="AB3" s="78"/>
      <c r="AC3" s="78" t="b">
        <v>0</v>
      </c>
      <c r="AD3" s="78">
        <v>368</v>
      </c>
      <c r="AE3" s="84" t="s">
        <v>611</v>
      </c>
      <c r="AF3" s="78" t="b">
        <v>0</v>
      </c>
      <c r="AG3" s="78" t="s">
        <v>614</v>
      </c>
      <c r="AH3" s="78"/>
      <c r="AI3" s="84" t="s">
        <v>611</v>
      </c>
      <c r="AJ3" s="78" t="b">
        <v>0</v>
      </c>
      <c r="AK3" s="78">
        <v>194</v>
      </c>
      <c r="AL3" s="84" t="s">
        <v>611</v>
      </c>
      <c r="AM3" s="78" t="s">
        <v>618</v>
      </c>
      <c r="AN3" s="78" t="b">
        <v>0</v>
      </c>
      <c r="AO3" s="84" t="s">
        <v>531</v>
      </c>
      <c r="AP3" s="78" t="s">
        <v>638</v>
      </c>
      <c r="AQ3" s="78">
        <v>0</v>
      </c>
      <c r="AR3" s="78">
        <v>0</v>
      </c>
      <c r="AS3" s="78"/>
      <c r="AT3" s="78"/>
      <c r="AU3" s="78"/>
      <c r="AV3" s="78"/>
      <c r="AW3" s="78"/>
      <c r="AX3" s="78"/>
      <c r="AY3" s="78"/>
      <c r="AZ3" s="78"/>
      <c r="BA3">
        <v>1</v>
      </c>
      <c r="BB3" s="78" t="str">
        <f>REPLACE(INDEX(GroupVertices[Group],MATCH(Edges24[[#This Row],[Vertex 1]],GroupVertices[Vertex],0)),1,1,"")</f>
        <v>5</v>
      </c>
      <c r="BC3" s="78" t="str">
        <f>REPLACE(INDEX(GroupVertices[Group],MATCH(Edges24[[#This Row],[Vertex 2]],GroupVertices[Vertex],0)),1,1,"")</f>
        <v>5</v>
      </c>
      <c r="BD3" s="48"/>
      <c r="BE3" s="49"/>
      <c r="BF3" s="48"/>
      <c r="BG3" s="49"/>
      <c r="BH3" s="48"/>
      <c r="BI3" s="49"/>
      <c r="BJ3" s="48"/>
      <c r="BK3" s="49"/>
      <c r="BL3" s="48"/>
    </row>
    <row r="4" spans="1:64" ht="15" customHeight="1">
      <c r="A4" s="64" t="s">
        <v>213</v>
      </c>
      <c r="B4" s="64" t="s">
        <v>273</v>
      </c>
      <c r="C4" s="65"/>
      <c r="D4" s="66"/>
      <c r="E4" s="67"/>
      <c r="F4" s="68"/>
      <c r="G4" s="65"/>
      <c r="H4" s="69"/>
      <c r="I4" s="70"/>
      <c r="J4" s="70"/>
      <c r="K4" s="34" t="s">
        <v>65</v>
      </c>
      <c r="L4" s="77">
        <v>4</v>
      </c>
      <c r="M4" s="77"/>
      <c r="N4" s="72"/>
      <c r="O4" s="79" t="s">
        <v>296</v>
      </c>
      <c r="P4" s="81">
        <v>43467.090474537035</v>
      </c>
      <c r="Q4" s="79" t="s">
        <v>299</v>
      </c>
      <c r="R4" s="79"/>
      <c r="S4" s="79"/>
      <c r="T4" s="79"/>
      <c r="U4" s="79"/>
      <c r="V4" s="83" t="s">
        <v>387</v>
      </c>
      <c r="W4" s="81">
        <v>43467.090474537035</v>
      </c>
      <c r="X4" s="83" t="s">
        <v>453</v>
      </c>
      <c r="Y4" s="79"/>
      <c r="Z4" s="79"/>
      <c r="AA4" s="85" t="s">
        <v>532</v>
      </c>
      <c r="AB4" s="79"/>
      <c r="AC4" s="79" t="b">
        <v>0</v>
      </c>
      <c r="AD4" s="79">
        <v>0</v>
      </c>
      <c r="AE4" s="85" t="s">
        <v>611</v>
      </c>
      <c r="AF4" s="79" t="b">
        <v>0</v>
      </c>
      <c r="AG4" s="79" t="s">
        <v>614</v>
      </c>
      <c r="AH4" s="79"/>
      <c r="AI4" s="85" t="s">
        <v>611</v>
      </c>
      <c r="AJ4" s="79" t="b">
        <v>0</v>
      </c>
      <c r="AK4" s="79">
        <v>17</v>
      </c>
      <c r="AL4" s="85" t="s">
        <v>596</v>
      </c>
      <c r="AM4" s="79" t="s">
        <v>619</v>
      </c>
      <c r="AN4" s="79" t="b">
        <v>0</v>
      </c>
      <c r="AO4" s="85" t="s">
        <v>596</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1</v>
      </c>
      <c r="BE4" s="49">
        <v>3.5714285714285716</v>
      </c>
      <c r="BF4" s="48">
        <v>0</v>
      </c>
      <c r="BG4" s="49">
        <v>0</v>
      </c>
      <c r="BH4" s="48">
        <v>0</v>
      </c>
      <c r="BI4" s="49">
        <v>0</v>
      </c>
      <c r="BJ4" s="48">
        <v>27</v>
      </c>
      <c r="BK4" s="49">
        <v>96.42857142857143</v>
      </c>
      <c r="BL4" s="48">
        <v>28</v>
      </c>
    </row>
    <row r="5" spans="1:64" ht="15">
      <c r="A5" s="64" t="s">
        <v>214</v>
      </c>
      <c r="B5" s="64" t="s">
        <v>286</v>
      </c>
      <c r="C5" s="65"/>
      <c r="D5" s="66"/>
      <c r="E5" s="67"/>
      <c r="F5" s="68"/>
      <c r="G5" s="65"/>
      <c r="H5" s="69"/>
      <c r="I5" s="70"/>
      <c r="J5" s="70"/>
      <c r="K5" s="34" t="s">
        <v>65</v>
      </c>
      <c r="L5" s="77">
        <v>5</v>
      </c>
      <c r="M5" s="77"/>
      <c r="N5" s="72"/>
      <c r="O5" s="79" t="s">
        <v>296</v>
      </c>
      <c r="P5" s="81">
        <v>42970.80550925926</v>
      </c>
      <c r="Q5" s="79" t="s">
        <v>300</v>
      </c>
      <c r="R5" s="83" t="s">
        <v>345</v>
      </c>
      <c r="S5" s="79" t="s">
        <v>364</v>
      </c>
      <c r="T5" s="79" t="s">
        <v>373</v>
      </c>
      <c r="U5" s="83" t="s">
        <v>379</v>
      </c>
      <c r="V5" s="83" t="s">
        <v>379</v>
      </c>
      <c r="W5" s="81">
        <v>42970.80550925926</v>
      </c>
      <c r="X5" s="83" t="s">
        <v>454</v>
      </c>
      <c r="Y5" s="79"/>
      <c r="Z5" s="79"/>
      <c r="AA5" s="85" t="s">
        <v>533</v>
      </c>
      <c r="AB5" s="79"/>
      <c r="AC5" s="79" t="b">
        <v>0</v>
      </c>
      <c r="AD5" s="79">
        <v>812</v>
      </c>
      <c r="AE5" s="85" t="s">
        <v>611</v>
      </c>
      <c r="AF5" s="79" t="b">
        <v>0</v>
      </c>
      <c r="AG5" s="79" t="s">
        <v>614</v>
      </c>
      <c r="AH5" s="79"/>
      <c r="AI5" s="85" t="s">
        <v>611</v>
      </c>
      <c r="AJ5" s="79" t="b">
        <v>0</v>
      </c>
      <c r="AK5" s="79">
        <v>186</v>
      </c>
      <c r="AL5" s="85" t="s">
        <v>611</v>
      </c>
      <c r="AM5" s="79" t="s">
        <v>620</v>
      </c>
      <c r="AN5" s="79" t="b">
        <v>0</v>
      </c>
      <c r="AO5" s="85" t="s">
        <v>533</v>
      </c>
      <c r="AP5" s="79" t="s">
        <v>638</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286</v>
      </c>
      <c r="C6" s="65"/>
      <c r="D6" s="66"/>
      <c r="E6" s="67"/>
      <c r="F6" s="68"/>
      <c r="G6" s="65"/>
      <c r="H6" s="69"/>
      <c r="I6" s="70"/>
      <c r="J6" s="70"/>
      <c r="K6" s="34" t="s">
        <v>65</v>
      </c>
      <c r="L6" s="77">
        <v>6</v>
      </c>
      <c r="M6" s="77"/>
      <c r="N6" s="72"/>
      <c r="O6" s="79" t="s">
        <v>296</v>
      </c>
      <c r="P6" s="81">
        <v>43467.246666666666</v>
      </c>
      <c r="Q6" s="79" t="s">
        <v>301</v>
      </c>
      <c r="R6" s="79"/>
      <c r="S6" s="79"/>
      <c r="T6" s="79"/>
      <c r="U6" s="83" t="s">
        <v>380</v>
      </c>
      <c r="V6" s="83" t="s">
        <v>380</v>
      </c>
      <c r="W6" s="81">
        <v>43467.246666666666</v>
      </c>
      <c r="X6" s="83" t="s">
        <v>455</v>
      </c>
      <c r="Y6" s="79"/>
      <c r="Z6" s="79"/>
      <c r="AA6" s="85" t="s">
        <v>534</v>
      </c>
      <c r="AB6" s="85" t="s">
        <v>533</v>
      </c>
      <c r="AC6" s="79" t="b">
        <v>0</v>
      </c>
      <c r="AD6" s="79">
        <v>0</v>
      </c>
      <c r="AE6" s="85" t="s">
        <v>612</v>
      </c>
      <c r="AF6" s="79" t="b">
        <v>0</v>
      </c>
      <c r="AG6" s="79" t="s">
        <v>614</v>
      </c>
      <c r="AH6" s="79"/>
      <c r="AI6" s="85" t="s">
        <v>611</v>
      </c>
      <c r="AJ6" s="79" t="b">
        <v>0</v>
      </c>
      <c r="AK6" s="79">
        <v>0</v>
      </c>
      <c r="AL6" s="85" t="s">
        <v>611</v>
      </c>
      <c r="AM6" s="79" t="s">
        <v>621</v>
      </c>
      <c r="AN6" s="79" t="b">
        <v>0</v>
      </c>
      <c r="AO6" s="85" t="s">
        <v>533</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286</v>
      </c>
      <c r="C7" s="65"/>
      <c r="D7" s="66"/>
      <c r="E7" s="67"/>
      <c r="F7" s="68"/>
      <c r="G7" s="65"/>
      <c r="H7" s="69"/>
      <c r="I7" s="70"/>
      <c r="J7" s="70"/>
      <c r="K7" s="34" t="s">
        <v>65</v>
      </c>
      <c r="L7" s="77">
        <v>7</v>
      </c>
      <c r="M7" s="77"/>
      <c r="N7" s="72"/>
      <c r="O7" s="79" t="s">
        <v>296</v>
      </c>
      <c r="P7" s="81">
        <v>43467.2524537037</v>
      </c>
      <c r="Q7" s="79" t="s">
        <v>302</v>
      </c>
      <c r="R7" s="79"/>
      <c r="S7" s="79"/>
      <c r="T7" s="79"/>
      <c r="U7" s="83" t="s">
        <v>380</v>
      </c>
      <c r="V7" s="83" t="s">
        <v>380</v>
      </c>
      <c r="W7" s="81">
        <v>43467.2524537037</v>
      </c>
      <c r="X7" s="83" t="s">
        <v>456</v>
      </c>
      <c r="Y7" s="79"/>
      <c r="Z7" s="79"/>
      <c r="AA7" s="85" t="s">
        <v>535</v>
      </c>
      <c r="AB7" s="79"/>
      <c r="AC7" s="79" t="b">
        <v>0</v>
      </c>
      <c r="AD7" s="79">
        <v>0</v>
      </c>
      <c r="AE7" s="85" t="s">
        <v>611</v>
      </c>
      <c r="AF7" s="79" t="b">
        <v>0</v>
      </c>
      <c r="AG7" s="79" t="s">
        <v>614</v>
      </c>
      <c r="AH7" s="79"/>
      <c r="AI7" s="85" t="s">
        <v>611</v>
      </c>
      <c r="AJ7" s="79" t="b">
        <v>0</v>
      </c>
      <c r="AK7" s="79">
        <v>0</v>
      </c>
      <c r="AL7" s="85" t="s">
        <v>534</v>
      </c>
      <c r="AM7" s="79" t="s">
        <v>621</v>
      </c>
      <c r="AN7" s="79" t="b">
        <v>0</v>
      </c>
      <c r="AO7" s="85" t="s">
        <v>534</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215</v>
      </c>
      <c r="B8" s="64" t="s">
        <v>288</v>
      </c>
      <c r="C8" s="65"/>
      <c r="D8" s="66"/>
      <c r="E8" s="67"/>
      <c r="F8" s="68"/>
      <c r="G8" s="65"/>
      <c r="H8" s="69"/>
      <c r="I8" s="70"/>
      <c r="J8" s="70"/>
      <c r="K8" s="34" t="s">
        <v>65</v>
      </c>
      <c r="L8" s="77">
        <v>13</v>
      </c>
      <c r="M8" s="77"/>
      <c r="N8" s="72"/>
      <c r="O8" s="79" t="s">
        <v>296</v>
      </c>
      <c r="P8" s="81">
        <v>43467.24670138889</v>
      </c>
      <c r="Q8" s="79" t="s">
        <v>303</v>
      </c>
      <c r="R8" s="83" t="s">
        <v>345</v>
      </c>
      <c r="S8" s="79" t="s">
        <v>364</v>
      </c>
      <c r="T8" s="79" t="s">
        <v>373</v>
      </c>
      <c r="U8" s="79"/>
      <c r="V8" s="83" t="s">
        <v>388</v>
      </c>
      <c r="W8" s="81">
        <v>43467.24670138889</v>
      </c>
      <c r="X8" s="83" t="s">
        <v>457</v>
      </c>
      <c r="Y8" s="79"/>
      <c r="Z8" s="79"/>
      <c r="AA8" s="85" t="s">
        <v>536</v>
      </c>
      <c r="AB8" s="79"/>
      <c r="AC8" s="79" t="b">
        <v>0</v>
      </c>
      <c r="AD8" s="79">
        <v>0</v>
      </c>
      <c r="AE8" s="85" t="s">
        <v>611</v>
      </c>
      <c r="AF8" s="79" t="b">
        <v>0</v>
      </c>
      <c r="AG8" s="79" t="s">
        <v>614</v>
      </c>
      <c r="AH8" s="79"/>
      <c r="AI8" s="85" t="s">
        <v>611</v>
      </c>
      <c r="AJ8" s="79" t="b">
        <v>0</v>
      </c>
      <c r="AK8" s="79">
        <v>186</v>
      </c>
      <c r="AL8" s="85" t="s">
        <v>533</v>
      </c>
      <c r="AM8" s="79" t="s">
        <v>621</v>
      </c>
      <c r="AN8" s="79" t="b">
        <v>0</v>
      </c>
      <c r="AO8" s="85" t="s">
        <v>533</v>
      </c>
      <c r="AP8" s="79" t="s">
        <v>176</v>
      </c>
      <c r="AQ8" s="79">
        <v>0</v>
      </c>
      <c r="AR8" s="79">
        <v>0</v>
      </c>
      <c r="AS8" s="79"/>
      <c r="AT8" s="79"/>
      <c r="AU8" s="79"/>
      <c r="AV8" s="79"/>
      <c r="AW8" s="79"/>
      <c r="AX8" s="79"/>
      <c r="AY8" s="79"/>
      <c r="AZ8" s="79"/>
      <c r="BA8">
        <v>2</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217</v>
      </c>
      <c r="B9" s="64" t="s">
        <v>273</v>
      </c>
      <c r="C9" s="65"/>
      <c r="D9" s="66"/>
      <c r="E9" s="67"/>
      <c r="F9" s="68"/>
      <c r="G9" s="65"/>
      <c r="H9" s="69"/>
      <c r="I9" s="70"/>
      <c r="J9" s="70"/>
      <c r="K9" s="34" t="s">
        <v>65</v>
      </c>
      <c r="L9" s="77">
        <v>23</v>
      </c>
      <c r="M9" s="77"/>
      <c r="N9" s="72"/>
      <c r="O9" s="79" t="s">
        <v>296</v>
      </c>
      <c r="P9" s="81">
        <v>43467.287766203706</v>
      </c>
      <c r="Q9" s="79" t="s">
        <v>299</v>
      </c>
      <c r="R9" s="79"/>
      <c r="S9" s="79"/>
      <c r="T9" s="79"/>
      <c r="U9" s="79"/>
      <c r="V9" s="83" t="s">
        <v>389</v>
      </c>
      <c r="W9" s="81">
        <v>43467.287766203706</v>
      </c>
      <c r="X9" s="83" t="s">
        <v>458</v>
      </c>
      <c r="Y9" s="79"/>
      <c r="Z9" s="79"/>
      <c r="AA9" s="85" t="s">
        <v>537</v>
      </c>
      <c r="AB9" s="79"/>
      <c r="AC9" s="79" t="b">
        <v>0</v>
      </c>
      <c r="AD9" s="79">
        <v>0</v>
      </c>
      <c r="AE9" s="85" t="s">
        <v>611</v>
      </c>
      <c r="AF9" s="79" t="b">
        <v>0</v>
      </c>
      <c r="AG9" s="79" t="s">
        <v>614</v>
      </c>
      <c r="AH9" s="79"/>
      <c r="AI9" s="85" t="s">
        <v>611</v>
      </c>
      <c r="AJ9" s="79" t="b">
        <v>0</v>
      </c>
      <c r="AK9" s="79">
        <v>17</v>
      </c>
      <c r="AL9" s="85" t="s">
        <v>596</v>
      </c>
      <c r="AM9" s="79" t="s">
        <v>618</v>
      </c>
      <c r="AN9" s="79" t="b">
        <v>0</v>
      </c>
      <c r="AO9" s="85" t="s">
        <v>596</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1</v>
      </c>
      <c r="BE9" s="49">
        <v>3.5714285714285716</v>
      </c>
      <c r="BF9" s="48">
        <v>0</v>
      </c>
      <c r="BG9" s="49">
        <v>0</v>
      </c>
      <c r="BH9" s="48">
        <v>0</v>
      </c>
      <c r="BI9" s="49">
        <v>0</v>
      </c>
      <c r="BJ9" s="48">
        <v>27</v>
      </c>
      <c r="BK9" s="49">
        <v>96.42857142857143</v>
      </c>
      <c r="BL9" s="48">
        <v>28</v>
      </c>
    </row>
    <row r="10" spans="1:64" ht="15">
      <c r="A10" s="64" t="s">
        <v>218</v>
      </c>
      <c r="B10" s="64" t="s">
        <v>273</v>
      </c>
      <c r="C10" s="65"/>
      <c r="D10" s="66"/>
      <c r="E10" s="67"/>
      <c r="F10" s="68"/>
      <c r="G10" s="65"/>
      <c r="H10" s="69"/>
      <c r="I10" s="70"/>
      <c r="J10" s="70"/>
      <c r="K10" s="34" t="s">
        <v>65</v>
      </c>
      <c r="L10" s="77">
        <v>24</v>
      </c>
      <c r="M10" s="77"/>
      <c r="N10" s="72"/>
      <c r="O10" s="79" t="s">
        <v>296</v>
      </c>
      <c r="P10" s="81">
        <v>43467.29175925926</v>
      </c>
      <c r="Q10" s="79" t="s">
        <v>299</v>
      </c>
      <c r="R10" s="79"/>
      <c r="S10" s="79"/>
      <c r="T10" s="79"/>
      <c r="U10" s="79"/>
      <c r="V10" s="83" t="s">
        <v>390</v>
      </c>
      <c r="W10" s="81">
        <v>43467.29175925926</v>
      </c>
      <c r="X10" s="83" t="s">
        <v>459</v>
      </c>
      <c r="Y10" s="79"/>
      <c r="Z10" s="79"/>
      <c r="AA10" s="85" t="s">
        <v>538</v>
      </c>
      <c r="AB10" s="79"/>
      <c r="AC10" s="79" t="b">
        <v>0</v>
      </c>
      <c r="AD10" s="79">
        <v>0</v>
      </c>
      <c r="AE10" s="85" t="s">
        <v>611</v>
      </c>
      <c r="AF10" s="79" t="b">
        <v>0</v>
      </c>
      <c r="AG10" s="79" t="s">
        <v>614</v>
      </c>
      <c r="AH10" s="79"/>
      <c r="AI10" s="85" t="s">
        <v>611</v>
      </c>
      <c r="AJ10" s="79" t="b">
        <v>0</v>
      </c>
      <c r="AK10" s="79">
        <v>17</v>
      </c>
      <c r="AL10" s="85" t="s">
        <v>596</v>
      </c>
      <c r="AM10" s="79" t="s">
        <v>621</v>
      </c>
      <c r="AN10" s="79" t="b">
        <v>0</v>
      </c>
      <c r="AO10" s="85" t="s">
        <v>596</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3.5714285714285716</v>
      </c>
      <c r="BF10" s="48">
        <v>0</v>
      </c>
      <c r="BG10" s="49">
        <v>0</v>
      </c>
      <c r="BH10" s="48">
        <v>0</v>
      </c>
      <c r="BI10" s="49">
        <v>0</v>
      </c>
      <c r="BJ10" s="48">
        <v>27</v>
      </c>
      <c r="BK10" s="49">
        <v>96.42857142857143</v>
      </c>
      <c r="BL10" s="48">
        <v>28</v>
      </c>
    </row>
    <row r="11" spans="1:64" ht="15">
      <c r="A11" s="64" t="s">
        <v>219</v>
      </c>
      <c r="B11" s="64" t="s">
        <v>273</v>
      </c>
      <c r="C11" s="65"/>
      <c r="D11" s="66"/>
      <c r="E11" s="67"/>
      <c r="F11" s="68"/>
      <c r="G11" s="65"/>
      <c r="H11" s="69"/>
      <c r="I11" s="70"/>
      <c r="J11" s="70"/>
      <c r="K11" s="34" t="s">
        <v>65</v>
      </c>
      <c r="L11" s="77">
        <v>25</v>
      </c>
      <c r="M11" s="77"/>
      <c r="N11" s="72"/>
      <c r="O11" s="79" t="s">
        <v>296</v>
      </c>
      <c r="P11" s="81">
        <v>43467.300578703704</v>
      </c>
      <c r="Q11" s="79" t="s">
        <v>299</v>
      </c>
      <c r="R11" s="79"/>
      <c r="S11" s="79"/>
      <c r="T11" s="79"/>
      <c r="U11" s="79"/>
      <c r="V11" s="83" t="s">
        <v>391</v>
      </c>
      <c r="W11" s="81">
        <v>43467.300578703704</v>
      </c>
      <c r="X11" s="83" t="s">
        <v>460</v>
      </c>
      <c r="Y11" s="79"/>
      <c r="Z11" s="79"/>
      <c r="AA11" s="85" t="s">
        <v>539</v>
      </c>
      <c r="AB11" s="79"/>
      <c r="AC11" s="79" t="b">
        <v>0</v>
      </c>
      <c r="AD11" s="79">
        <v>0</v>
      </c>
      <c r="AE11" s="85" t="s">
        <v>611</v>
      </c>
      <c r="AF11" s="79" t="b">
        <v>0</v>
      </c>
      <c r="AG11" s="79" t="s">
        <v>614</v>
      </c>
      <c r="AH11" s="79"/>
      <c r="AI11" s="85" t="s">
        <v>611</v>
      </c>
      <c r="AJ11" s="79" t="b">
        <v>0</v>
      </c>
      <c r="AK11" s="79">
        <v>17</v>
      </c>
      <c r="AL11" s="85" t="s">
        <v>596</v>
      </c>
      <c r="AM11" s="79" t="s">
        <v>620</v>
      </c>
      <c r="AN11" s="79" t="b">
        <v>0</v>
      </c>
      <c r="AO11" s="85" t="s">
        <v>596</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3.5714285714285716</v>
      </c>
      <c r="BF11" s="48">
        <v>0</v>
      </c>
      <c r="BG11" s="49">
        <v>0</v>
      </c>
      <c r="BH11" s="48">
        <v>0</v>
      </c>
      <c r="BI11" s="49">
        <v>0</v>
      </c>
      <c r="BJ11" s="48">
        <v>27</v>
      </c>
      <c r="BK11" s="49">
        <v>96.42857142857143</v>
      </c>
      <c r="BL11" s="48">
        <v>28</v>
      </c>
    </row>
    <row r="12" spans="1:64" ht="15">
      <c r="A12" s="64" t="s">
        <v>220</v>
      </c>
      <c r="B12" s="64" t="s">
        <v>288</v>
      </c>
      <c r="C12" s="65"/>
      <c r="D12" s="66"/>
      <c r="E12" s="67"/>
      <c r="F12" s="68"/>
      <c r="G12" s="65"/>
      <c r="H12" s="69"/>
      <c r="I12" s="70"/>
      <c r="J12" s="70"/>
      <c r="K12" s="34" t="s">
        <v>65</v>
      </c>
      <c r="L12" s="77">
        <v>26</v>
      </c>
      <c r="M12" s="77"/>
      <c r="N12" s="72"/>
      <c r="O12" s="79" t="s">
        <v>296</v>
      </c>
      <c r="P12" s="81">
        <v>43467.37195601852</v>
      </c>
      <c r="Q12" s="79" t="s">
        <v>303</v>
      </c>
      <c r="R12" s="83" t="s">
        <v>345</v>
      </c>
      <c r="S12" s="79" t="s">
        <v>364</v>
      </c>
      <c r="T12" s="79" t="s">
        <v>373</v>
      </c>
      <c r="U12" s="79"/>
      <c r="V12" s="83" t="s">
        <v>392</v>
      </c>
      <c r="W12" s="81">
        <v>43467.37195601852</v>
      </c>
      <c r="X12" s="83" t="s">
        <v>461</v>
      </c>
      <c r="Y12" s="79"/>
      <c r="Z12" s="79"/>
      <c r="AA12" s="85" t="s">
        <v>540</v>
      </c>
      <c r="AB12" s="79"/>
      <c r="AC12" s="79" t="b">
        <v>0</v>
      </c>
      <c r="AD12" s="79">
        <v>0</v>
      </c>
      <c r="AE12" s="85" t="s">
        <v>611</v>
      </c>
      <c r="AF12" s="79" t="b">
        <v>0</v>
      </c>
      <c r="AG12" s="79" t="s">
        <v>614</v>
      </c>
      <c r="AH12" s="79"/>
      <c r="AI12" s="85" t="s">
        <v>611</v>
      </c>
      <c r="AJ12" s="79" t="b">
        <v>0</v>
      </c>
      <c r="AK12" s="79">
        <v>186</v>
      </c>
      <c r="AL12" s="85" t="s">
        <v>533</v>
      </c>
      <c r="AM12" s="79" t="s">
        <v>621</v>
      </c>
      <c r="AN12" s="79" t="b">
        <v>0</v>
      </c>
      <c r="AO12" s="85" t="s">
        <v>533</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221</v>
      </c>
      <c r="B13" s="64" t="s">
        <v>273</v>
      </c>
      <c r="C13" s="65"/>
      <c r="D13" s="66"/>
      <c r="E13" s="67"/>
      <c r="F13" s="68"/>
      <c r="G13" s="65"/>
      <c r="H13" s="69"/>
      <c r="I13" s="70"/>
      <c r="J13" s="70"/>
      <c r="K13" s="34" t="s">
        <v>65</v>
      </c>
      <c r="L13" s="77">
        <v>30</v>
      </c>
      <c r="M13" s="77"/>
      <c r="N13" s="72"/>
      <c r="O13" s="79" t="s">
        <v>296</v>
      </c>
      <c r="P13" s="81">
        <v>43467.391493055555</v>
      </c>
      <c r="Q13" s="79" t="s">
        <v>299</v>
      </c>
      <c r="R13" s="79"/>
      <c r="S13" s="79"/>
      <c r="T13" s="79"/>
      <c r="U13" s="79"/>
      <c r="V13" s="83" t="s">
        <v>393</v>
      </c>
      <c r="W13" s="81">
        <v>43467.391493055555</v>
      </c>
      <c r="X13" s="83" t="s">
        <v>462</v>
      </c>
      <c r="Y13" s="79"/>
      <c r="Z13" s="79"/>
      <c r="AA13" s="85" t="s">
        <v>541</v>
      </c>
      <c r="AB13" s="79"/>
      <c r="AC13" s="79" t="b">
        <v>0</v>
      </c>
      <c r="AD13" s="79">
        <v>0</v>
      </c>
      <c r="AE13" s="85" t="s">
        <v>611</v>
      </c>
      <c r="AF13" s="79" t="b">
        <v>0</v>
      </c>
      <c r="AG13" s="79" t="s">
        <v>614</v>
      </c>
      <c r="AH13" s="79"/>
      <c r="AI13" s="85" t="s">
        <v>611</v>
      </c>
      <c r="AJ13" s="79" t="b">
        <v>0</v>
      </c>
      <c r="AK13" s="79">
        <v>17</v>
      </c>
      <c r="AL13" s="85" t="s">
        <v>596</v>
      </c>
      <c r="AM13" s="79" t="s">
        <v>618</v>
      </c>
      <c r="AN13" s="79" t="b">
        <v>0</v>
      </c>
      <c r="AO13" s="85" t="s">
        <v>596</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3.5714285714285716</v>
      </c>
      <c r="BF13" s="48">
        <v>0</v>
      </c>
      <c r="BG13" s="49">
        <v>0</v>
      </c>
      <c r="BH13" s="48">
        <v>0</v>
      </c>
      <c r="BI13" s="49">
        <v>0</v>
      </c>
      <c r="BJ13" s="48">
        <v>27</v>
      </c>
      <c r="BK13" s="49">
        <v>96.42857142857143</v>
      </c>
      <c r="BL13" s="48">
        <v>28</v>
      </c>
    </row>
    <row r="14" spans="1:64" ht="15">
      <c r="A14" s="64" t="s">
        <v>222</v>
      </c>
      <c r="B14" s="64" t="s">
        <v>249</v>
      </c>
      <c r="C14" s="65"/>
      <c r="D14" s="66"/>
      <c r="E14" s="67"/>
      <c r="F14" s="68"/>
      <c r="G14" s="65"/>
      <c r="H14" s="69"/>
      <c r="I14" s="70"/>
      <c r="J14" s="70"/>
      <c r="K14" s="34" t="s">
        <v>65</v>
      </c>
      <c r="L14" s="77">
        <v>31</v>
      </c>
      <c r="M14" s="77"/>
      <c r="N14" s="72"/>
      <c r="O14" s="79" t="s">
        <v>296</v>
      </c>
      <c r="P14" s="81">
        <v>43467.42870370371</v>
      </c>
      <c r="Q14" s="79" t="s">
        <v>304</v>
      </c>
      <c r="R14" s="83" t="s">
        <v>346</v>
      </c>
      <c r="S14" s="79" t="s">
        <v>365</v>
      </c>
      <c r="T14" s="79" t="s">
        <v>374</v>
      </c>
      <c r="U14" s="79"/>
      <c r="V14" s="83" t="s">
        <v>394</v>
      </c>
      <c r="W14" s="81">
        <v>43467.42870370371</v>
      </c>
      <c r="X14" s="83" t="s">
        <v>463</v>
      </c>
      <c r="Y14" s="79"/>
      <c r="Z14" s="79"/>
      <c r="AA14" s="85" t="s">
        <v>542</v>
      </c>
      <c r="AB14" s="79"/>
      <c r="AC14" s="79" t="b">
        <v>0</v>
      </c>
      <c r="AD14" s="79">
        <v>0</v>
      </c>
      <c r="AE14" s="85" t="s">
        <v>611</v>
      </c>
      <c r="AF14" s="79" t="b">
        <v>0</v>
      </c>
      <c r="AG14" s="79" t="s">
        <v>614</v>
      </c>
      <c r="AH14" s="79"/>
      <c r="AI14" s="85" t="s">
        <v>611</v>
      </c>
      <c r="AJ14" s="79" t="b">
        <v>0</v>
      </c>
      <c r="AK14" s="79">
        <v>0</v>
      </c>
      <c r="AL14" s="85" t="s">
        <v>611</v>
      </c>
      <c r="AM14" s="79" t="s">
        <v>622</v>
      </c>
      <c r="AN14" s="79" t="b">
        <v>0</v>
      </c>
      <c r="AO14" s="85" t="s">
        <v>542</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c r="BE14" s="49"/>
      <c r="BF14" s="48"/>
      <c r="BG14" s="49"/>
      <c r="BH14" s="48"/>
      <c r="BI14" s="49"/>
      <c r="BJ14" s="48"/>
      <c r="BK14" s="49"/>
      <c r="BL14" s="48"/>
    </row>
    <row r="15" spans="1:64" ht="15">
      <c r="A15" s="64" t="s">
        <v>223</v>
      </c>
      <c r="B15" s="64" t="s">
        <v>249</v>
      </c>
      <c r="C15" s="65"/>
      <c r="D15" s="66"/>
      <c r="E15" s="67"/>
      <c r="F15" s="68"/>
      <c r="G15" s="65"/>
      <c r="H15" s="69"/>
      <c r="I15" s="70"/>
      <c r="J15" s="70"/>
      <c r="K15" s="34" t="s">
        <v>65</v>
      </c>
      <c r="L15" s="77">
        <v>33</v>
      </c>
      <c r="M15" s="77"/>
      <c r="N15" s="72"/>
      <c r="O15" s="79" t="s">
        <v>296</v>
      </c>
      <c r="P15" s="81">
        <v>43467.45483796296</v>
      </c>
      <c r="Q15" s="79" t="s">
        <v>305</v>
      </c>
      <c r="R15" s="83" t="s">
        <v>346</v>
      </c>
      <c r="S15" s="79" t="s">
        <v>365</v>
      </c>
      <c r="T15" s="79" t="s">
        <v>374</v>
      </c>
      <c r="U15" s="79"/>
      <c r="V15" s="83" t="s">
        <v>395</v>
      </c>
      <c r="W15" s="81">
        <v>43467.45483796296</v>
      </c>
      <c r="X15" s="83" t="s">
        <v>464</v>
      </c>
      <c r="Y15" s="79"/>
      <c r="Z15" s="79"/>
      <c r="AA15" s="85" t="s">
        <v>543</v>
      </c>
      <c r="AB15" s="79"/>
      <c r="AC15" s="79" t="b">
        <v>0</v>
      </c>
      <c r="AD15" s="79">
        <v>0</v>
      </c>
      <c r="AE15" s="85" t="s">
        <v>611</v>
      </c>
      <c r="AF15" s="79" t="b">
        <v>0</v>
      </c>
      <c r="AG15" s="79" t="s">
        <v>614</v>
      </c>
      <c r="AH15" s="79"/>
      <c r="AI15" s="85" t="s">
        <v>611</v>
      </c>
      <c r="AJ15" s="79" t="b">
        <v>0</v>
      </c>
      <c r="AK15" s="79">
        <v>1</v>
      </c>
      <c r="AL15" s="85" t="s">
        <v>545</v>
      </c>
      <c r="AM15" s="79" t="s">
        <v>618</v>
      </c>
      <c r="AN15" s="79" t="b">
        <v>0</v>
      </c>
      <c r="AO15" s="85" t="s">
        <v>545</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224</v>
      </c>
      <c r="B16" s="64" t="s">
        <v>249</v>
      </c>
      <c r="C16" s="65"/>
      <c r="D16" s="66"/>
      <c r="E16" s="67"/>
      <c r="F16" s="68"/>
      <c r="G16" s="65"/>
      <c r="H16" s="69"/>
      <c r="I16" s="70"/>
      <c r="J16" s="70"/>
      <c r="K16" s="34" t="s">
        <v>65</v>
      </c>
      <c r="L16" s="77">
        <v>35</v>
      </c>
      <c r="M16" s="77"/>
      <c r="N16" s="72"/>
      <c r="O16" s="79" t="s">
        <v>296</v>
      </c>
      <c r="P16" s="81">
        <v>43467.4774537037</v>
      </c>
      <c r="Q16" s="79" t="s">
        <v>306</v>
      </c>
      <c r="R16" s="83" t="s">
        <v>347</v>
      </c>
      <c r="S16" s="79" t="s">
        <v>365</v>
      </c>
      <c r="T16" s="79" t="s">
        <v>375</v>
      </c>
      <c r="U16" s="79"/>
      <c r="V16" s="83" t="s">
        <v>396</v>
      </c>
      <c r="W16" s="81">
        <v>43467.4774537037</v>
      </c>
      <c r="X16" s="83" t="s">
        <v>465</v>
      </c>
      <c r="Y16" s="79"/>
      <c r="Z16" s="79"/>
      <c r="AA16" s="85" t="s">
        <v>544</v>
      </c>
      <c r="AB16" s="79"/>
      <c r="AC16" s="79" t="b">
        <v>0</v>
      </c>
      <c r="AD16" s="79">
        <v>0</v>
      </c>
      <c r="AE16" s="85" t="s">
        <v>611</v>
      </c>
      <c r="AF16" s="79" t="b">
        <v>0</v>
      </c>
      <c r="AG16" s="79" t="s">
        <v>614</v>
      </c>
      <c r="AH16" s="79"/>
      <c r="AI16" s="85" t="s">
        <v>611</v>
      </c>
      <c r="AJ16" s="79" t="b">
        <v>0</v>
      </c>
      <c r="AK16" s="79">
        <v>0</v>
      </c>
      <c r="AL16" s="85" t="s">
        <v>611</v>
      </c>
      <c r="AM16" s="79" t="s">
        <v>622</v>
      </c>
      <c r="AN16" s="79" t="b">
        <v>0</v>
      </c>
      <c r="AO16" s="85" t="s">
        <v>544</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225</v>
      </c>
      <c r="B17" s="64" t="s">
        <v>249</v>
      </c>
      <c r="C17" s="65"/>
      <c r="D17" s="66"/>
      <c r="E17" s="67"/>
      <c r="F17" s="68"/>
      <c r="G17" s="65"/>
      <c r="H17" s="69"/>
      <c r="I17" s="70"/>
      <c r="J17" s="70"/>
      <c r="K17" s="34" t="s">
        <v>65</v>
      </c>
      <c r="L17" s="77">
        <v>37</v>
      </c>
      <c r="M17" s="77"/>
      <c r="N17" s="72"/>
      <c r="O17" s="79" t="s">
        <v>296</v>
      </c>
      <c r="P17" s="81">
        <v>43467.427094907405</v>
      </c>
      <c r="Q17" s="79" t="s">
        <v>307</v>
      </c>
      <c r="R17" s="83" t="s">
        <v>346</v>
      </c>
      <c r="S17" s="79" t="s">
        <v>365</v>
      </c>
      <c r="T17" s="79" t="s">
        <v>374</v>
      </c>
      <c r="U17" s="79"/>
      <c r="V17" s="83" t="s">
        <v>397</v>
      </c>
      <c r="W17" s="81">
        <v>43467.427094907405</v>
      </c>
      <c r="X17" s="83" t="s">
        <v>466</v>
      </c>
      <c r="Y17" s="79"/>
      <c r="Z17" s="79"/>
      <c r="AA17" s="85" t="s">
        <v>545</v>
      </c>
      <c r="AB17" s="79"/>
      <c r="AC17" s="79" t="b">
        <v>0</v>
      </c>
      <c r="AD17" s="79">
        <v>1</v>
      </c>
      <c r="AE17" s="85" t="s">
        <v>611</v>
      </c>
      <c r="AF17" s="79" t="b">
        <v>0</v>
      </c>
      <c r="AG17" s="79" t="s">
        <v>614</v>
      </c>
      <c r="AH17" s="79"/>
      <c r="AI17" s="85" t="s">
        <v>611</v>
      </c>
      <c r="AJ17" s="79" t="b">
        <v>0</v>
      </c>
      <c r="AK17" s="79">
        <v>1</v>
      </c>
      <c r="AL17" s="85" t="s">
        <v>611</v>
      </c>
      <c r="AM17" s="79" t="s">
        <v>623</v>
      </c>
      <c r="AN17" s="79" t="b">
        <v>0</v>
      </c>
      <c r="AO17" s="85" t="s">
        <v>545</v>
      </c>
      <c r="AP17" s="79" t="s">
        <v>176</v>
      </c>
      <c r="AQ17" s="79">
        <v>0</v>
      </c>
      <c r="AR17" s="79">
        <v>0</v>
      </c>
      <c r="AS17" s="79"/>
      <c r="AT17" s="79"/>
      <c r="AU17" s="79"/>
      <c r="AV17" s="79"/>
      <c r="AW17" s="79"/>
      <c r="AX17" s="79"/>
      <c r="AY17" s="79"/>
      <c r="AZ17" s="79"/>
      <c r="BA17">
        <v>2</v>
      </c>
      <c r="BB17" s="78" t="str">
        <f>REPLACE(INDEX(GroupVertices[Group],MATCH(Edges24[[#This Row],[Vertex 1]],GroupVertices[Vertex],0)),1,1,"")</f>
        <v>3</v>
      </c>
      <c r="BC17" s="78" t="str">
        <f>REPLACE(INDEX(GroupVertices[Group],MATCH(Edges24[[#This Row],[Vertex 2]],GroupVertices[Vertex],0)),1,1,"")</f>
        <v>3</v>
      </c>
      <c r="BD17" s="48">
        <v>1</v>
      </c>
      <c r="BE17" s="49">
        <v>10</v>
      </c>
      <c r="BF17" s="48">
        <v>0</v>
      </c>
      <c r="BG17" s="49">
        <v>0</v>
      </c>
      <c r="BH17" s="48">
        <v>0</v>
      </c>
      <c r="BI17" s="49">
        <v>0</v>
      </c>
      <c r="BJ17" s="48">
        <v>9</v>
      </c>
      <c r="BK17" s="49">
        <v>90</v>
      </c>
      <c r="BL17" s="48">
        <v>10</v>
      </c>
    </row>
    <row r="18" spans="1:64" ht="15">
      <c r="A18" s="64" t="s">
        <v>225</v>
      </c>
      <c r="B18" s="64" t="s">
        <v>249</v>
      </c>
      <c r="C18" s="65"/>
      <c r="D18" s="66"/>
      <c r="E18" s="67"/>
      <c r="F18" s="68"/>
      <c r="G18" s="65"/>
      <c r="H18" s="69"/>
      <c r="I18" s="70"/>
      <c r="J18" s="70"/>
      <c r="K18" s="34" t="s">
        <v>65</v>
      </c>
      <c r="L18" s="77">
        <v>38</v>
      </c>
      <c r="M18" s="77"/>
      <c r="N18" s="72"/>
      <c r="O18" s="79" t="s">
        <v>296</v>
      </c>
      <c r="P18" s="81">
        <v>43467.475694444445</v>
      </c>
      <c r="Q18" s="79" t="s">
        <v>308</v>
      </c>
      <c r="R18" s="83" t="s">
        <v>347</v>
      </c>
      <c r="S18" s="79" t="s">
        <v>365</v>
      </c>
      <c r="T18" s="79" t="s">
        <v>375</v>
      </c>
      <c r="U18" s="79"/>
      <c r="V18" s="83" t="s">
        <v>397</v>
      </c>
      <c r="W18" s="81">
        <v>43467.475694444445</v>
      </c>
      <c r="X18" s="83" t="s">
        <v>467</v>
      </c>
      <c r="Y18" s="79"/>
      <c r="Z18" s="79"/>
      <c r="AA18" s="85" t="s">
        <v>546</v>
      </c>
      <c r="AB18" s="79"/>
      <c r="AC18" s="79" t="b">
        <v>0</v>
      </c>
      <c r="AD18" s="79">
        <v>0</v>
      </c>
      <c r="AE18" s="85" t="s">
        <v>611</v>
      </c>
      <c r="AF18" s="79" t="b">
        <v>0</v>
      </c>
      <c r="AG18" s="79" t="s">
        <v>614</v>
      </c>
      <c r="AH18" s="79"/>
      <c r="AI18" s="85" t="s">
        <v>611</v>
      </c>
      <c r="AJ18" s="79" t="b">
        <v>0</v>
      </c>
      <c r="AK18" s="79">
        <v>1</v>
      </c>
      <c r="AL18" s="85" t="s">
        <v>611</v>
      </c>
      <c r="AM18" s="79" t="s">
        <v>623</v>
      </c>
      <c r="AN18" s="79" t="b">
        <v>0</v>
      </c>
      <c r="AO18" s="85" t="s">
        <v>546</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v>1</v>
      </c>
      <c r="BE18" s="49">
        <v>9.090909090909092</v>
      </c>
      <c r="BF18" s="48">
        <v>0</v>
      </c>
      <c r="BG18" s="49">
        <v>0</v>
      </c>
      <c r="BH18" s="48">
        <v>0</v>
      </c>
      <c r="BI18" s="49">
        <v>0</v>
      </c>
      <c r="BJ18" s="48">
        <v>10</v>
      </c>
      <c r="BK18" s="49">
        <v>90.9090909090909</v>
      </c>
      <c r="BL18" s="48">
        <v>11</v>
      </c>
    </row>
    <row r="19" spans="1:64" ht="15">
      <c r="A19" s="64" t="s">
        <v>226</v>
      </c>
      <c r="B19" s="64" t="s">
        <v>225</v>
      </c>
      <c r="C19" s="65"/>
      <c r="D19" s="66"/>
      <c r="E19" s="67"/>
      <c r="F19" s="68"/>
      <c r="G19" s="65"/>
      <c r="H19" s="69"/>
      <c r="I19" s="70"/>
      <c r="J19" s="70"/>
      <c r="K19" s="34" t="s">
        <v>65</v>
      </c>
      <c r="L19" s="77">
        <v>39</v>
      </c>
      <c r="M19" s="77"/>
      <c r="N19" s="72"/>
      <c r="O19" s="79" t="s">
        <v>296</v>
      </c>
      <c r="P19" s="81">
        <v>43467.480520833335</v>
      </c>
      <c r="Q19" s="79" t="s">
        <v>309</v>
      </c>
      <c r="R19" s="83" t="s">
        <v>347</v>
      </c>
      <c r="S19" s="79" t="s">
        <v>365</v>
      </c>
      <c r="T19" s="79" t="s">
        <v>375</v>
      </c>
      <c r="U19" s="79"/>
      <c r="V19" s="83" t="s">
        <v>398</v>
      </c>
      <c r="W19" s="81">
        <v>43467.480520833335</v>
      </c>
      <c r="X19" s="83" t="s">
        <v>468</v>
      </c>
      <c r="Y19" s="79"/>
      <c r="Z19" s="79"/>
      <c r="AA19" s="85" t="s">
        <v>547</v>
      </c>
      <c r="AB19" s="79"/>
      <c r="AC19" s="79" t="b">
        <v>0</v>
      </c>
      <c r="AD19" s="79">
        <v>0</v>
      </c>
      <c r="AE19" s="85" t="s">
        <v>611</v>
      </c>
      <c r="AF19" s="79" t="b">
        <v>0</v>
      </c>
      <c r="AG19" s="79" t="s">
        <v>614</v>
      </c>
      <c r="AH19" s="79"/>
      <c r="AI19" s="85" t="s">
        <v>611</v>
      </c>
      <c r="AJ19" s="79" t="b">
        <v>0</v>
      </c>
      <c r="AK19" s="79">
        <v>1</v>
      </c>
      <c r="AL19" s="85" t="s">
        <v>546</v>
      </c>
      <c r="AM19" s="79" t="s">
        <v>621</v>
      </c>
      <c r="AN19" s="79" t="b">
        <v>0</v>
      </c>
      <c r="AO19" s="85" t="s">
        <v>546</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227</v>
      </c>
      <c r="B20" s="64" t="s">
        <v>273</v>
      </c>
      <c r="C20" s="65"/>
      <c r="D20" s="66"/>
      <c r="E20" s="67"/>
      <c r="F20" s="68"/>
      <c r="G20" s="65"/>
      <c r="H20" s="69"/>
      <c r="I20" s="70"/>
      <c r="J20" s="70"/>
      <c r="K20" s="34" t="s">
        <v>65</v>
      </c>
      <c r="L20" s="77">
        <v>41</v>
      </c>
      <c r="M20" s="77"/>
      <c r="N20" s="72"/>
      <c r="O20" s="79" t="s">
        <v>296</v>
      </c>
      <c r="P20" s="81">
        <v>43467.765231481484</v>
      </c>
      <c r="Q20" s="79" t="s">
        <v>299</v>
      </c>
      <c r="R20" s="79"/>
      <c r="S20" s="79"/>
      <c r="T20" s="79"/>
      <c r="U20" s="79"/>
      <c r="V20" s="83" t="s">
        <v>399</v>
      </c>
      <c r="W20" s="81">
        <v>43467.765231481484</v>
      </c>
      <c r="X20" s="83" t="s">
        <v>469</v>
      </c>
      <c r="Y20" s="79"/>
      <c r="Z20" s="79"/>
      <c r="AA20" s="85" t="s">
        <v>548</v>
      </c>
      <c r="AB20" s="79"/>
      <c r="AC20" s="79" t="b">
        <v>0</v>
      </c>
      <c r="AD20" s="79">
        <v>0</v>
      </c>
      <c r="AE20" s="85" t="s">
        <v>611</v>
      </c>
      <c r="AF20" s="79" t="b">
        <v>0</v>
      </c>
      <c r="AG20" s="79" t="s">
        <v>614</v>
      </c>
      <c r="AH20" s="79"/>
      <c r="AI20" s="85" t="s">
        <v>611</v>
      </c>
      <c r="AJ20" s="79" t="b">
        <v>0</v>
      </c>
      <c r="AK20" s="79">
        <v>17</v>
      </c>
      <c r="AL20" s="85" t="s">
        <v>596</v>
      </c>
      <c r="AM20" s="79" t="s">
        <v>621</v>
      </c>
      <c r="AN20" s="79" t="b">
        <v>0</v>
      </c>
      <c r="AO20" s="85" t="s">
        <v>596</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1</v>
      </c>
      <c r="BE20" s="49">
        <v>3.5714285714285716</v>
      </c>
      <c r="BF20" s="48">
        <v>0</v>
      </c>
      <c r="BG20" s="49">
        <v>0</v>
      </c>
      <c r="BH20" s="48">
        <v>0</v>
      </c>
      <c r="BI20" s="49">
        <v>0</v>
      </c>
      <c r="BJ20" s="48">
        <v>27</v>
      </c>
      <c r="BK20" s="49">
        <v>96.42857142857143</v>
      </c>
      <c r="BL20" s="48">
        <v>28</v>
      </c>
    </row>
    <row r="21" spans="1:64" ht="15">
      <c r="A21" s="64" t="s">
        <v>228</v>
      </c>
      <c r="B21" s="64" t="s">
        <v>287</v>
      </c>
      <c r="C21" s="65"/>
      <c r="D21" s="66"/>
      <c r="E21" s="67"/>
      <c r="F21" s="68"/>
      <c r="G21" s="65"/>
      <c r="H21" s="69"/>
      <c r="I21" s="70"/>
      <c r="J21" s="70"/>
      <c r="K21" s="34" t="s">
        <v>65</v>
      </c>
      <c r="L21" s="77">
        <v>42</v>
      </c>
      <c r="M21" s="77"/>
      <c r="N21" s="72"/>
      <c r="O21" s="79" t="s">
        <v>296</v>
      </c>
      <c r="P21" s="81">
        <v>43264.506064814814</v>
      </c>
      <c r="Q21" s="79" t="s">
        <v>310</v>
      </c>
      <c r="R21" s="79"/>
      <c r="S21" s="79"/>
      <c r="T21" s="79"/>
      <c r="U21" s="83" t="s">
        <v>381</v>
      </c>
      <c r="V21" s="83" t="s">
        <v>381</v>
      </c>
      <c r="W21" s="81">
        <v>43264.506064814814</v>
      </c>
      <c r="X21" s="83" t="s">
        <v>470</v>
      </c>
      <c r="Y21" s="79"/>
      <c r="Z21" s="79"/>
      <c r="AA21" s="85" t="s">
        <v>549</v>
      </c>
      <c r="AB21" s="79"/>
      <c r="AC21" s="79" t="b">
        <v>0</v>
      </c>
      <c r="AD21" s="79">
        <v>6</v>
      </c>
      <c r="AE21" s="85" t="s">
        <v>611</v>
      </c>
      <c r="AF21" s="79" t="b">
        <v>0</v>
      </c>
      <c r="AG21" s="79" t="s">
        <v>614</v>
      </c>
      <c r="AH21" s="79"/>
      <c r="AI21" s="85" t="s">
        <v>611</v>
      </c>
      <c r="AJ21" s="79" t="b">
        <v>0</v>
      </c>
      <c r="AK21" s="79">
        <v>3</v>
      </c>
      <c r="AL21" s="85" t="s">
        <v>611</v>
      </c>
      <c r="AM21" s="79" t="s">
        <v>620</v>
      </c>
      <c r="AN21" s="79" t="b">
        <v>0</v>
      </c>
      <c r="AO21" s="85" t="s">
        <v>549</v>
      </c>
      <c r="AP21" s="79" t="s">
        <v>638</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6</v>
      </c>
      <c r="BD21" s="48">
        <v>0</v>
      </c>
      <c r="BE21" s="49">
        <v>0</v>
      </c>
      <c r="BF21" s="48">
        <v>0</v>
      </c>
      <c r="BG21" s="49">
        <v>0</v>
      </c>
      <c r="BH21" s="48">
        <v>0</v>
      </c>
      <c r="BI21" s="49">
        <v>0</v>
      </c>
      <c r="BJ21" s="48">
        <v>10</v>
      </c>
      <c r="BK21" s="49">
        <v>100</v>
      </c>
      <c r="BL21" s="48">
        <v>10</v>
      </c>
    </row>
    <row r="22" spans="1:64" ht="15">
      <c r="A22" s="64" t="s">
        <v>229</v>
      </c>
      <c r="B22" s="64" t="s">
        <v>228</v>
      </c>
      <c r="C22" s="65"/>
      <c r="D22" s="66"/>
      <c r="E22" s="67"/>
      <c r="F22" s="68"/>
      <c r="G22" s="65"/>
      <c r="H22" s="69"/>
      <c r="I22" s="70"/>
      <c r="J22" s="70"/>
      <c r="K22" s="34" t="s">
        <v>65</v>
      </c>
      <c r="L22" s="77">
        <v>43</v>
      </c>
      <c r="M22" s="77"/>
      <c r="N22" s="72"/>
      <c r="O22" s="79" t="s">
        <v>296</v>
      </c>
      <c r="P22" s="81">
        <v>43469.85568287037</v>
      </c>
      <c r="Q22" s="79" t="s">
        <v>311</v>
      </c>
      <c r="R22" s="79"/>
      <c r="S22" s="79"/>
      <c r="T22" s="79"/>
      <c r="U22" s="83" t="s">
        <v>381</v>
      </c>
      <c r="V22" s="83" t="s">
        <v>381</v>
      </c>
      <c r="W22" s="81">
        <v>43469.85568287037</v>
      </c>
      <c r="X22" s="83" t="s">
        <v>471</v>
      </c>
      <c r="Y22" s="79"/>
      <c r="Z22" s="79"/>
      <c r="AA22" s="85" t="s">
        <v>550</v>
      </c>
      <c r="AB22" s="79"/>
      <c r="AC22" s="79" t="b">
        <v>0</v>
      </c>
      <c r="AD22" s="79">
        <v>0</v>
      </c>
      <c r="AE22" s="85" t="s">
        <v>611</v>
      </c>
      <c r="AF22" s="79" t="b">
        <v>0</v>
      </c>
      <c r="AG22" s="79" t="s">
        <v>614</v>
      </c>
      <c r="AH22" s="79"/>
      <c r="AI22" s="85" t="s">
        <v>611</v>
      </c>
      <c r="AJ22" s="79" t="b">
        <v>0</v>
      </c>
      <c r="AK22" s="79">
        <v>3</v>
      </c>
      <c r="AL22" s="85" t="s">
        <v>549</v>
      </c>
      <c r="AM22" s="79" t="s">
        <v>624</v>
      </c>
      <c r="AN22" s="79" t="b">
        <v>0</v>
      </c>
      <c r="AO22" s="85" t="s">
        <v>549</v>
      </c>
      <c r="AP22" s="79" t="s">
        <v>176</v>
      </c>
      <c r="AQ22" s="79">
        <v>0</v>
      </c>
      <c r="AR22" s="79">
        <v>0</v>
      </c>
      <c r="AS22" s="79"/>
      <c r="AT22" s="79"/>
      <c r="AU22" s="79"/>
      <c r="AV22" s="79"/>
      <c r="AW22" s="79"/>
      <c r="AX22" s="79"/>
      <c r="AY22" s="79"/>
      <c r="AZ22" s="79"/>
      <c r="BA22">
        <v>1</v>
      </c>
      <c r="BB22" s="78" t="str">
        <f>REPLACE(INDEX(GroupVertices[Group],MATCH(Edges24[[#This Row],[Vertex 1]],GroupVertices[Vertex],0)),1,1,"")</f>
        <v>6</v>
      </c>
      <c r="BC22" s="78" t="str">
        <f>REPLACE(INDEX(GroupVertices[Group],MATCH(Edges24[[#This Row],[Vertex 2]],GroupVertices[Vertex],0)),1,1,"")</f>
        <v>6</v>
      </c>
      <c r="BD22" s="48"/>
      <c r="BE22" s="49"/>
      <c r="BF22" s="48"/>
      <c r="BG22" s="49"/>
      <c r="BH22" s="48"/>
      <c r="BI22" s="49"/>
      <c r="BJ22" s="48"/>
      <c r="BK22" s="49"/>
      <c r="BL22" s="48"/>
    </row>
    <row r="23" spans="1:64" ht="15">
      <c r="A23" s="64" t="s">
        <v>230</v>
      </c>
      <c r="B23" s="64" t="s">
        <v>230</v>
      </c>
      <c r="C23" s="65"/>
      <c r="D23" s="66"/>
      <c r="E23" s="67"/>
      <c r="F23" s="68"/>
      <c r="G23" s="65"/>
      <c r="H23" s="69"/>
      <c r="I23" s="70"/>
      <c r="J23" s="70"/>
      <c r="K23" s="34" t="s">
        <v>65</v>
      </c>
      <c r="L23" s="77">
        <v>45</v>
      </c>
      <c r="M23" s="77"/>
      <c r="N23" s="72"/>
      <c r="O23" s="79" t="s">
        <v>176</v>
      </c>
      <c r="P23" s="81">
        <v>43470.39021990741</v>
      </c>
      <c r="Q23" s="79" t="s">
        <v>312</v>
      </c>
      <c r="R23" s="79" t="s">
        <v>348</v>
      </c>
      <c r="S23" s="79" t="s">
        <v>366</v>
      </c>
      <c r="T23" s="79"/>
      <c r="U23" s="79"/>
      <c r="V23" s="83" t="s">
        <v>400</v>
      </c>
      <c r="W23" s="81">
        <v>43470.39021990741</v>
      </c>
      <c r="X23" s="83" t="s">
        <v>472</v>
      </c>
      <c r="Y23" s="79"/>
      <c r="Z23" s="79"/>
      <c r="AA23" s="85" t="s">
        <v>551</v>
      </c>
      <c r="AB23" s="79"/>
      <c r="AC23" s="79" t="b">
        <v>0</v>
      </c>
      <c r="AD23" s="79">
        <v>1</v>
      </c>
      <c r="AE23" s="85" t="s">
        <v>611</v>
      </c>
      <c r="AF23" s="79" t="b">
        <v>1</v>
      </c>
      <c r="AG23" s="79" t="s">
        <v>614</v>
      </c>
      <c r="AH23" s="79"/>
      <c r="AI23" s="85" t="s">
        <v>615</v>
      </c>
      <c r="AJ23" s="79" t="b">
        <v>0</v>
      </c>
      <c r="AK23" s="79">
        <v>0</v>
      </c>
      <c r="AL23" s="85" t="s">
        <v>611</v>
      </c>
      <c r="AM23" s="79" t="s">
        <v>618</v>
      </c>
      <c r="AN23" s="79" t="b">
        <v>0</v>
      </c>
      <c r="AO23" s="85" t="s">
        <v>551</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2</v>
      </c>
      <c r="BE23" s="49">
        <v>5.555555555555555</v>
      </c>
      <c r="BF23" s="48">
        <v>1</v>
      </c>
      <c r="BG23" s="49">
        <v>2.7777777777777777</v>
      </c>
      <c r="BH23" s="48">
        <v>0</v>
      </c>
      <c r="BI23" s="49">
        <v>0</v>
      </c>
      <c r="BJ23" s="48">
        <v>33</v>
      </c>
      <c r="BK23" s="49">
        <v>91.66666666666667</v>
      </c>
      <c r="BL23" s="48">
        <v>36</v>
      </c>
    </row>
    <row r="24" spans="1:64" ht="15">
      <c r="A24" s="64" t="s">
        <v>231</v>
      </c>
      <c r="B24" s="64" t="s">
        <v>231</v>
      </c>
      <c r="C24" s="65"/>
      <c r="D24" s="66"/>
      <c r="E24" s="67"/>
      <c r="F24" s="68"/>
      <c r="G24" s="65"/>
      <c r="H24" s="69"/>
      <c r="I24" s="70"/>
      <c r="J24" s="70"/>
      <c r="K24" s="34" t="s">
        <v>65</v>
      </c>
      <c r="L24" s="77">
        <v>46</v>
      </c>
      <c r="M24" s="77"/>
      <c r="N24" s="72"/>
      <c r="O24" s="79" t="s">
        <v>176</v>
      </c>
      <c r="P24" s="81">
        <v>43470.71890046296</v>
      </c>
      <c r="Q24" s="79" t="s">
        <v>313</v>
      </c>
      <c r="R24" s="79" t="s">
        <v>349</v>
      </c>
      <c r="S24" s="79" t="s">
        <v>367</v>
      </c>
      <c r="T24" s="79"/>
      <c r="U24" s="79"/>
      <c r="V24" s="83" t="s">
        <v>401</v>
      </c>
      <c r="W24" s="81">
        <v>43470.71890046296</v>
      </c>
      <c r="X24" s="83" t="s">
        <v>473</v>
      </c>
      <c r="Y24" s="79"/>
      <c r="Z24" s="79"/>
      <c r="AA24" s="85" t="s">
        <v>552</v>
      </c>
      <c r="AB24" s="79"/>
      <c r="AC24" s="79" t="b">
        <v>0</v>
      </c>
      <c r="AD24" s="79">
        <v>0</v>
      </c>
      <c r="AE24" s="85" t="s">
        <v>611</v>
      </c>
      <c r="AF24" s="79" t="b">
        <v>0</v>
      </c>
      <c r="AG24" s="79" t="s">
        <v>614</v>
      </c>
      <c r="AH24" s="79"/>
      <c r="AI24" s="85" t="s">
        <v>611</v>
      </c>
      <c r="AJ24" s="79" t="b">
        <v>0</v>
      </c>
      <c r="AK24" s="79">
        <v>0</v>
      </c>
      <c r="AL24" s="85" t="s">
        <v>611</v>
      </c>
      <c r="AM24" s="79" t="s">
        <v>625</v>
      </c>
      <c r="AN24" s="79" t="b">
        <v>0</v>
      </c>
      <c r="AO24" s="85" t="s">
        <v>552</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1</v>
      </c>
      <c r="BE24" s="49">
        <v>7.6923076923076925</v>
      </c>
      <c r="BF24" s="48">
        <v>0</v>
      </c>
      <c r="BG24" s="49">
        <v>0</v>
      </c>
      <c r="BH24" s="48">
        <v>0</v>
      </c>
      <c r="BI24" s="49">
        <v>0</v>
      </c>
      <c r="BJ24" s="48">
        <v>12</v>
      </c>
      <c r="BK24" s="49">
        <v>92.3076923076923</v>
      </c>
      <c r="BL24" s="48">
        <v>13</v>
      </c>
    </row>
    <row r="25" spans="1:64" ht="15">
      <c r="A25" s="64" t="s">
        <v>232</v>
      </c>
      <c r="B25" s="64" t="s">
        <v>232</v>
      </c>
      <c r="C25" s="65"/>
      <c r="D25" s="66"/>
      <c r="E25" s="67"/>
      <c r="F25" s="68"/>
      <c r="G25" s="65"/>
      <c r="H25" s="69"/>
      <c r="I25" s="70"/>
      <c r="J25" s="70"/>
      <c r="K25" s="34" t="s">
        <v>65</v>
      </c>
      <c r="L25" s="77">
        <v>47</v>
      </c>
      <c r="M25" s="77"/>
      <c r="N25" s="72"/>
      <c r="O25" s="79" t="s">
        <v>176</v>
      </c>
      <c r="P25" s="81">
        <v>43470.72115740741</v>
      </c>
      <c r="Q25" s="79" t="s">
        <v>314</v>
      </c>
      <c r="R25" s="79" t="s">
        <v>349</v>
      </c>
      <c r="S25" s="79" t="s">
        <v>367</v>
      </c>
      <c r="T25" s="79"/>
      <c r="U25" s="79"/>
      <c r="V25" s="83" t="s">
        <v>402</v>
      </c>
      <c r="W25" s="81">
        <v>43470.72115740741</v>
      </c>
      <c r="X25" s="83" t="s">
        <v>474</v>
      </c>
      <c r="Y25" s="79"/>
      <c r="Z25" s="79"/>
      <c r="AA25" s="85" t="s">
        <v>553</v>
      </c>
      <c r="AB25" s="79"/>
      <c r="AC25" s="79" t="b">
        <v>0</v>
      </c>
      <c r="AD25" s="79">
        <v>0</v>
      </c>
      <c r="AE25" s="85" t="s">
        <v>611</v>
      </c>
      <c r="AF25" s="79" t="b">
        <v>0</v>
      </c>
      <c r="AG25" s="79" t="s">
        <v>614</v>
      </c>
      <c r="AH25" s="79"/>
      <c r="AI25" s="85" t="s">
        <v>611</v>
      </c>
      <c r="AJ25" s="79" t="b">
        <v>0</v>
      </c>
      <c r="AK25" s="79">
        <v>0</v>
      </c>
      <c r="AL25" s="85" t="s">
        <v>611</v>
      </c>
      <c r="AM25" s="79" t="s">
        <v>626</v>
      </c>
      <c r="AN25" s="79" t="b">
        <v>0</v>
      </c>
      <c r="AO25" s="85" t="s">
        <v>553</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8.333333333333334</v>
      </c>
      <c r="BF25" s="48">
        <v>0</v>
      </c>
      <c r="BG25" s="49">
        <v>0</v>
      </c>
      <c r="BH25" s="48">
        <v>0</v>
      </c>
      <c r="BI25" s="49">
        <v>0</v>
      </c>
      <c r="BJ25" s="48">
        <v>11</v>
      </c>
      <c r="BK25" s="49">
        <v>91.66666666666667</v>
      </c>
      <c r="BL25" s="48">
        <v>12</v>
      </c>
    </row>
    <row r="26" spans="1:64" ht="15">
      <c r="A26" s="64" t="s">
        <v>233</v>
      </c>
      <c r="B26" s="64" t="s">
        <v>233</v>
      </c>
      <c r="C26" s="65"/>
      <c r="D26" s="66"/>
      <c r="E26" s="67"/>
      <c r="F26" s="68"/>
      <c r="G26" s="65"/>
      <c r="H26" s="69"/>
      <c r="I26" s="70"/>
      <c r="J26" s="70"/>
      <c r="K26" s="34" t="s">
        <v>65</v>
      </c>
      <c r="L26" s="77">
        <v>48</v>
      </c>
      <c r="M26" s="77"/>
      <c r="N26" s="72"/>
      <c r="O26" s="79" t="s">
        <v>176</v>
      </c>
      <c r="P26" s="81">
        <v>43470.722233796296</v>
      </c>
      <c r="Q26" s="79" t="s">
        <v>315</v>
      </c>
      <c r="R26" s="79" t="s">
        <v>349</v>
      </c>
      <c r="S26" s="79" t="s">
        <v>367</v>
      </c>
      <c r="T26" s="79"/>
      <c r="U26" s="79"/>
      <c r="V26" s="83" t="s">
        <v>403</v>
      </c>
      <c r="W26" s="81">
        <v>43470.722233796296</v>
      </c>
      <c r="X26" s="83" t="s">
        <v>475</v>
      </c>
      <c r="Y26" s="79"/>
      <c r="Z26" s="79"/>
      <c r="AA26" s="85" t="s">
        <v>554</v>
      </c>
      <c r="AB26" s="79"/>
      <c r="AC26" s="79" t="b">
        <v>0</v>
      </c>
      <c r="AD26" s="79">
        <v>0</v>
      </c>
      <c r="AE26" s="85" t="s">
        <v>611</v>
      </c>
      <c r="AF26" s="79" t="b">
        <v>0</v>
      </c>
      <c r="AG26" s="79" t="s">
        <v>614</v>
      </c>
      <c r="AH26" s="79"/>
      <c r="AI26" s="85" t="s">
        <v>611</v>
      </c>
      <c r="AJ26" s="79" t="b">
        <v>0</v>
      </c>
      <c r="AK26" s="79">
        <v>0</v>
      </c>
      <c r="AL26" s="85" t="s">
        <v>611</v>
      </c>
      <c r="AM26" s="79" t="s">
        <v>627</v>
      </c>
      <c r="AN26" s="79" t="b">
        <v>0</v>
      </c>
      <c r="AO26" s="85" t="s">
        <v>554</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1</v>
      </c>
      <c r="BE26" s="49">
        <v>8.333333333333334</v>
      </c>
      <c r="BF26" s="48">
        <v>0</v>
      </c>
      <c r="BG26" s="49">
        <v>0</v>
      </c>
      <c r="BH26" s="48">
        <v>0</v>
      </c>
      <c r="BI26" s="49">
        <v>0</v>
      </c>
      <c r="BJ26" s="48">
        <v>11</v>
      </c>
      <c r="BK26" s="49">
        <v>91.66666666666667</v>
      </c>
      <c r="BL26" s="48">
        <v>12</v>
      </c>
    </row>
    <row r="27" spans="1:64" ht="15">
      <c r="A27" s="64" t="s">
        <v>234</v>
      </c>
      <c r="B27" s="64" t="s">
        <v>234</v>
      </c>
      <c r="C27" s="65"/>
      <c r="D27" s="66"/>
      <c r="E27" s="67"/>
      <c r="F27" s="68"/>
      <c r="G27" s="65"/>
      <c r="H27" s="69"/>
      <c r="I27" s="70"/>
      <c r="J27" s="70"/>
      <c r="K27" s="34" t="s">
        <v>65</v>
      </c>
      <c r="L27" s="77">
        <v>49</v>
      </c>
      <c r="M27" s="77"/>
      <c r="N27" s="72"/>
      <c r="O27" s="79" t="s">
        <v>176</v>
      </c>
      <c r="P27" s="81">
        <v>43470.725266203706</v>
      </c>
      <c r="Q27" s="79" t="s">
        <v>316</v>
      </c>
      <c r="R27" s="83" t="s">
        <v>350</v>
      </c>
      <c r="S27" s="79" t="s">
        <v>368</v>
      </c>
      <c r="T27" s="79"/>
      <c r="U27" s="79"/>
      <c r="V27" s="83" t="s">
        <v>404</v>
      </c>
      <c r="W27" s="81">
        <v>43470.725266203706</v>
      </c>
      <c r="X27" s="83" t="s">
        <v>476</v>
      </c>
      <c r="Y27" s="79"/>
      <c r="Z27" s="79"/>
      <c r="AA27" s="85" t="s">
        <v>555</v>
      </c>
      <c r="AB27" s="79"/>
      <c r="AC27" s="79" t="b">
        <v>0</v>
      </c>
      <c r="AD27" s="79">
        <v>0</v>
      </c>
      <c r="AE27" s="85" t="s">
        <v>611</v>
      </c>
      <c r="AF27" s="79" t="b">
        <v>0</v>
      </c>
      <c r="AG27" s="79" t="s">
        <v>614</v>
      </c>
      <c r="AH27" s="79"/>
      <c r="AI27" s="85" t="s">
        <v>611</v>
      </c>
      <c r="AJ27" s="79" t="b">
        <v>0</v>
      </c>
      <c r="AK27" s="79">
        <v>0</v>
      </c>
      <c r="AL27" s="85" t="s">
        <v>611</v>
      </c>
      <c r="AM27" s="79" t="s">
        <v>628</v>
      </c>
      <c r="AN27" s="79" t="b">
        <v>0</v>
      </c>
      <c r="AO27" s="85" t="s">
        <v>555</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9.090909090909092</v>
      </c>
      <c r="BF27" s="48">
        <v>0</v>
      </c>
      <c r="BG27" s="49">
        <v>0</v>
      </c>
      <c r="BH27" s="48">
        <v>0</v>
      </c>
      <c r="BI27" s="49">
        <v>0</v>
      </c>
      <c r="BJ27" s="48">
        <v>10</v>
      </c>
      <c r="BK27" s="49">
        <v>90.9090909090909</v>
      </c>
      <c r="BL27" s="48">
        <v>11</v>
      </c>
    </row>
    <row r="28" spans="1:64" ht="15">
      <c r="A28" s="64" t="s">
        <v>235</v>
      </c>
      <c r="B28" s="64" t="s">
        <v>235</v>
      </c>
      <c r="C28" s="65"/>
      <c r="D28" s="66"/>
      <c r="E28" s="67"/>
      <c r="F28" s="68"/>
      <c r="G28" s="65"/>
      <c r="H28" s="69"/>
      <c r="I28" s="70"/>
      <c r="J28" s="70"/>
      <c r="K28" s="34" t="s">
        <v>65</v>
      </c>
      <c r="L28" s="77">
        <v>50</v>
      </c>
      <c r="M28" s="77"/>
      <c r="N28" s="72"/>
      <c r="O28" s="79" t="s">
        <v>176</v>
      </c>
      <c r="P28" s="81">
        <v>43470.72578703704</v>
      </c>
      <c r="Q28" s="79" t="s">
        <v>317</v>
      </c>
      <c r="R28" s="79" t="s">
        <v>349</v>
      </c>
      <c r="S28" s="79" t="s">
        <v>367</v>
      </c>
      <c r="T28" s="79"/>
      <c r="U28" s="79"/>
      <c r="V28" s="83" t="s">
        <v>405</v>
      </c>
      <c r="W28" s="81">
        <v>43470.72578703704</v>
      </c>
      <c r="X28" s="83" t="s">
        <v>477</v>
      </c>
      <c r="Y28" s="79"/>
      <c r="Z28" s="79"/>
      <c r="AA28" s="85" t="s">
        <v>556</v>
      </c>
      <c r="AB28" s="79"/>
      <c r="AC28" s="79" t="b">
        <v>0</v>
      </c>
      <c r="AD28" s="79">
        <v>0</v>
      </c>
      <c r="AE28" s="85" t="s">
        <v>611</v>
      </c>
      <c r="AF28" s="79" t="b">
        <v>0</v>
      </c>
      <c r="AG28" s="79" t="s">
        <v>614</v>
      </c>
      <c r="AH28" s="79"/>
      <c r="AI28" s="85" t="s">
        <v>611</v>
      </c>
      <c r="AJ28" s="79" t="b">
        <v>0</v>
      </c>
      <c r="AK28" s="79">
        <v>0</v>
      </c>
      <c r="AL28" s="85" t="s">
        <v>611</v>
      </c>
      <c r="AM28" s="79" t="s">
        <v>622</v>
      </c>
      <c r="AN28" s="79" t="b">
        <v>0</v>
      </c>
      <c r="AO28" s="85" t="s">
        <v>556</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8.333333333333334</v>
      </c>
      <c r="BF28" s="48">
        <v>0</v>
      </c>
      <c r="BG28" s="49">
        <v>0</v>
      </c>
      <c r="BH28" s="48">
        <v>0</v>
      </c>
      <c r="BI28" s="49">
        <v>0</v>
      </c>
      <c r="BJ28" s="48">
        <v>11</v>
      </c>
      <c r="BK28" s="49">
        <v>91.66666666666667</v>
      </c>
      <c r="BL28" s="48">
        <v>12</v>
      </c>
    </row>
    <row r="29" spans="1:64" ht="15">
      <c r="A29" s="64" t="s">
        <v>236</v>
      </c>
      <c r="B29" s="64" t="s">
        <v>236</v>
      </c>
      <c r="C29" s="65"/>
      <c r="D29" s="66"/>
      <c r="E29" s="67"/>
      <c r="F29" s="68"/>
      <c r="G29" s="65"/>
      <c r="H29" s="69"/>
      <c r="I29" s="70"/>
      <c r="J29" s="70"/>
      <c r="K29" s="34" t="s">
        <v>65</v>
      </c>
      <c r="L29" s="77">
        <v>51</v>
      </c>
      <c r="M29" s="77"/>
      <c r="N29" s="72"/>
      <c r="O29" s="79" t="s">
        <v>176</v>
      </c>
      <c r="P29" s="81">
        <v>43470.72589120371</v>
      </c>
      <c r="Q29" s="79" t="s">
        <v>318</v>
      </c>
      <c r="R29" s="83" t="s">
        <v>350</v>
      </c>
      <c r="S29" s="79" t="s">
        <v>368</v>
      </c>
      <c r="T29" s="79"/>
      <c r="U29" s="79"/>
      <c r="V29" s="83" t="s">
        <v>406</v>
      </c>
      <c r="W29" s="81">
        <v>43470.72589120371</v>
      </c>
      <c r="X29" s="83" t="s">
        <v>478</v>
      </c>
      <c r="Y29" s="79"/>
      <c r="Z29" s="79"/>
      <c r="AA29" s="85" t="s">
        <v>557</v>
      </c>
      <c r="AB29" s="79"/>
      <c r="AC29" s="79" t="b">
        <v>0</v>
      </c>
      <c r="AD29" s="79">
        <v>0</v>
      </c>
      <c r="AE29" s="85" t="s">
        <v>611</v>
      </c>
      <c r="AF29" s="79" t="b">
        <v>0</v>
      </c>
      <c r="AG29" s="79" t="s">
        <v>614</v>
      </c>
      <c r="AH29" s="79"/>
      <c r="AI29" s="85" t="s">
        <v>611</v>
      </c>
      <c r="AJ29" s="79" t="b">
        <v>0</v>
      </c>
      <c r="AK29" s="79">
        <v>0</v>
      </c>
      <c r="AL29" s="85" t="s">
        <v>611</v>
      </c>
      <c r="AM29" s="79" t="s">
        <v>622</v>
      </c>
      <c r="AN29" s="79" t="b">
        <v>0</v>
      </c>
      <c r="AO29" s="85" t="s">
        <v>557</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1</v>
      </c>
      <c r="BE29" s="49">
        <v>9.090909090909092</v>
      </c>
      <c r="BF29" s="48">
        <v>0</v>
      </c>
      <c r="BG29" s="49">
        <v>0</v>
      </c>
      <c r="BH29" s="48">
        <v>0</v>
      </c>
      <c r="BI29" s="49">
        <v>0</v>
      </c>
      <c r="BJ29" s="48">
        <v>10</v>
      </c>
      <c r="BK29" s="49">
        <v>90.9090909090909</v>
      </c>
      <c r="BL29" s="48">
        <v>11</v>
      </c>
    </row>
    <row r="30" spans="1:64" ht="15">
      <c r="A30" s="64" t="s">
        <v>237</v>
      </c>
      <c r="B30" s="64" t="s">
        <v>237</v>
      </c>
      <c r="C30" s="65"/>
      <c r="D30" s="66"/>
      <c r="E30" s="67"/>
      <c r="F30" s="68"/>
      <c r="G30" s="65"/>
      <c r="H30" s="69"/>
      <c r="I30" s="70"/>
      <c r="J30" s="70"/>
      <c r="K30" s="34" t="s">
        <v>65</v>
      </c>
      <c r="L30" s="77">
        <v>52</v>
      </c>
      <c r="M30" s="77"/>
      <c r="N30" s="72"/>
      <c r="O30" s="79" t="s">
        <v>176</v>
      </c>
      <c r="P30" s="81">
        <v>43470.72572916667</v>
      </c>
      <c r="Q30" s="79" t="s">
        <v>319</v>
      </c>
      <c r="R30" s="83" t="s">
        <v>351</v>
      </c>
      <c r="S30" s="79" t="s">
        <v>368</v>
      </c>
      <c r="T30" s="79"/>
      <c r="U30" s="79"/>
      <c r="V30" s="83" t="s">
        <v>407</v>
      </c>
      <c r="W30" s="81">
        <v>43470.72572916667</v>
      </c>
      <c r="X30" s="83" t="s">
        <v>479</v>
      </c>
      <c r="Y30" s="79"/>
      <c r="Z30" s="79"/>
      <c r="AA30" s="85" t="s">
        <v>558</v>
      </c>
      <c r="AB30" s="79"/>
      <c r="AC30" s="79" t="b">
        <v>0</v>
      </c>
      <c r="AD30" s="79">
        <v>0</v>
      </c>
      <c r="AE30" s="85" t="s">
        <v>611</v>
      </c>
      <c r="AF30" s="79" t="b">
        <v>0</v>
      </c>
      <c r="AG30" s="79" t="s">
        <v>614</v>
      </c>
      <c r="AH30" s="79"/>
      <c r="AI30" s="85" t="s">
        <v>611</v>
      </c>
      <c r="AJ30" s="79" t="b">
        <v>0</v>
      </c>
      <c r="AK30" s="79">
        <v>2</v>
      </c>
      <c r="AL30" s="85" t="s">
        <v>611</v>
      </c>
      <c r="AM30" s="79" t="s">
        <v>629</v>
      </c>
      <c r="AN30" s="79" t="b">
        <v>0</v>
      </c>
      <c r="AO30" s="85" t="s">
        <v>558</v>
      </c>
      <c r="AP30" s="79" t="s">
        <v>176</v>
      </c>
      <c r="AQ30" s="79">
        <v>0</v>
      </c>
      <c r="AR30" s="79">
        <v>0</v>
      </c>
      <c r="AS30" s="79"/>
      <c r="AT30" s="79"/>
      <c r="AU30" s="79"/>
      <c r="AV30" s="79"/>
      <c r="AW30" s="79"/>
      <c r="AX30" s="79"/>
      <c r="AY30" s="79"/>
      <c r="AZ30" s="79"/>
      <c r="BA30">
        <v>1</v>
      </c>
      <c r="BB30" s="78" t="str">
        <f>REPLACE(INDEX(GroupVertices[Group],MATCH(Edges24[[#This Row],[Vertex 1]],GroupVertices[Vertex],0)),1,1,"")</f>
        <v>8</v>
      </c>
      <c r="BC30" s="78" t="str">
        <f>REPLACE(INDEX(GroupVertices[Group],MATCH(Edges24[[#This Row],[Vertex 2]],GroupVertices[Vertex],0)),1,1,"")</f>
        <v>8</v>
      </c>
      <c r="BD30" s="48">
        <v>1</v>
      </c>
      <c r="BE30" s="49">
        <v>9.090909090909092</v>
      </c>
      <c r="BF30" s="48">
        <v>0</v>
      </c>
      <c r="BG30" s="49">
        <v>0</v>
      </c>
      <c r="BH30" s="48">
        <v>0</v>
      </c>
      <c r="BI30" s="49">
        <v>0</v>
      </c>
      <c r="BJ30" s="48">
        <v>10</v>
      </c>
      <c r="BK30" s="49">
        <v>90.9090909090909</v>
      </c>
      <c r="BL30" s="48">
        <v>11</v>
      </c>
    </row>
    <row r="31" spans="1:64" ht="15">
      <c r="A31" s="64" t="s">
        <v>238</v>
      </c>
      <c r="B31" s="64" t="s">
        <v>237</v>
      </c>
      <c r="C31" s="65"/>
      <c r="D31" s="66"/>
      <c r="E31" s="67"/>
      <c r="F31" s="68"/>
      <c r="G31" s="65"/>
      <c r="H31" s="69"/>
      <c r="I31" s="70"/>
      <c r="J31" s="70"/>
      <c r="K31" s="34" t="s">
        <v>65</v>
      </c>
      <c r="L31" s="77">
        <v>53</v>
      </c>
      <c r="M31" s="77"/>
      <c r="N31" s="72"/>
      <c r="O31" s="79" t="s">
        <v>296</v>
      </c>
      <c r="P31" s="81">
        <v>43470.72618055555</v>
      </c>
      <c r="Q31" s="79" t="s">
        <v>320</v>
      </c>
      <c r="R31" s="83" t="s">
        <v>351</v>
      </c>
      <c r="S31" s="79" t="s">
        <v>368</v>
      </c>
      <c r="T31" s="79"/>
      <c r="U31" s="79"/>
      <c r="V31" s="83" t="s">
        <v>408</v>
      </c>
      <c r="W31" s="81">
        <v>43470.72618055555</v>
      </c>
      <c r="X31" s="83" t="s">
        <v>480</v>
      </c>
      <c r="Y31" s="79"/>
      <c r="Z31" s="79"/>
      <c r="AA31" s="85" t="s">
        <v>559</v>
      </c>
      <c r="AB31" s="79"/>
      <c r="AC31" s="79" t="b">
        <v>0</v>
      </c>
      <c r="AD31" s="79">
        <v>0</v>
      </c>
      <c r="AE31" s="85" t="s">
        <v>611</v>
      </c>
      <c r="AF31" s="79" t="b">
        <v>0</v>
      </c>
      <c r="AG31" s="79" t="s">
        <v>614</v>
      </c>
      <c r="AH31" s="79"/>
      <c r="AI31" s="85" t="s">
        <v>611</v>
      </c>
      <c r="AJ31" s="79" t="b">
        <v>0</v>
      </c>
      <c r="AK31" s="79">
        <v>2</v>
      </c>
      <c r="AL31" s="85" t="s">
        <v>558</v>
      </c>
      <c r="AM31" s="79" t="s">
        <v>629</v>
      </c>
      <c r="AN31" s="79" t="b">
        <v>0</v>
      </c>
      <c r="AO31" s="85" t="s">
        <v>558</v>
      </c>
      <c r="AP31" s="79" t="s">
        <v>176</v>
      </c>
      <c r="AQ31" s="79">
        <v>0</v>
      </c>
      <c r="AR31" s="79">
        <v>0</v>
      </c>
      <c r="AS31" s="79"/>
      <c r="AT31" s="79"/>
      <c r="AU31" s="79"/>
      <c r="AV31" s="79"/>
      <c r="AW31" s="79"/>
      <c r="AX31" s="79"/>
      <c r="AY31" s="79"/>
      <c r="AZ31" s="79"/>
      <c r="BA31">
        <v>1</v>
      </c>
      <c r="BB31" s="78" t="str">
        <f>REPLACE(INDEX(GroupVertices[Group],MATCH(Edges24[[#This Row],[Vertex 1]],GroupVertices[Vertex],0)),1,1,"")</f>
        <v>8</v>
      </c>
      <c r="BC31" s="78" t="str">
        <f>REPLACE(INDEX(GroupVertices[Group],MATCH(Edges24[[#This Row],[Vertex 2]],GroupVertices[Vertex],0)),1,1,"")</f>
        <v>8</v>
      </c>
      <c r="BD31" s="48">
        <v>1</v>
      </c>
      <c r="BE31" s="49">
        <v>7.6923076923076925</v>
      </c>
      <c r="BF31" s="48">
        <v>0</v>
      </c>
      <c r="BG31" s="49">
        <v>0</v>
      </c>
      <c r="BH31" s="48">
        <v>0</v>
      </c>
      <c r="BI31" s="49">
        <v>0</v>
      </c>
      <c r="BJ31" s="48">
        <v>12</v>
      </c>
      <c r="BK31" s="49">
        <v>92.3076923076923</v>
      </c>
      <c r="BL31" s="48">
        <v>13</v>
      </c>
    </row>
    <row r="32" spans="1:64" ht="15">
      <c r="A32" s="64" t="s">
        <v>239</v>
      </c>
      <c r="B32" s="64" t="s">
        <v>239</v>
      </c>
      <c r="C32" s="65"/>
      <c r="D32" s="66"/>
      <c r="E32" s="67"/>
      <c r="F32" s="68"/>
      <c r="G32" s="65"/>
      <c r="H32" s="69"/>
      <c r="I32" s="70"/>
      <c r="J32" s="70"/>
      <c r="K32" s="34" t="s">
        <v>65</v>
      </c>
      <c r="L32" s="77">
        <v>54</v>
      </c>
      <c r="M32" s="77"/>
      <c r="N32" s="72"/>
      <c r="O32" s="79" t="s">
        <v>176</v>
      </c>
      <c r="P32" s="81">
        <v>43470.729629629626</v>
      </c>
      <c r="Q32" s="79" t="s">
        <v>321</v>
      </c>
      <c r="R32" s="83" t="s">
        <v>350</v>
      </c>
      <c r="S32" s="79" t="s">
        <v>368</v>
      </c>
      <c r="T32" s="79"/>
      <c r="U32" s="79"/>
      <c r="V32" s="83" t="s">
        <v>409</v>
      </c>
      <c r="W32" s="81">
        <v>43470.729629629626</v>
      </c>
      <c r="X32" s="83" t="s">
        <v>481</v>
      </c>
      <c r="Y32" s="79"/>
      <c r="Z32" s="79"/>
      <c r="AA32" s="85" t="s">
        <v>560</v>
      </c>
      <c r="AB32" s="79"/>
      <c r="AC32" s="79" t="b">
        <v>0</v>
      </c>
      <c r="AD32" s="79">
        <v>0</v>
      </c>
      <c r="AE32" s="85" t="s">
        <v>611</v>
      </c>
      <c r="AF32" s="79" t="b">
        <v>0</v>
      </c>
      <c r="AG32" s="79" t="s">
        <v>614</v>
      </c>
      <c r="AH32" s="79"/>
      <c r="AI32" s="85" t="s">
        <v>611</v>
      </c>
      <c r="AJ32" s="79" t="b">
        <v>0</v>
      </c>
      <c r="AK32" s="79">
        <v>0</v>
      </c>
      <c r="AL32" s="85" t="s">
        <v>611</v>
      </c>
      <c r="AM32" s="79" t="s">
        <v>622</v>
      </c>
      <c r="AN32" s="79" t="b">
        <v>0</v>
      </c>
      <c r="AO32" s="85" t="s">
        <v>560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1</v>
      </c>
      <c r="BE32" s="49">
        <v>9.090909090909092</v>
      </c>
      <c r="BF32" s="48">
        <v>0</v>
      </c>
      <c r="BG32" s="49">
        <v>0</v>
      </c>
      <c r="BH32" s="48">
        <v>0</v>
      </c>
      <c r="BI32" s="49">
        <v>0</v>
      </c>
      <c r="BJ32" s="48">
        <v>10</v>
      </c>
      <c r="BK32" s="49">
        <v>90.9090909090909</v>
      </c>
      <c r="BL32" s="48">
        <v>11</v>
      </c>
    </row>
    <row r="33" spans="1:64" ht="15">
      <c r="A33" s="64" t="s">
        <v>240</v>
      </c>
      <c r="B33" s="64" t="s">
        <v>240</v>
      </c>
      <c r="C33" s="65"/>
      <c r="D33" s="66"/>
      <c r="E33" s="67"/>
      <c r="F33" s="68"/>
      <c r="G33" s="65"/>
      <c r="H33" s="69"/>
      <c r="I33" s="70"/>
      <c r="J33" s="70"/>
      <c r="K33" s="34" t="s">
        <v>65</v>
      </c>
      <c r="L33" s="77">
        <v>55</v>
      </c>
      <c r="M33" s="77"/>
      <c r="N33" s="72"/>
      <c r="O33" s="79" t="s">
        <v>176</v>
      </c>
      <c r="P33" s="81">
        <v>43470.75607638889</v>
      </c>
      <c r="Q33" s="79" t="s">
        <v>322</v>
      </c>
      <c r="R33" s="79" t="s">
        <v>352</v>
      </c>
      <c r="S33" s="79" t="s">
        <v>369</v>
      </c>
      <c r="T33" s="79"/>
      <c r="U33" s="79"/>
      <c r="V33" s="83" t="s">
        <v>410</v>
      </c>
      <c r="W33" s="81">
        <v>43470.75607638889</v>
      </c>
      <c r="X33" s="83" t="s">
        <v>482</v>
      </c>
      <c r="Y33" s="79"/>
      <c r="Z33" s="79"/>
      <c r="AA33" s="85" t="s">
        <v>561</v>
      </c>
      <c r="AB33" s="79"/>
      <c r="AC33" s="79" t="b">
        <v>0</v>
      </c>
      <c r="AD33" s="79">
        <v>0</v>
      </c>
      <c r="AE33" s="85" t="s">
        <v>611</v>
      </c>
      <c r="AF33" s="79" t="b">
        <v>0</v>
      </c>
      <c r="AG33" s="79" t="s">
        <v>614</v>
      </c>
      <c r="AH33" s="79"/>
      <c r="AI33" s="85" t="s">
        <v>611</v>
      </c>
      <c r="AJ33" s="79" t="b">
        <v>0</v>
      </c>
      <c r="AK33" s="79">
        <v>0</v>
      </c>
      <c r="AL33" s="85" t="s">
        <v>611</v>
      </c>
      <c r="AM33" s="79" t="s">
        <v>630</v>
      </c>
      <c r="AN33" s="79" t="b">
        <v>0</v>
      </c>
      <c r="AO33" s="85" t="s">
        <v>561</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1</v>
      </c>
      <c r="BE33" s="49">
        <v>9.090909090909092</v>
      </c>
      <c r="BF33" s="48">
        <v>0</v>
      </c>
      <c r="BG33" s="49">
        <v>0</v>
      </c>
      <c r="BH33" s="48">
        <v>0</v>
      </c>
      <c r="BI33" s="49">
        <v>0</v>
      </c>
      <c r="BJ33" s="48">
        <v>10</v>
      </c>
      <c r="BK33" s="49">
        <v>90.9090909090909</v>
      </c>
      <c r="BL33" s="48">
        <v>11</v>
      </c>
    </row>
    <row r="34" spans="1:64" ht="15">
      <c r="A34" s="64" t="s">
        <v>241</v>
      </c>
      <c r="B34" s="64" t="s">
        <v>241</v>
      </c>
      <c r="C34" s="65"/>
      <c r="D34" s="66"/>
      <c r="E34" s="67"/>
      <c r="F34" s="68"/>
      <c r="G34" s="65"/>
      <c r="H34" s="69"/>
      <c r="I34" s="70"/>
      <c r="J34" s="70"/>
      <c r="K34" s="34" t="s">
        <v>65</v>
      </c>
      <c r="L34" s="77">
        <v>56</v>
      </c>
      <c r="M34" s="77"/>
      <c r="N34" s="72"/>
      <c r="O34" s="79" t="s">
        <v>176</v>
      </c>
      <c r="P34" s="81">
        <v>43470.783530092594</v>
      </c>
      <c r="Q34" s="79" t="s">
        <v>323</v>
      </c>
      <c r="R34" s="83" t="s">
        <v>350</v>
      </c>
      <c r="S34" s="79" t="s">
        <v>368</v>
      </c>
      <c r="T34" s="79"/>
      <c r="U34" s="79"/>
      <c r="V34" s="83" t="s">
        <v>411</v>
      </c>
      <c r="W34" s="81">
        <v>43470.783530092594</v>
      </c>
      <c r="X34" s="83" t="s">
        <v>483</v>
      </c>
      <c r="Y34" s="79"/>
      <c r="Z34" s="79"/>
      <c r="AA34" s="85" t="s">
        <v>562</v>
      </c>
      <c r="AB34" s="79"/>
      <c r="AC34" s="79" t="b">
        <v>0</v>
      </c>
      <c r="AD34" s="79">
        <v>0</v>
      </c>
      <c r="AE34" s="85" t="s">
        <v>611</v>
      </c>
      <c r="AF34" s="79" t="b">
        <v>0</v>
      </c>
      <c r="AG34" s="79" t="s">
        <v>614</v>
      </c>
      <c r="AH34" s="79"/>
      <c r="AI34" s="85" t="s">
        <v>611</v>
      </c>
      <c r="AJ34" s="79" t="b">
        <v>0</v>
      </c>
      <c r="AK34" s="79">
        <v>0</v>
      </c>
      <c r="AL34" s="85" t="s">
        <v>611</v>
      </c>
      <c r="AM34" s="79" t="s">
        <v>620</v>
      </c>
      <c r="AN34" s="79" t="b">
        <v>0</v>
      </c>
      <c r="AO34" s="85" t="s">
        <v>562</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1</v>
      </c>
      <c r="BE34" s="49">
        <v>9.090909090909092</v>
      </c>
      <c r="BF34" s="48">
        <v>0</v>
      </c>
      <c r="BG34" s="49">
        <v>0</v>
      </c>
      <c r="BH34" s="48">
        <v>0</v>
      </c>
      <c r="BI34" s="49">
        <v>0</v>
      </c>
      <c r="BJ34" s="48">
        <v>10</v>
      </c>
      <c r="BK34" s="49">
        <v>90.9090909090909</v>
      </c>
      <c r="BL34" s="48">
        <v>11</v>
      </c>
    </row>
    <row r="35" spans="1:64" ht="15">
      <c r="A35" s="64" t="s">
        <v>242</v>
      </c>
      <c r="B35" s="64" t="s">
        <v>242</v>
      </c>
      <c r="C35" s="65"/>
      <c r="D35" s="66"/>
      <c r="E35" s="67"/>
      <c r="F35" s="68"/>
      <c r="G35" s="65"/>
      <c r="H35" s="69"/>
      <c r="I35" s="70"/>
      <c r="J35" s="70"/>
      <c r="K35" s="34" t="s">
        <v>65</v>
      </c>
      <c r="L35" s="77">
        <v>57</v>
      </c>
      <c r="M35" s="77"/>
      <c r="N35" s="72"/>
      <c r="O35" s="79" t="s">
        <v>176</v>
      </c>
      <c r="P35" s="81">
        <v>43470.78680555556</v>
      </c>
      <c r="Q35" s="79" t="s">
        <v>324</v>
      </c>
      <c r="R35" s="83" t="s">
        <v>350</v>
      </c>
      <c r="S35" s="79" t="s">
        <v>368</v>
      </c>
      <c r="T35" s="79"/>
      <c r="U35" s="79"/>
      <c r="V35" s="83" t="s">
        <v>412</v>
      </c>
      <c r="W35" s="81">
        <v>43470.78680555556</v>
      </c>
      <c r="X35" s="83" t="s">
        <v>484</v>
      </c>
      <c r="Y35" s="79"/>
      <c r="Z35" s="79"/>
      <c r="AA35" s="85" t="s">
        <v>563</v>
      </c>
      <c r="AB35" s="79"/>
      <c r="AC35" s="79" t="b">
        <v>0</v>
      </c>
      <c r="AD35" s="79">
        <v>0</v>
      </c>
      <c r="AE35" s="85" t="s">
        <v>611</v>
      </c>
      <c r="AF35" s="79" t="b">
        <v>0</v>
      </c>
      <c r="AG35" s="79" t="s">
        <v>614</v>
      </c>
      <c r="AH35" s="79"/>
      <c r="AI35" s="85" t="s">
        <v>611</v>
      </c>
      <c r="AJ35" s="79" t="b">
        <v>0</v>
      </c>
      <c r="AK35" s="79">
        <v>0</v>
      </c>
      <c r="AL35" s="85" t="s">
        <v>611</v>
      </c>
      <c r="AM35" s="79" t="s">
        <v>631</v>
      </c>
      <c r="AN35" s="79" t="b">
        <v>0</v>
      </c>
      <c r="AO35" s="85" t="s">
        <v>563</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1</v>
      </c>
      <c r="BE35" s="49">
        <v>9.090909090909092</v>
      </c>
      <c r="BF35" s="48">
        <v>0</v>
      </c>
      <c r="BG35" s="49">
        <v>0</v>
      </c>
      <c r="BH35" s="48">
        <v>0</v>
      </c>
      <c r="BI35" s="49">
        <v>0</v>
      </c>
      <c r="BJ35" s="48">
        <v>10</v>
      </c>
      <c r="BK35" s="49">
        <v>90.9090909090909</v>
      </c>
      <c r="BL35" s="48">
        <v>11</v>
      </c>
    </row>
    <row r="36" spans="1:64" ht="15">
      <c r="A36" s="64" t="s">
        <v>243</v>
      </c>
      <c r="B36" s="64" t="s">
        <v>243</v>
      </c>
      <c r="C36" s="65"/>
      <c r="D36" s="66"/>
      <c r="E36" s="67"/>
      <c r="F36" s="68"/>
      <c r="G36" s="65"/>
      <c r="H36" s="69"/>
      <c r="I36" s="70"/>
      <c r="J36" s="70"/>
      <c r="K36" s="34" t="s">
        <v>65</v>
      </c>
      <c r="L36" s="77">
        <v>58</v>
      </c>
      <c r="M36" s="77"/>
      <c r="N36" s="72"/>
      <c r="O36" s="79" t="s">
        <v>176</v>
      </c>
      <c r="P36" s="81">
        <v>43470.79173611111</v>
      </c>
      <c r="Q36" s="79" t="s">
        <v>325</v>
      </c>
      <c r="R36" s="83" t="s">
        <v>350</v>
      </c>
      <c r="S36" s="79" t="s">
        <v>368</v>
      </c>
      <c r="T36" s="79"/>
      <c r="U36" s="79"/>
      <c r="V36" s="83" t="s">
        <v>413</v>
      </c>
      <c r="W36" s="81">
        <v>43470.79173611111</v>
      </c>
      <c r="X36" s="83" t="s">
        <v>485</v>
      </c>
      <c r="Y36" s="79"/>
      <c r="Z36" s="79"/>
      <c r="AA36" s="85" t="s">
        <v>564</v>
      </c>
      <c r="AB36" s="79"/>
      <c r="AC36" s="79" t="b">
        <v>0</v>
      </c>
      <c r="AD36" s="79">
        <v>0</v>
      </c>
      <c r="AE36" s="85" t="s">
        <v>611</v>
      </c>
      <c r="AF36" s="79" t="b">
        <v>0</v>
      </c>
      <c r="AG36" s="79" t="s">
        <v>614</v>
      </c>
      <c r="AH36" s="79"/>
      <c r="AI36" s="85" t="s">
        <v>611</v>
      </c>
      <c r="AJ36" s="79" t="b">
        <v>0</v>
      </c>
      <c r="AK36" s="79">
        <v>0</v>
      </c>
      <c r="AL36" s="85" t="s">
        <v>611</v>
      </c>
      <c r="AM36" s="79" t="s">
        <v>632</v>
      </c>
      <c r="AN36" s="79" t="b">
        <v>0</v>
      </c>
      <c r="AO36" s="85" t="s">
        <v>564</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1</v>
      </c>
      <c r="BE36" s="49">
        <v>8.333333333333334</v>
      </c>
      <c r="BF36" s="48">
        <v>0</v>
      </c>
      <c r="BG36" s="49">
        <v>0</v>
      </c>
      <c r="BH36" s="48">
        <v>0</v>
      </c>
      <c r="BI36" s="49">
        <v>0</v>
      </c>
      <c r="BJ36" s="48">
        <v>11</v>
      </c>
      <c r="BK36" s="49">
        <v>91.66666666666667</v>
      </c>
      <c r="BL36" s="48">
        <v>12</v>
      </c>
    </row>
    <row r="37" spans="1:64" ht="15">
      <c r="A37" s="64" t="s">
        <v>244</v>
      </c>
      <c r="B37" s="64" t="s">
        <v>291</v>
      </c>
      <c r="C37" s="65"/>
      <c r="D37" s="66"/>
      <c r="E37" s="67"/>
      <c r="F37" s="68"/>
      <c r="G37" s="65"/>
      <c r="H37" s="69"/>
      <c r="I37" s="70"/>
      <c r="J37" s="70"/>
      <c r="K37" s="34" t="s">
        <v>65</v>
      </c>
      <c r="L37" s="77">
        <v>59</v>
      </c>
      <c r="M37" s="77"/>
      <c r="N37" s="72"/>
      <c r="O37" s="79" t="s">
        <v>296</v>
      </c>
      <c r="P37" s="81">
        <v>43470.94534722222</v>
      </c>
      <c r="Q37" s="79" t="s">
        <v>326</v>
      </c>
      <c r="R37" s="79"/>
      <c r="S37" s="79"/>
      <c r="T37" s="79"/>
      <c r="U37" s="79"/>
      <c r="V37" s="83" t="s">
        <v>414</v>
      </c>
      <c r="W37" s="81">
        <v>43470.94534722222</v>
      </c>
      <c r="X37" s="83" t="s">
        <v>486</v>
      </c>
      <c r="Y37" s="79"/>
      <c r="Z37" s="79"/>
      <c r="AA37" s="85" t="s">
        <v>565</v>
      </c>
      <c r="AB37" s="79"/>
      <c r="AC37" s="79" t="b">
        <v>0</v>
      </c>
      <c r="AD37" s="79">
        <v>0</v>
      </c>
      <c r="AE37" s="85" t="s">
        <v>611</v>
      </c>
      <c r="AF37" s="79" t="b">
        <v>0</v>
      </c>
      <c r="AG37" s="79" t="s">
        <v>614</v>
      </c>
      <c r="AH37" s="79"/>
      <c r="AI37" s="85" t="s">
        <v>611</v>
      </c>
      <c r="AJ37" s="79" t="b">
        <v>0</v>
      </c>
      <c r="AK37" s="79">
        <v>189</v>
      </c>
      <c r="AL37" s="85" t="s">
        <v>531</v>
      </c>
      <c r="AM37" s="79" t="s">
        <v>618</v>
      </c>
      <c r="AN37" s="79" t="b">
        <v>0</v>
      </c>
      <c r="AO37" s="85" t="s">
        <v>531</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v>1</v>
      </c>
      <c r="BE37" s="49">
        <v>4.545454545454546</v>
      </c>
      <c r="BF37" s="48">
        <v>0</v>
      </c>
      <c r="BG37" s="49">
        <v>0</v>
      </c>
      <c r="BH37" s="48">
        <v>0</v>
      </c>
      <c r="BI37" s="49">
        <v>0</v>
      </c>
      <c r="BJ37" s="48">
        <v>21</v>
      </c>
      <c r="BK37" s="49">
        <v>95.45454545454545</v>
      </c>
      <c r="BL37" s="48">
        <v>22</v>
      </c>
    </row>
    <row r="38" spans="1:64" ht="15">
      <c r="A38" s="64" t="s">
        <v>245</v>
      </c>
      <c r="B38" s="64" t="s">
        <v>245</v>
      </c>
      <c r="C38" s="65"/>
      <c r="D38" s="66"/>
      <c r="E38" s="67"/>
      <c r="F38" s="68"/>
      <c r="G38" s="65"/>
      <c r="H38" s="69"/>
      <c r="I38" s="70"/>
      <c r="J38" s="70"/>
      <c r="K38" s="34" t="s">
        <v>65</v>
      </c>
      <c r="L38" s="77">
        <v>61</v>
      </c>
      <c r="M38" s="77"/>
      <c r="N38" s="72"/>
      <c r="O38" s="79" t="s">
        <v>176</v>
      </c>
      <c r="P38" s="81">
        <v>43455.07201388889</v>
      </c>
      <c r="Q38" s="79" t="s">
        <v>327</v>
      </c>
      <c r="R38" s="83" t="s">
        <v>353</v>
      </c>
      <c r="S38" s="79" t="s">
        <v>368</v>
      </c>
      <c r="T38" s="79"/>
      <c r="U38" s="79"/>
      <c r="V38" s="83" t="s">
        <v>415</v>
      </c>
      <c r="W38" s="81">
        <v>43455.07201388889</v>
      </c>
      <c r="X38" s="83" t="s">
        <v>487</v>
      </c>
      <c r="Y38" s="79"/>
      <c r="Z38" s="79"/>
      <c r="AA38" s="85" t="s">
        <v>566</v>
      </c>
      <c r="AB38" s="79"/>
      <c r="AC38" s="79" t="b">
        <v>0</v>
      </c>
      <c r="AD38" s="79">
        <v>3</v>
      </c>
      <c r="AE38" s="85" t="s">
        <v>611</v>
      </c>
      <c r="AF38" s="79" t="b">
        <v>0</v>
      </c>
      <c r="AG38" s="79" t="s">
        <v>614</v>
      </c>
      <c r="AH38" s="79"/>
      <c r="AI38" s="85" t="s">
        <v>611</v>
      </c>
      <c r="AJ38" s="79" t="b">
        <v>0</v>
      </c>
      <c r="AK38" s="79">
        <v>1</v>
      </c>
      <c r="AL38" s="85" t="s">
        <v>611</v>
      </c>
      <c r="AM38" s="79" t="s">
        <v>620</v>
      </c>
      <c r="AN38" s="79" t="b">
        <v>0</v>
      </c>
      <c r="AO38" s="85" t="s">
        <v>566</v>
      </c>
      <c r="AP38" s="79" t="s">
        <v>638</v>
      </c>
      <c r="AQ38" s="79">
        <v>0</v>
      </c>
      <c r="AR38" s="79">
        <v>0</v>
      </c>
      <c r="AS38" s="79"/>
      <c r="AT38" s="79"/>
      <c r="AU38" s="79"/>
      <c r="AV38" s="79"/>
      <c r="AW38" s="79"/>
      <c r="AX38" s="79"/>
      <c r="AY38" s="79"/>
      <c r="AZ38" s="79"/>
      <c r="BA38">
        <v>1</v>
      </c>
      <c r="BB38" s="78" t="str">
        <f>REPLACE(INDEX(GroupVertices[Group],MATCH(Edges24[[#This Row],[Vertex 1]],GroupVertices[Vertex],0)),1,1,"")</f>
        <v>7</v>
      </c>
      <c r="BC38" s="78" t="str">
        <f>REPLACE(INDEX(GroupVertices[Group],MATCH(Edges24[[#This Row],[Vertex 2]],GroupVertices[Vertex],0)),1,1,"")</f>
        <v>7</v>
      </c>
      <c r="BD38" s="48">
        <v>1</v>
      </c>
      <c r="BE38" s="49">
        <v>6.666666666666667</v>
      </c>
      <c r="BF38" s="48">
        <v>0</v>
      </c>
      <c r="BG38" s="49">
        <v>0</v>
      </c>
      <c r="BH38" s="48">
        <v>0</v>
      </c>
      <c r="BI38" s="49">
        <v>0</v>
      </c>
      <c r="BJ38" s="48">
        <v>14</v>
      </c>
      <c r="BK38" s="49">
        <v>93.33333333333333</v>
      </c>
      <c r="BL38" s="48">
        <v>15</v>
      </c>
    </row>
    <row r="39" spans="1:64" ht="15">
      <c r="A39" s="64" t="s">
        <v>246</v>
      </c>
      <c r="B39" s="64" t="s">
        <v>245</v>
      </c>
      <c r="C39" s="65"/>
      <c r="D39" s="66"/>
      <c r="E39" s="67"/>
      <c r="F39" s="68"/>
      <c r="G39" s="65"/>
      <c r="H39" s="69"/>
      <c r="I39" s="70"/>
      <c r="J39" s="70"/>
      <c r="K39" s="34" t="s">
        <v>65</v>
      </c>
      <c r="L39" s="77">
        <v>62</v>
      </c>
      <c r="M39" s="77"/>
      <c r="N39" s="72"/>
      <c r="O39" s="79" t="s">
        <v>296</v>
      </c>
      <c r="P39" s="81">
        <v>43471.149733796294</v>
      </c>
      <c r="Q39" s="79" t="s">
        <v>328</v>
      </c>
      <c r="R39" s="83" t="s">
        <v>353</v>
      </c>
      <c r="S39" s="79" t="s">
        <v>368</v>
      </c>
      <c r="T39" s="79"/>
      <c r="U39" s="79"/>
      <c r="V39" s="83" t="s">
        <v>416</v>
      </c>
      <c r="W39" s="81">
        <v>43471.149733796294</v>
      </c>
      <c r="X39" s="83" t="s">
        <v>488</v>
      </c>
      <c r="Y39" s="79"/>
      <c r="Z39" s="79"/>
      <c r="AA39" s="85" t="s">
        <v>567</v>
      </c>
      <c r="AB39" s="79"/>
      <c r="AC39" s="79" t="b">
        <v>0</v>
      </c>
      <c r="AD39" s="79">
        <v>0</v>
      </c>
      <c r="AE39" s="85" t="s">
        <v>611</v>
      </c>
      <c r="AF39" s="79" t="b">
        <v>0</v>
      </c>
      <c r="AG39" s="79" t="s">
        <v>614</v>
      </c>
      <c r="AH39" s="79"/>
      <c r="AI39" s="85" t="s">
        <v>611</v>
      </c>
      <c r="AJ39" s="79" t="b">
        <v>0</v>
      </c>
      <c r="AK39" s="79">
        <v>1</v>
      </c>
      <c r="AL39" s="85" t="s">
        <v>566</v>
      </c>
      <c r="AM39" s="79" t="s">
        <v>618</v>
      </c>
      <c r="AN39" s="79" t="b">
        <v>0</v>
      </c>
      <c r="AO39" s="85" t="s">
        <v>566</v>
      </c>
      <c r="AP39" s="79" t="s">
        <v>176</v>
      </c>
      <c r="AQ39" s="79">
        <v>0</v>
      </c>
      <c r="AR39" s="79">
        <v>0</v>
      </c>
      <c r="AS39" s="79"/>
      <c r="AT39" s="79"/>
      <c r="AU39" s="79"/>
      <c r="AV39" s="79"/>
      <c r="AW39" s="79"/>
      <c r="AX39" s="79"/>
      <c r="AY39" s="79"/>
      <c r="AZ39" s="79"/>
      <c r="BA39">
        <v>1</v>
      </c>
      <c r="BB39" s="78" t="str">
        <f>REPLACE(INDEX(GroupVertices[Group],MATCH(Edges24[[#This Row],[Vertex 1]],GroupVertices[Vertex],0)),1,1,"")</f>
        <v>7</v>
      </c>
      <c r="BC39" s="78" t="str">
        <f>REPLACE(INDEX(GroupVertices[Group],MATCH(Edges24[[#This Row],[Vertex 2]],GroupVertices[Vertex],0)),1,1,"")</f>
        <v>7</v>
      </c>
      <c r="BD39" s="48">
        <v>1</v>
      </c>
      <c r="BE39" s="49">
        <v>5.882352941176471</v>
      </c>
      <c r="BF39" s="48">
        <v>0</v>
      </c>
      <c r="BG39" s="49">
        <v>0</v>
      </c>
      <c r="BH39" s="48">
        <v>0</v>
      </c>
      <c r="BI39" s="49">
        <v>0</v>
      </c>
      <c r="BJ39" s="48">
        <v>16</v>
      </c>
      <c r="BK39" s="49">
        <v>94.11764705882354</v>
      </c>
      <c r="BL39" s="48">
        <v>17</v>
      </c>
    </row>
    <row r="40" spans="1:64" ht="15">
      <c r="A40" s="64" t="s">
        <v>247</v>
      </c>
      <c r="B40" s="64" t="s">
        <v>247</v>
      </c>
      <c r="C40" s="65"/>
      <c r="D40" s="66"/>
      <c r="E40" s="67"/>
      <c r="F40" s="68"/>
      <c r="G40" s="65"/>
      <c r="H40" s="69"/>
      <c r="I40" s="70"/>
      <c r="J40" s="70"/>
      <c r="K40" s="34" t="s">
        <v>65</v>
      </c>
      <c r="L40" s="77">
        <v>63</v>
      </c>
      <c r="M40" s="77"/>
      <c r="N40" s="72"/>
      <c r="O40" s="79" t="s">
        <v>176</v>
      </c>
      <c r="P40" s="81">
        <v>43471.162835648145</v>
      </c>
      <c r="Q40" s="79" t="s">
        <v>329</v>
      </c>
      <c r="R40" s="83" t="s">
        <v>354</v>
      </c>
      <c r="S40" s="79" t="s">
        <v>368</v>
      </c>
      <c r="T40" s="79"/>
      <c r="U40" s="79"/>
      <c r="V40" s="83" t="s">
        <v>417</v>
      </c>
      <c r="W40" s="81">
        <v>43471.162835648145</v>
      </c>
      <c r="X40" s="83" t="s">
        <v>489</v>
      </c>
      <c r="Y40" s="79"/>
      <c r="Z40" s="79"/>
      <c r="AA40" s="85" t="s">
        <v>568</v>
      </c>
      <c r="AB40" s="79"/>
      <c r="AC40" s="79" t="b">
        <v>0</v>
      </c>
      <c r="AD40" s="79">
        <v>0</v>
      </c>
      <c r="AE40" s="85" t="s">
        <v>611</v>
      </c>
      <c r="AF40" s="79" t="b">
        <v>0</v>
      </c>
      <c r="AG40" s="79" t="s">
        <v>614</v>
      </c>
      <c r="AH40" s="79"/>
      <c r="AI40" s="85" t="s">
        <v>611</v>
      </c>
      <c r="AJ40" s="79" t="b">
        <v>0</v>
      </c>
      <c r="AK40" s="79">
        <v>0</v>
      </c>
      <c r="AL40" s="85" t="s">
        <v>611</v>
      </c>
      <c r="AM40" s="79" t="s">
        <v>624</v>
      </c>
      <c r="AN40" s="79" t="b">
        <v>0</v>
      </c>
      <c r="AO40" s="85" t="s">
        <v>568</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2</v>
      </c>
      <c r="BE40" s="49">
        <v>8.695652173913043</v>
      </c>
      <c r="BF40" s="48">
        <v>0</v>
      </c>
      <c r="BG40" s="49">
        <v>0</v>
      </c>
      <c r="BH40" s="48">
        <v>0</v>
      </c>
      <c r="BI40" s="49">
        <v>0</v>
      </c>
      <c r="BJ40" s="48">
        <v>21</v>
      </c>
      <c r="BK40" s="49">
        <v>91.30434782608695</v>
      </c>
      <c r="BL40" s="48">
        <v>23</v>
      </c>
    </row>
    <row r="41" spans="1:64" ht="15">
      <c r="A41" s="64" t="s">
        <v>248</v>
      </c>
      <c r="B41" s="64" t="s">
        <v>248</v>
      </c>
      <c r="C41" s="65"/>
      <c r="D41" s="66"/>
      <c r="E41" s="67"/>
      <c r="F41" s="68"/>
      <c r="G41" s="65"/>
      <c r="H41" s="69"/>
      <c r="I41" s="70"/>
      <c r="J41" s="70"/>
      <c r="K41" s="34" t="s">
        <v>65</v>
      </c>
      <c r="L41" s="77">
        <v>64</v>
      </c>
      <c r="M41" s="77"/>
      <c r="N41" s="72"/>
      <c r="O41" s="79" t="s">
        <v>176</v>
      </c>
      <c r="P41" s="81">
        <v>43471.33997685185</v>
      </c>
      <c r="Q41" s="79" t="s">
        <v>330</v>
      </c>
      <c r="R41" s="79" t="s">
        <v>355</v>
      </c>
      <c r="S41" s="79" t="s">
        <v>370</v>
      </c>
      <c r="T41" s="79"/>
      <c r="U41" s="83" t="s">
        <v>382</v>
      </c>
      <c r="V41" s="83" t="s">
        <v>382</v>
      </c>
      <c r="W41" s="81">
        <v>43471.33997685185</v>
      </c>
      <c r="X41" s="83" t="s">
        <v>490</v>
      </c>
      <c r="Y41" s="79"/>
      <c r="Z41" s="79"/>
      <c r="AA41" s="85" t="s">
        <v>569</v>
      </c>
      <c r="AB41" s="79"/>
      <c r="AC41" s="79" t="b">
        <v>0</v>
      </c>
      <c r="AD41" s="79">
        <v>0</v>
      </c>
      <c r="AE41" s="85" t="s">
        <v>611</v>
      </c>
      <c r="AF41" s="79" t="b">
        <v>0</v>
      </c>
      <c r="AG41" s="79" t="s">
        <v>614</v>
      </c>
      <c r="AH41" s="79"/>
      <c r="AI41" s="85" t="s">
        <v>611</v>
      </c>
      <c r="AJ41" s="79" t="b">
        <v>0</v>
      </c>
      <c r="AK41" s="79">
        <v>0</v>
      </c>
      <c r="AL41" s="85" t="s">
        <v>611</v>
      </c>
      <c r="AM41" s="79" t="s">
        <v>622</v>
      </c>
      <c r="AN41" s="79" t="b">
        <v>0</v>
      </c>
      <c r="AO41" s="85" t="s">
        <v>569</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v>1</v>
      </c>
      <c r="BE41" s="49">
        <v>4.761904761904762</v>
      </c>
      <c r="BF41" s="48">
        <v>0</v>
      </c>
      <c r="BG41" s="49">
        <v>0</v>
      </c>
      <c r="BH41" s="48">
        <v>0</v>
      </c>
      <c r="BI41" s="49">
        <v>0</v>
      </c>
      <c r="BJ41" s="48">
        <v>20</v>
      </c>
      <c r="BK41" s="49">
        <v>95.23809523809524</v>
      </c>
      <c r="BL41" s="48">
        <v>21</v>
      </c>
    </row>
    <row r="42" spans="1:64" ht="15">
      <c r="A42" s="64" t="s">
        <v>249</v>
      </c>
      <c r="B42" s="64" t="s">
        <v>292</v>
      </c>
      <c r="C42" s="65"/>
      <c r="D42" s="66"/>
      <c r="E42" s="67"/>
      <c r="F42" s="68"/>
      <c r="G42" s="65"/>
      <c r="H42" s="69"/>
      <c r="I42" s="70"/>
      <c r="J42" s="70"/>
      <c r="K42" s="34" t="s">
        <v>65</v>
      </c>
      <c r="L42" s="77">
        <v>65</v>
      </c>
      <c r="M42" s="77"/>
      <c r="N42" s="72"/>
      <c r="O42" s="79" t="s">
        <v>296</v>
      </c>
      <c r="P42" s="81">
        <v>43471.72949074074</v>
      </c>
      <c r="Q42" s="79" t="s">
        <v>331</v>
      </c>
      <c r="R42" s="79" t="s">
        <v>356</v>
      </c>
      <c r="S42" s="79" t="s">
        <v>366</v>
      </c>
      <c r="T42" s="79" t="s">
        <v>376</v>
      </c>
      <c r="U42" s="79"/>
      <c r="V42" s="83" t="s">
        <v>418</v>
      </c>
      <c r="W42" s="81">
        <v>43471.72949074074</v>
      </c>
      <c r="X42" s="83" t="s">
        <v>491</v>
      </c>
      <c r="Y42" s="79"/>
      <c r="Z42" s="79"/>
      <c r="AA42" s="85" t="s">
        <v>570</v>
      </c>
      <c r="AB42" s="79"/>
      <c r="AC42" s="79" t="b">
        <v>0</v>
      </c>
      <c r="AD42" s="79">
        <v>24</v>
      </c>
      <c r="AE42" s="85" t="s">
        <v>611</v>
      </c>
      <c r="AF42" s="79" t="b">
        <v>1</v>
      </c>
      <c r="AG42" s="79" t="s">
        <v>614</v>
      </c>
      <c r="AH42" s="79"/>
      <c r="AI42" s="85" t="s">
        <v>596</v>
      </c>
      <c r="AJ42" s="79" t="b">
        <v>0</v>
      </c>
      <c r="AK42" s="79">
        <v>4</v>
      </c>
      <c r="AL42" s="85" t="s">
        <v>611</v>
      </c>
      <c r="AM42" s="79" t="s">
        <v>618</v>
      </c>
      <c r="AN42" s="79" t="b">
        <v>0</v>
      </c>
      <c r="AO42" s="85" t="s">
        <v>570</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250</v>
      </c>
      <c r="B43" s="64" t="s">
        <v>271</v>
      </c>
      <c r="C43" s="65"/>
      <c r="D43" s="66"/>
      <c r="E43" s="67"/>
      <c r="F43" s="68"/>
      <c r="G43" s="65"/>
      <c r="H43" s="69"/>
      <c r="I43" s="70"/>
      <c r="J43" s="70"/>
      <c r="K43" s="34" t="s">
        <v>65</v>
      </c>
      <c r="L43" s="77">
        <v>67</v>
      </c>
      <c r="M43" s="77"/>
      <c r="N43" s="72"/>
      <c r="O43" s="79" t="s">
        <v>296</v>
      </c>
      <c r="P43" s="81">
        <v>43471.748344907406</v>
      </c>
      <c r="Q43" s="79" t="s">
        <v>332</v>
      </c>
      <c r="R43" s="79"/>
      <c r="S43" s="79"/>
      <c r="T43" s="79"/>
      <c r="U43" s="79"/>
      <c r="V43" s="83" t="s">
        <v>419</v>
      </c>
      <c r="W43" s="81">
        <v>43471.748344907406</v>
      </c>
      <c r="X43" s="83" t="s">
        <v>492</v>
      </c>
      <c r="Y43" s="79"/>
      <c r="Z43" s="79"/>
      <c r="AA43" s="85" t="s">
        <v>571</v>
      </c>
      <c r="AB43" s="79"/>
      <c r="AC43" s="79" t="b">
        <v>0</v>
      </c>
      <c r="AD43" s="79">
        <v>0</v>
      </c>
      <c r="AE43" s="85" t="s">
        <v>611</v>
      </c>
      <c r="AF43" s="79" t="b">
        <v>1</v>
      </c>
      <c r="AG43" s="79" t="s">
        <v>614</v>
      </c>
      <c r="AH43" s="79"/>
      <c r="AI43" s="85" t="s">
        <v>596</v>
      </c>
      <c r="AJ43" s="79" t="b">
        <v>0</v>
      </c>
      <c r="AK43" s="79">
        <v>4</v>
      </c>
      <c r="AL43" s="85" t="s">
        <v>570</v>
      </c>
      <c r="AM43" s="79" t="s">
        <v>618</v>
      </c>
      <c r="AN43" s="79" t="b">
        <v>0</v>
      </c>
      <c r="AO43" s="85" t="s">
        <v>570</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4.545454545454546</v>
      </c>
      <c r="BF43" s="48">
        <v>0</v>
      </c>
      <c r="BG43" s="49">
        <v>0</v>
      </c>
      <c r="BH43" s="48">
        <v>0</v>
      </c>
      <c r="BI43" s="49">
        <v>0</v>
      </c>
      <c r="BJ43" s="48">
        <v>21</v>
      </c>
      <c r="BK43" s="49">
        <v>95.45454545454545</v>
      </c>
      <c r="BL43" s="48">
        <v>22</v>
      </c>
    </row>
    <row r="44" spans="1:64" ht="15">
      <c r="A44" s="64" t="s">
        <v>251</v>
      </c>
      <c r="B44" s="64" t="s">
        <v>271</v>
      </c>
      <c r="C44" s="65"/>
      <c r="D44" s="66"/>
      <c r="E44" s="67"/>
      <c r="F44" s="68"/>
      <c r="G44" s="65"/>
      <c r="H44" s="69"/>
      <c r="I44" s="70"/>
      <c r="J44" s="70"/>
      <c r="K44" s="34" t="s">
        <v>65</v>
      </c>
      <c r="L44" s="77">
        <v>70</v>
      </c>
      <c r="M44" s="77"/>
      <c r="N44" s="72"/>
      <c r="O44" s="79" t="s">
        <v>296</v>
      </c>
      <c r="P44" s="81">
        <v>43471.77005787037</v>
      </c>
      <c r="Q44" s="79" t="s">
        <v>332</v>
      </c>
      <c r="R44" s="79"/>
      <c r="S44" s="79"/>
      <c r="T44" s="79"/>
      <c r="U44" s="79"/>
      <c r="V44" s="83" t="s">
        <v>420</v>
      </c>
      <c r="W44" s="81">
        <v>43471.77005787037</v>
      </c>
      <c r="X44" s="83" t="s">
        <v>493</v>
      </c>
      <c r="Y44" s="79"/>
      <c r="Z44" s="79"/>
      <c r="AA44" s="85" t="s">
        <v>572</v>
      </c>
      <c r="AB44" s="79"/>
      <c r="AC44" s="79" t="b">
        <v>0</v>
      </c>
      <c r="AD44" s="79">
        <v>0</v>
      </c>
      <c r="AE44" s="85" t="s">
        <v>611</v>
      </c>
      <c r="AF44" s="79" t="b">
        <v>1</v>
      </c>
      <c r="AG44" s="79" t="s">
        <v>614</v>
      </c>
      <c r="AH44" s="79"/>
      <c r="AI44" s="85" t="s">
        <v>596</v>
      </c>
      <c r="AJ44" s="79" t="b">
        <v>0</v>
      </c>
      <c r="AK44" s="79">
        <v>4</v>
      </c>
      <c r="AL44" s="85" t="s">
        <v>570</v>
      </c>
      <c r="AM44" s="79" t="s">
        <v>618</v>
      </c>
      <c r="AN44" s="79" t="b">
        <v>0</v>
      </c>
      <c r="AO44" s="85" t="s">
        <v>570</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252</v>
      </c>
      <c r="B45" s="64" t="s">
        <v>271</v>
      </c>
      <c r="C45" s="65"/>
      <c r="D45" s="66"/>
      <c r="E45" s="67"/>
      <c r="F45" s="68"/>
      <c r="G45" s="65"/>
      <c r="H45" s="69"/>
      <c r="I45" s="70"/>
      <c r="J45" s="70"/>
      <c r="K45" s="34" t="s">
        <v>65</v>
      </c>
      <c r="L45" s="77">
        <v>73</v>
      </c>
      <c r="M45" s="77"/>
      <c r="N45" s="72"/>
      <c r="O45" s="79" t="s">
        <v>296</v>
      </c>
      <c r="P45" s="81">
        <v>43471.77216435185</v>
      </c>
      <c r="Q45" s="79" t="s">
        <v>332</v>
      </c>
      <c r="R45" s="79"/>
      <c r="S45" s="79"/>
      <c r="T45" s="79"/>
      <c r="U45" s="79"/>
      <c r="V45" s="83" t="s">
        <v>421</v>
      </c>
      <c r="W45" s="81">
        <v>43471.77216435185</v>
      </c>
      <c r="X45" s="83" t="s">
        <v>494</v>
      </c>
      <c r="Y45" s="79"/>
      <c r="Z45" s="79"/>
      <c r="AA45" s="85" t="s">
        <v>573</v>
      </c>
      <c r="AB45" s="79"/>
      <c r="AC45" s="79" t="b">
        <v>0</v>
      </c>
      <c r="AD45" s="79">
        <v>0</v>
      </c>
      <c r="AE45" s="85" t="s">
        <v>611</v>
      </c>
      <c r="AF45" s="79" t="b">
        <v>1</v>
      </c>
      <c r="AG45" s="79" t="s">
        <v>614</v>
      </c>
      <c r="AH45" s="79"/>
      <c r="AI45" s="85" t="s">
        <v>596</v>
      </c>
      <c r="AJ45" s="79" t="b">
        <v>0</v>
      </c>
      <c r="AK45" s="79">
        <v>4</v>
      </c>
      <c r="AL45" s="85" t="s">
        <v>570</v>
      </c>
      <c r="AM45" s="79" t="s">
        <v>619</v>
      </c>
      <c r="AN45" s="79" t="b">
        <v>0</v>
      </c>
      <c r="AO45" s="85" t="s">
        <v>570</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253</v>
      </c>
      <c r="B46" s="64" t="s">
        <v>271</v>
      </c>
      <c r="C46" s="65"/>
      <c r="D46" s="66"/>
      <c r="E46" s="67"/>
      <c r="F46" s="68"/>
      <c r="G46" s="65"/>
      <c r="H46" s="69"/>
      <c r="I46" s="70"/>
      <c r="J46" s="70"/>
      <c r="K46" s="34" t="s">
        <v>65</v>
      </c>
      <c r="L46" s="77">
        <v>76</v>
      </c>
      <c r="M46" s="77"/>
      <c r="N46" s="72"/>
      <c r="O46" s="79" t="s">
        <v>296</v>
      </c>
      <c r="P46" s="81">
        <v>43471.78226851852</v>
      </c>
      <c r="Q46" s="79" t="s">
        <v>332</v>
      </c>
      <c r="R46" s="79"/>
      <c r="S46" s="79"/>
      <c r="T46" s="79"/>
      <c r="U46" s="79"/>
      <c r="V46" s="83" t="s">
        <v>422</v>
      </c>
      <c r="W46" s="81">
        <v>43471.78226851852</v>
      </c>
      <c r="X46" s="83" t="s">
        <v>495</v>
      </c>
      <c r="Y46" s="79"/>
      <c r="Z46" s="79"/>
      <c r="AA46" s="85" t="s">
        <v>574</v>
      </c>
      <c r="AB46" s="79"/>
      <c r="AC46" s="79" t="b">
        <v>0</v>
      </c>
      <c r="AD46" s="79">
        <v>0</v>
      </c>
      <c r="AE46" s="85" t="s">
        <v>611</v>
      </c>
      <c r="AF46" s="79" t="b">
        <v>1</v>
      </c>
      <c r="AG46" s="79" t="s">
        <v>614</v>
      </c>
      <c r="AH46" s="79"/>
      <c r="AI46" s="85" t="s">
        <v>596</v>
      </c>
      <c r="AJ46" s="79" t="b">
        <v>0</v>
      </c>
      <c r="AK46" s="79">
        <v>19</v>
      </c>
      <c r="AL46" s="85" t="s">
        <v>570</v>
      </c>
      <c r="AM46" s="79" t="s">
        <v>618</v>
      </c>
      <c r="AN46" s="79" t="b">
        <v>0</v>
      </c>
      <c r="AO46" s="85" t="s">
        <v>570</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254</v>
      </c>
      <c r="B47" s="64" t="s">
        <v>271</v>
      </c>
      <c r="C47" s="65"/>
      <c r="D47" s="66"/>
      <c r="E47" s="67"/>
      <c r="F47" s="68"/>
      <c r="G47" s="65"/>
      <c r="H47" s="69"/>
      <c r="I47" s="70"/>
      <c r="J47" s="70"/>
      <c r="K47" s="34" t="s">
        <v>65</v>
      </c>
      <c r="L47" s="77">
        <v>79</v>
      </c>
      <c r="M47" s="77"/>
      <c r="N47" s="72"/>
      <c r="O47" s="79" t="s">
        <v>296</v>
      </c>
      <c r="P47" s="81">
        <v>43471.81642361111</v>
      </c>
      <c r="Q47" s="79" t="s">
        <v>332</v>
      </c>
      <c r="R47" s="79"/>
      <c r="S47" s="79"/>
      <c r="T47" s="79"/>
      <c r="U47" s="79"/>
      <c r="V47" s="83" t="s">
        <v>423</v>
      </c>
      <c r="W47" s="81">
        <v>43471.81642361111</v>
      </c>
      <c r="X47" s="83" t="s">
        <v>496</v>
      </c>
      <c r="Y47" s="79"/>
      <c r="Z47" s="79"/>
      <c r="AA47" s="85" t="s">
        <v>575</v>
      </c>
      <c r="AB47" s="79"/>
      <c r="AC47" s="79" t="b">
        <v>0</v>
      </c>
      <c r="AD47" s="79">
        <v>0</v>
      </c>
      <c r="AE47" s="85" t="s">
        <v>611</v>
      </c>
      <c r="AF47" s="79" t="b">
        <v>1</v>
      </c>
      <c r="AG47" s="79" t="s">
        <v>614</v>
      </c>
      <c r="AH47" s="79"/>
      <c r="AI47" s="85" t="s">
        <v>596</v>
      </c>
      <c r="AJ47" s="79" t="b">
        <v>0</v>
      </c>
      <c r="AK47" s="79">
        <v>19</v>
      </c>
      <c r="AL47" s="85" t="s">
        <v>570</v>
      </c>
      <c r="AM47" s="79" t="s">
        <v>618</v>
      </c>
      <c r="AN47" s="79" t="b">
        <v>0</v>
      </c>
      <c r="AO47" s="85" t="s">
        <v>570</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255</v>
      </c>
      <c r="B48" s="64" t="s">
        <v>271</v>
      </c>
      <c r="C48" s="65"/>
      <c r="D48" s="66"/>
      <c r="E48" s="67"/>
      <c r="F48" s="68"/>
      <c r="G48" s="65"/>
      <c r="H48" s="69"/>
      <c r="I48" s="70"/>
      <c r="J48" s="70"/>
      <c r="K48" s="34" t="s">
        <v>65</v>
      </c>
      <c r="L48" s="77">
        <v>83</v>
      </c>
      <c r="M48" s="77"/>
      <c r="N48" s="72"/>
      <c r="O48" s="79" t="s">
        <v>296</v>
      </c>
      <c r="P48" s="81">
        <v>43471.81873842593</v>
      </c>
      <c r="Q48" s="79" t="s">
        <v>332</v>
      </c>
      <c r="R48" s="79"/>
      <c r="S48" s="79"/>
      <c r="T48" s="79"/>
      <c r="U48" s="79"/>
      <c r="V48" s="83" t="s">
        <v>424</v>
      </c>
      <c r="W48" s="81">
        <v>43471.81873842593</v>
      </c>
      <c r="X48" s="83" t="s">
        <v>497</v>
      </c>
      <c r="Y48" s="79"/>
      <c r="Z48" s="79"/>
      <c r="AA48" s="85" t="s">
        <v>576</v>
      </c>
      <c r="AB48" s="79"/>
      <c r="AC48" s="79" t="b">
        <v>0</v>
      </c>
      <c r="AD48" s="79">
        <v>0</v>
      </c>
      <c r="AE48" s="85" t="s">
        <v>611</v>
      </c>
      <c r="AF48" s="79" t="b">
        <v>1</v>
      </c>
      <c r="AG48" s="79" t="s">
        <v>614</v>
      </c>
      <c r="AH48" s="79"/>
      <c r="AI48" s="85" t="s">
        <v>596</v>
      </c>
      <c r="AJ48" s="79" t="b">
        <v>0</v>
      </c>
      <c r="AK48" s="79">
        <v>19</v>
      </c>
      <c r="AL48" s="85" t="s">
        <v>570</v>
      </c>
      <c r="AM48" s="79" t="s">
        <v>621</v>
      </c>
      <c r="AN48" s="79" t="b">
        <v>0</v>
      </c>
      <c r="AO48" s="85" t="s">
        <v>570</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256</v>
      </c>
      <c r="B49" s="64" t="s">
        <v>271</v>
      </c>
      <c r="C49" s="65"/>
      <c r="D49" s="66"/>
      <c r="E49" s="67"/>
      <c r="F49" s="68"/>
      <c r="G49" s="65"/>
      <c r="H49" s="69"/>
      <c r="I49" s="70"/>
      <c r="J49" s="70"/>
      <c r="K49" s="34" t="s">
        <v>65</v>
      </c>
      <c r="L49" s="77">
        <v>86</v>
      </c>
      <c r="M49" s="77"/>
      <c r="N49" s="72"/>
      <c r="O49" s="79" t="s">
        <v>296</v>
      </c>
      <c r="P49" s="81">
        <v>43471.826736111114</v>
      </c>
      <c r="Q49" s="79" t="s">
        <v>332</v>
      </c>
      <c r="R49" s="79"/>
      <c r="S49" s="79"/>
      <c r="T49" s="79"/>
      <c r="U49" s="79"/>
      <c r="V49" s="83" t="s">
        <v>425</v>
      </c>
      <c r="W49" s="81">
        <v>43471.826736111114</v>
      </c>
      <c r="X49" s="83" t="s">
        <v>498</v>
      </c>
      <c r="Y49" s="79"/>
      <c r="Z49" s="79"/>
      <c r="AA49" s="85" t="s">
        <v>577</v>
      </c>
      <c r="AB49" s="79"/>
      <c r="AC49" s="79" t="b">
        <v>0</v>
      </c>
      <c r="AD49" s="79">
        <v>0</v>
      </c>
      <c r="AE49" s="85" t="s">
        <v>611</v>
      </c>
      <c r="AF49" s="79" t="b">
        <v>1</v>
      </c>
      <c r="AG49" s="79" t="s">
        <v>614</v>
      </c>
      <c r="AH49" s="79"/>
      <c r="AI49" s="85" t="s">
        <v>596</v>
      </c>
      <c r="AJ49" s="79" t="b">
        <v>0</v>
      </c>
      <c r="AK49" s="79">
        <v>19</v>
      </c>
      <c r="AL49" s="85" t="s">
        <v>570</v>
      </c>
      <c r="AM49" s="79" t="s">
        <v>633</v>
      </c>
      <c r="AN49" s="79" t="b">
        <v>0</v>
      </c>
      <c r="AO49" s="85" t="s">
        <v>570</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257</v>
      </c>
      <c r="B50" s="64" t="s">
        <v>271</v>
      </c>
      <c r="C50" s="65"/>
      <c r="D50" s="66"/>
      <c r="E50" s="67"/>
      <c r="F50" s="68"/>
      <c r="G50" s="65"/>
      <c r="H50" s="69"/>
      <c r="I50" s="70"/>
      <c r="J50" s="70"/>
      <c r="K50" s="34" t="s">
        <v>65</v>
      </c>
      <c r="L50" s="77">
        <v>89</v>
      </c>
      <c r="M50" s="77"/>
      <c r="N50" s="72"/>
      <c r="O50" s="79" t="s">
        <v>296</v>
      </c>
      <c r="P50" s="81">
        <v>43471.84408564815</v>
      </c>
      <c r="Q50" s="79" t="s">
        <v>332</v>
      </c>
      <c r="R50" s="79"/>
      <c r="S50" s="79"/>
      <c r="T50" s="79"/>
      <c r="U50" s="79"/>
      <c r="V50" s="83" t="s">
        <v>426</v>
      </c>
      <c r="W50" s="81">
        <v>43471.84408564815</v>
      </c>
      <c r="X50" s="83" t="s">
        <v>499</v>
      </c>
      <c r="Y50" s="79"/>
      <c r="Z50" s="79"/>
      <c r="AA50" s="85" t="s">
        <v>578</v>
      </c>
      <c r="AB50" s="79"/>
      <c r="AC50" s="79" t="b">
        <v>0</v>
      </c>
      <c r="AD50" s="79">
        <v>0</v>
      </c>
      <c r="AE50" s="85" t="s">
        <v>611</v>
      </c>
      <c r="AF50" s="79" t="b">
        <v>1</v>
      </c>
      <c r="AG50" s="79" t="s">
        <v>614</v>
      </c>
      <c r="AH50" s="79"/>
      <c r="AI50" s="85" t="s">
        <v>596</v>
      </c>
      <c r="AJ50" s="79" t="b">
        <v>0</v>
      </c>
      <c r="AK50" s="79">
        <v>19</v>
      </c>
      <c r="AL50" s="85" t="s">
        <v>570</v>
      </c>
      <c r="AM50" s="79" t="s">
        <v>621</v>
      </c>
      <c r="AN50" s="79" t="b">
        <v>0</v>
      </c>
      <c r="AO50" s="85" t="s">
        <v>570</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258</v>
      </c>
      <c r="B51" s="64" t="s">
        <v>271</v>
      </c>
      <c r="C51" s="65"/>
      <c r="D51" s="66"/>
      <c r="E51" s="67"/>
      <c r="F51" s="68"/>
      <c r="G51" s="65"/>
      <c r="H51" s="69"/>
      <c r="I51" s="70"/>
      <c r="J51" s="70"/>
      <c r="K51" s="34" t="s">
        <v>65</v>
      </c>
      <c r="L51" s="77">
        <v>92</v>
      </c>
      <c r="M51" s="77"/>
      <c r="N51" s="72"/>
      <c r="O51" s="79" t="s">
        <v>296</v>
      </c>
      <c r="P51" s="81">
        <v>43471.84804398148</v>
      </c>
      <c r="Q51" s="79" t="s">
        <v>332</v>
      </c>
      <c r="R51" s="79"/>
      <c r="S51" s="79"/>
      <c r="T51" s="79"/>
      <c r="U51" s="79"/>
      <c r="V51" s="83" t="s">
        <v>427</v>
      </c>
      <c r="W51" s="81">
        <v>43471.84804398148</v>
      </c>
      <c r="X51" s="83" t="s">
        <v>500</v>
      </c>
      <c r="Y51" s="79"/>
      <c r="Z51" s="79"/>
      <c r="AA51" s="85" t="s">
        <v>579</v>
      </c>
      <c r="AB51" s="79"/>
      <c r="AC51" s="79" t="b">
        <v>0</v>
      </c>
      <c r="AD51" s="79">
        <v>0</v>
      </c>
      <c r="AE51" s="85" t="s">
        <v>611</v>
      </c>
      <c r="AF51" s="79" t="b">
        <v>1</v>
      </c>
      <c r="AG51" s="79" t="s">
        <v>614</v>
      </c>
      <c r="AH51" s="79"/>
      <c r="AI51" s="85" t="s">
        <v>596</v>
      </c>
      <c r="AJ51" s="79" t="b">
        <v>0</v>
      </c>
      <c r="AK51" s="79">
        <v>19</v>
      </c>
      <c r="AL51" s="85" t="s">
        <v>570</v>
      </c>
      <c r="AM51" s="79" t="s">
        <v>621</v>
      </c>
      <c r="AN51" s="79" t="b">
        <v>0</v>
      </c>
      <c r="AO51" s="85" t="s">
        <v>570</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259</v>
      </c>
      <c r="B52" s="64" t="s">
        <v>273</v>
      </c>
      <c r="C52" s="65"/>
      <c r="D52" s="66"/>
      <c r="E52" s="67"/>
      <c r="F52" s="68"/>
      <c r="G52" s="65"/>
      <c r="H52" s="69"/>
      <c r="I52" s="70"/>
      <c r="J52" s="70"/>
      <c r="K52" s="34" t="s">
        <v>65</v>
      </c>
      <c r="L52" s="77">
        <v>95</v>
      </c>
      <c r="M52" s="77"/>
      <c r="N52" s="72"/>
      <c r="O52" s="79" t="s">
        <v>296</v>
      </c>
      <c r="P52" s="81">
        <v>43467.43170138889</v>
      </c>
      <c r="Q52" s="79" t="s">
        <v>299</v>
      </c>
      <c r="R52" s="79"/>
      <c r="S52" s="79"/>
      <c r="T52" s="79"/>
      <c r="U52" s="79"/>
      <c r="V52" s="83" t="s">
        <v>428</v>
      </c>
      <c r="W52" s="81">
        <v>43467.43170138889</v>
      </c>
      <c r="X52" s="83" t="s">
        <v>501</v>
      </c>
      <c r="Y52" s="79"/>
      <c r="Z52" s="79"/>
      <c r="AA52" s="85" t="s">
        <v>580</v>
      </c>
      <c r="AB52" s="79"/>
      <c r="AC52" s="79" t="b">
        <v>0</v>
      </c>
      <c r="AD52" s="79">
        <v>0</v>
      </c>
      <c r="AE52" s="85" t="s">
        <v>611</v>
      </c>
      <c r="AF52" s="79" t="b">
        <v>0</v>
      </c>
      <c r="AG52" s="79" t="s">
        <v>614</v>
      </c>
      <c r="AH52" s="79"/>
      <c r="AI52" s="85" t="s">
        <v>611</v>
      </c>
      <c r="AJ52" s="79" t="b">
        <v>0</v>
      </c>
      <c r="AK52" s="79">
        <v>17</v>
      </c>
      <c r="AL52" s="85" t="s">
        <v>596</v>
      </c>
      <c r="AM52" s="79" t="s">
        <v>618</v>
      </c>
      <c r="AN52" s="79" t="b">
        <v>0</v>
      </c>
      <c r="AO52" s="85" t="s">
        <v>596</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3.5714285714285716</v>
      </c>
      <c r="BF52" s="48">
        <v>0</v>
      </c>
      <c r="BG52" s="49">
        <v>0</v>
      </c>
      <c r="BH52" s="48">
        <v>0</v>
      </c>
      <c r="BI52" s="49">
        <v>0</v>
      </c>
      <c r="BJ52" s="48">
        <v>27</v>
      </c>
      <c r="BK52" s="49">
        <v>96.42857142857143</v>
      </c>
      <c r="BL52" s="48">
        <v>28</v>
      </c>
    </row>
    <row r="53" spans="1:64" ht="15">
      <c r="A53" s="64" t="s">
        <v>259</v>
      </c>
      <c r="B53" s="64" t="s">
        <v>271</v>
      </c>
      <c r="C53" s="65"/>
      <c r="D53" s="66"/>
      <c r="E53" s="67"/>
      <c r="F53" s="68"/>
      <c r="G53" s="65"/>
      <c r="H53" s="69"/>
      <c r="I53" s="70"/>
      <c r="J53" s="70"/>
      <c r="K53" s="34" t="s">
        <v>65</v>
      </c>
      <c r="L53" s="77">
        <v>96</v>
      </c>
      <c r="M53" s="77"/>
      <c r="N53" s="72"/>
      <c r="O53" s="79" t="s">
        <v>296</v>
      </c>
      <c r="P53" s="81">
        <v>43471.89090277778</v>
      </c>
      <c r="Q53" s="79" t="s">
        <v>332</v>
      </c>
      <c r="R53" s="79"/>
      <c r="S53" s="79"/>
      <c r="T53" s="79"/>
      <c r="U53" s="79"/>
      <c r="V53" s="83" t="s">
        <v>428</v>
      </c>
      <c r="W53" s="81">
        <v>43471.89090277778</v>
      </c>
      <c r="X53" s="83" t="s">
        <v>502</v>
      </c>
      <c r="Y53" s="79"/>
      <c r="Z53" s="79"/>
      <c r="AA53" s="85" t="s">
        <v>581</v>
      </c>
      <c r="AB53" s="79"/>
      <c r="AC53" s="79" t="b">
        <v>0</v>
      </c>
      <c r="AD53" s="79">
        <v>0</v>
      </c>
      <c r="AE53" s="85" t="s">
        <v>611</v>
      </c>
      <c r="AF53" s="79" t="b">
        <v>1</v>
      </c>
      <c r="AG53" s="79" t="s">
        <v>614</v>
      </c>
      <c r="AH53" s="79"/>
      <c r="AI53" s="85" t="s">
        <v>596</v>
      </c>
      <c r="AJ53" s="79" t="b">
        <v>0</v>
      </c>
      <c r="AK53" s="79">
        <v>19</v>
      </c>
      <c r="AL53" s="85" t="s">
        <v>570</v>
      </c>
      <c r="AM53" s="79" t="s">
        <v>620</v>
      </c>
      <c r="AN53" s="79" t="b">
        <v>0</v>
      </c>
      <c r="AO53" s="85" t="s">
        <v>570</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260</v>
      </c>
      <c r="B54" s="64" t="s">
        <v>271</v>
      </c>
      <c r="C54" s="65"/>
      <c r="D54" s="66"/>
      <c r="E54" s="67"/>
      <c r="F54" s="68"/>
      <c r="G54" s="65"/>
      <c r="H54" s="69"/>
      <c r="I54" s="70"/>
      <c r="J54" s="70"/>
      <c r="K54" s="34" t="s">
        <v>65</v>
      </c>
      <c r="L54" s="77">
        <v>99</v>
      </c>
      <c r="M54" s="77"/>
      <c r="N54" s="72"/>
      <c r="O54" s="79" t="s">
        <v>296</v>
      </c>
      <c r="P54" s="81">
        <v>43471.89306712963</v>
      </c>
      <c r="Q54" s="79" t="s">
        <v>332</v>
      </c>
      <c r="R54" s="79"/>
      <c r="S54" s="79"/>
      <c r="T54" s="79"/>
      <c r="U54" s="79"/>
      <c r="V54" s="83" t="s">
        <v>429</v>
      </c>
      <c r="W54" s="81">
        <v>43471.89306712963</v>
      </c>
      <c r="X54" s="83" t="s">
        <v>503</v>
      </c>
      <c r="Y54" s="79"/>
      <c r="Z54" s="79"/>
      <c r="AA54" s="85" t="s">
        <v>582</v>
      </c>
      <c r="AB54" s="79"/>
      <c r="AC54" s="79" t="b">
        <v>0</v>
      </c>
      <c r="AD54" s="79">
        <v>0</v>
      </c>
      <c r="AE54" s="85" t="s">
        <v>611</v>
      </c>
      <c r="AF54" s="79" t="b">
        <v>1</v>
      </c>
      <c r="AG54" s="79" t="s">
        <v>614</v>
      </c>
      <c r="AH54" s="79"/>
      <c r="AI54" s="85" t="s">
        <v>596</v>
      </c>
      <c r="AJ54" s="79" t="b">
        <v>0</v>
      </c>
      <c r="AK54" s="79">
        <v>19</v>
      </c>
      <c r="AL54" s="85" t="s">
        <v>570</v>
      </c>
      <c r="AM54" s="79" t="s">
        <v>620</v>
      </c>
      <c r="AN54" s="79" t="b">
        <v>0</v>
      </c>
      <c r="AO54" s="85" t="s">
        <v>570</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261</v>
      </c>
      <c r="B55" s="64" t="s">
        <v>271</v>
      </c>
      <c r="C55" s="65"/>
      <c r="D55" s="66"/>
      <c r="E55" s="67"/>
      <c r="F55" s="68"/>
      <c r="G55" s="65"/>
      <c r="H55" s="69"/>
      <c r="I55" s="70"/>
      <c r="J55" s="70"/>
      <c r="K55" s="34" t="s">
        <v>65</v>
      </c>
      <c r="L55" s="77">
        <v>102</v>
      </c>
      <c r="M55" s="77"/>
      <c r="N55" s="72"/>
      <c r="O55" s="79" t="s">
        <v>296</v>
      </c>
      <c r="P55" s="81">
        <v>43472.05763888889</v>
      </c>
      <c r="Q55" s="79" t="s">
        <v>332</v>
      </c>
      <c r="R55" s="79"/>
      <c r="S55" s="79"/>
      <c r="T55" s="79"/>
      <c r="U55" s="79"/>
      <c r="V55" s="83" t="s">
        <v>430</v>
      </c>
      <c r="W55" s="81">
        <v>43472.05763888889</v>
      </c>
      <c r="X55" s="83" t="s">
        <v>504</v>
      </c>
      <c r="Y55" s="79"/>
      <c r="Z55" s="79"/>
      <c r="AA55" s="85" t="s">
        <v>583</v>
      </c>
      <c r="AB55" s="79"/>
      <c r="AC55" s="79" t="b">
        <v>0</v>
      </c>
      <c r="AD55" s="79">
        <v>0</v>
      </c>
      <c r="AE55" s="85" t="s">
        <v>611</v>
      </c>
      <c r="AF55" s="79" t="b">
        <v>1</v>
      </c>
      <c r="AG55" s="79" t="s">
        <v>614</v>
      </c>
      <c r="AH55" s="79"/>
      <c r="AI55" s="85" t="s">
        <v>596</v>
      </c>
      <c r="AJ55" s="79" t="b">
        <v>0</v>
      </c>
      <c r="AK55" s="79">
        <v>19</v>
      </c>
      <c r="AL55" s="85" t="s">
        <v>570</v>
      </c>
      <c r="AM55" s="79" t="s">
        <v>621</v>
      </c>
      <c r="AN55" s="79" t="b">
        <v>0</v>
      </c>
      <c r="AO55" s="85" t="s">
        <v>570</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262</v>
      </c>
      <c r="B56" s="64" t="s">
        <v>271</v>
      </c>
      <c r="C56" s="65"/>
      <c r="D56" s="66"/>
      <c r="E56" s="67"/>
      <c r="F56" s="68"/>
      <c r="G56" s="65"/>
      <c r="H56" s="69"/>
      <c r="I56" s="70"/>
      <c r="J56" s="70"/>
      <c r="K56" s="34" t="s">
        <v>65</v>
      </c>
      <c r="L56" s="77">
        <v>105</v>
      </c>
      <c r="M56" s="77"/>
      <c r="N56" s="72"/>
      <c r="O56" s="79" t="s">
        <v>296</v>
      </c>
      <c r="P56" s="81">
        <v>43472.37195601852</v>
      </c>
      <c r="Q56" s="79" t="s">
        <v>332</v>
      </c>
      <c r="R56" s="79"/>
      <c r="S56" s="79"/>
      <c r="T56" s="79"/>
      <c r="U56" s="79"/>
      <c r="V56" s="83" t="s">
        <v>431</v>
      </c>
      <c r="W56" s="81">
        <v>43472.37195601852</v>
      </c>
      <c r="X56" s="83" t="s">
        <v>505</v>
      </c>
      <c r="Y56" s="79"/>
      <c r="Z56" s="79"/>
      <c r="AA56" s="85" t="s">
        <v>584</v>
      </c>
      <c r="AB56" s="79"/>
      <c r="AC56" s="79" t="b">
        <v>0</v>
      </c>
      <c r="AD56" s="79">
        <v>0</v>
      </c>
      <c r="AE56" s="85" t="s">
        <v>611</v>
      </c>
      <c r="AF56" s="79" t="b">
        <v>1</v>
      </c>
      <c r="AG56" s="79" t="s">
        <v>614</v>
      </c>
      <c r="AH56" s="79"/>
      <c r="AI56" s="85" t="s">
        <v>596</v>
      </c>
      <c r="AJ56" s="79" t="b">
        <v>0</v>
      </c>
      <c r="AK56" s="79">
        <v>19</v>
      </c>
      <c r="AL56" s="85" t="s">
        <v>570</v>
      </c>
      <c r="AM56" s="79" t="s">
        <v>621</v>
      </c>
      <c r="AN56" s="79" t="b">
        <v>0</v>
      </c>
      <c r="AO56" s="85" t="s">
        <v>570</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263</v>
      </c>
      <c r="B57" s="64" t="s">
        <v>271</v>
      </c>
      <c r="C57" s="65"/>
      <c r="D57" s="66"/>
      <c r="E57" s="67"/>
      <c r="F57" s="68"/>
      <c r="G57" s="65"/>
      <c r="H57" s="69"/>
      <c r="I57" s="70"/>
      <c r="J57" s="70"/>
      <c r="K57" s="34" t="s">
        <v>65</v>
      </c>
      <c r="L57" s="77">
        <v>108</v>
      </c>
      <c r="M57" s="77"/>
      <c r="N57" s="72"/>
      <c r="O57" s="79" t="s">
        <v>296</v>
      </c>
      <c r="P57" s="81">
        <v>43472.40131944444</v>
      </c>
      <c r="Q57" s="79" t="s">
        <v>332</v>
      </c>
      <c r="R57" s="79"/>
      <c r="S57" s="79"/>
      <c r="T57" s="79"/>
      <c r="U57" s="79"/>
      <c r="V57" s="83" t="s">
        <v>432</v>
      </c>
      <c r="W57" s="81">
        <v>43472.40131944444</v>
      </c>
      <c r="X57" s="83" t="s">
        <v>506</v>
      </c>
      <c r="Y57" s="79"/>
      <c r="Z57" s="79"/>
      <c r="AA57" s="85" t="s">
        <v>585</v>
      </c>
      <c r="AB57" s="79"/>
      <c r="AC57" s="79" t="b">
        <v>0</v>
      </c>
      <c r="AD57" s="79">
        <v>0</v>
      </c>
      <c r="AE57" s="85" t="s">
        <v>611</v>
      </c>
      <c r="AF57" s="79" t="b">
        <v>1</v>
      </c>
      <c r="AG57" s="79" t="s">
        <v>614</v>
      </c>
      <c r="AH57" s="79"/>
      <c r="AI57" s="85" t="s">
        <v>596</v>
      </c>
      <c r="AJ57" s="79" t="b">
        <v>0</v>
      </c>
      <c r="AK57" s="79">
        <v>19</v>
      </c>
      <c r="AL57" s="85" t="s">
        <v>570</v>
      </c>
      <c r="AM57" s="79" t="s">
        <v>621</v>
      </c>
      <c r="AN57" s="79" t="b">
        <v>0</v>
      </c>
      <c r="AO57" s="85" t="s">
        <v>570</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264</v>
      </c>
      <c r="B58" s="64" t="s">
        <v>273</v>
      </c>
      <c r="C58" s="65"/>
      <c r="D58" s="66"/>
      <c r="E58" s="67"/>
      <c r="F58" s="68"/>
      <c r="G58" s="65"/>
      <c r="H58" s="69"/>
      <c r="I58" s="70"/>
      <c r="J58" s="70"/>
      <c r="K58" s="34" t="s">
        <v>65</v>
      </c>
      <c r="L58" s="77">
        <v>111</v>
      </c>
      <c r="M58" s="77"/>
      <c r="N58" s="72"/>
      <c r="O58" s="79" t="s">
        <v>296</v>
      </c>
      <c r="P58" s="81">
        <v>43472.50546296296</v>
      </c>
      <c r="Q58" s="79" t="s">
        <v>333</v>
      </c>
      <c r="R58" s="79"/>
      <c r="S58" s="79"/>
      <c r="T58" s="79"/>
      <c r="U58" s="79"/>
      <c r="V58" s="83" t="s">
        <v>433</v>
      </c>
      <c r="W58" s="81">
        <v>43472.50546296296</v>
      </c>
      <c r="X58" s="83" t="s">
        <v>507</v>
      </c>
      <c r="Y58" s="79"/>
      <c r="Z58" s="79"/>
      <c r="AA58" s="85" t="s">
        <v>586</v>
      </c>
      <c r="AB58" s="79"/>
      <c r="AC58" s="79" t="b">
        <v>0</v>
      </c>
      <c r="AD58" s="79">
        <v>0</v>
      </c>
      <c r="AE58" s="85" t="s">
        <v>611</v>
      </c>
      <c r="AF58" s="79" t="b">
        <v>0</v>
      </c>
      <c r="AG58" s="79" t="s">
        <v>614</v>
      </c>
      <c r="AH58" s="79"/>
      <c r="AI58" s="85" t="s">
        <v>611</v>
      </c>
      <c r="AJ58" s="79" t="b">
        <v>0</v>
      </c>
      <c r="AK58" s="79">
        <v>19</v>
      </c>
      <c r="AL58" s="85" t="s">
        <v>596</v>
      </c>
      <c r="AM58" s="79" t="s">
        <v>619</v>
      </c>
      <c r="AN58" s="79" t="b">
        <v>0</v>
      </c>
      <c r="AO58" s="85" t="s">
        <v>596</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3.5714285714285716</v>
      </c>
      <c r="BF58" s="48">
        <v>0</v>
      </c>
      <c r="BG58" s="49">
        <v>0</v>
      </c>
      <c r="BH58" s="48">
        <v>0</v>
      </c>
      <c r="BI58" s="49">
        <v>0</v>
      </c>
      <c r="BJ58" s="48">
        <v>27</v>
      </c>
      <c r="BK58" s="49">
        <v>96.42857142857143</v>
      </c>
      <c r="BL58" s="48">
        <v>28</v>
      </c>
    </row>
    <row r="59" spans="1:64" ht="15">
      <c r="A59" s="64" t="s">
        <v>265</v>
      </c>
      <c r="B59" s="64" t="s">
        <v>271</v>
      </c>
      <c r="C59" s="65"/>
      <c r="D59" s="66"/>
      <c r="E59" s="67"/>
      <c r="F59" s="68"/>
      <c r="G59" s="65"/>
      <c r="H59" s="69"/>
      <c r="I59" s="70"/>
      <c r="J59" s="70"/>
      <c r="K59" s="34" t="s">
        <v>65</v>
      </c>
      <c r="L59" s="77">
        <v>112</v>
      </c>
      <c r="M59" s="77"/>
      <c r="N59" s="72"/>
      <c r="O59" s="79" t="s">
        <v>296</v>
      </c>
      <c r="P59" s="81">
        <v>43472.514131944445</v>
      </c>
      <c r="Q59" s="79" t="s">
        <v>332</v>
      </c>
      <c r="R59" s="79"/>
      <c r="S59" s="79"/>
      <c r="T59" s="79"/>
      <c r="U59" s="79"/>
      <c r="V59" s="83" t="s">
        <v>434</v>
      </c>
      <c r="W59" s="81">
        <v>43472.514131944445</v>
      </c>
      <c r="X59" s="83" t="s">
        <v>508</v>
      </c>
      <c r="Y59" s="79"/>
      <c r="Z59" s="79"/>
      <c r="AA59" s="85" t="s">
        <v>587</v>
      </c>
      <c r="AB59" s="79"/>
      <c r="AC59" s="79" t="b">
        <v>0</v>
      </c>
      <c r="AD59" s="79">
        <v>0</v>
      </c>
      <c r="AE59" s="85" t="s">
        <v>611</v>
      </c>
      <c r="AF59" s="79" t="b">
        <v>1</v>
      </c>
      <c r="AG59" s="79" t="s">
        <v>614</v>
      </c>
      <c r="AH59" s="79"/>
      <c r="AI59" s="85" t="s">
        <v>596</v>
      </c>
      <c r="AJ59" s="79" t="b">
        <v>0</v>
      </c>
      <c r="AK59" s="79">
        <v>19</v>
      </c>
      <c r="AL59" s="85" t="s">
        <v>570</v>
      </c>
      <c r="AM59" s="79" t="s">
        <v>618</v>
      </c>
      <c r="AN59" s="79" t="b">
        <v>0</v>
      </c>
      <c r="AO59" s="85" t="s">
        <v>570</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266</v>
      </c>
      <c r="B60" s="64" t="s">
        <v>271</v>
      </c>
      <c r="C60" s="65"/>
      <c r="D60" s="66"/>
      <c r="E60" s="67"/>
      <c r="F60" s="68"/>
      <c r="G60" s="65"/>
      <c r="H60" s="69"/>
      <c r="I60" s="70"/>
      <c r="J60" s="70"/>
      <c r="K60" s="34" t="s">
        <v>65</v>
      </c>
      <c r="L60" s="77">
        <v>115</v>
      </c>
      <c r="M60" s="77"/>
      <c r="N60" s="72"/>
      <c r="O60" s="79" t="s">
        <v>296</v>
      </c>
      <c r="P60" s="81">
        <v>43472.61722222222</v>
      </c>
      <c r="Q60" s="79" t="s">
        <v>332</v>
      </c>
      <c r="R60" s="79"/>
      <c r="S60" s="79"/>
      <c r="T60" s="79"/>
      <c r="U60" s="79"/>
      <c r="V60" s="83" t="s">
        <v>435</v>
      </c>
      <c r="W60" s="81">
        <v>43472.61722222222</v>
      </c>
      <c r="X60" s="83" t="s">
        <v>509</v>
      </c>
      <c r="Y60" s="79"/>
      <c r="Z60" s="79"/>
      <c r="AA60" s="85" t="s">
        <v>588</v>
      </c>
      <c r="AB60" s="79"/>
      <c r="AC60" s="79" t="b">
        <v>0</v>
      </c>
      <c r="AD60" s="79">
        <v>0</v>
      </c>
      <c r="AE60" s="85" t="s">
        <v>611</v>
      </c>
      <c r="AF60" s="79" t="b">
        <v>1</v>
      </c>
      <c r="AG60" s="79" t="s">
        <v>614</v>
      </c>
      <c r="AH60" s="79"/>
      <c r="AI60" s="85" t="s">
        <v>596</v>
      </c>
      <c r="AJ60" s="79" t="b">
        <v>0</v>
      </c>
      <c r="AK60" s="79">
        <v>19</v>
      </c>
      <c r="AL60" s="85" t="s">
        <v>570</v>
      </c>
      <c r="AM60" s="79" t="s">
        <v>621</v>
      </c>
      <c r="AN60" s="79" t="b">
        <v>0</v>
      </c>
      <c r="AO60" s="85" t="s">
        <v>570</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267</v>
      </c>
      <c r="B61" s="64" t="s">
        <v>271</v>
      </c>
      <c r="C61" s="65"/>
      <c r="D61" s="66"/>
      <c r="E61" s="67"/>
      <c r="F61" s="68"/>
      <c r="G61" s="65"/>
      <c r="H61" s="69"/>
      <c r="I61" s="70"/>
      <c r="J61" s="70"/>
      <c r="K61" s="34" t="s">
        <v>65</v>
      </c>
      <c r="L61" s="77">
        <v>118</v>
      </c>
      <c r="M61" s="77"/>
      <c r="N61" s="72"/>
      <c r="O61" s="79" t="s">
        <v>296</v>
      </c>
      <c r="P61" s="81">
        <v>43472.70516203704</v>
      </c>
      <c r="Q61" s="79" t="s">
        <v>332</v>
      </c>
      <c r="R61" s="79"/>
      <c r="S61" s="79"/>
      <c r="T61" s="79"/>
      <c r="U61" s="79"/>
      <c r="V61" s="83" t="s">
        <v>436</v>
      </c>
      <c r="W61" s="81">
        <v>43472.70516203704</v>
      </c>
      <c r="X61" s="83" t="s">
        <v>510</v>
      </c>
      <c r="Y61" s="79"/>
      <c r="Z61" s="79"/>
      <c r="AA61" s="85" t="s">
        <v>589</v>
      </c>
      <c r="AB61" s="79"/>
      <c r="AC61" s="79" t="b">
        <v>0</v>
      </c>
      <c r="AD61" s="79">
        <v>0</v>
      </c>
      <c r="AE61" s="85" t="s">
        <v>611</v>
      </c>
      <c r="AF61" s="79" t="b">
        <v>1</v>
      </c>
      <c r="AG61" s="79" t="s">
        <v>614</v>
      </c>
      <c r="AH61" s="79"/>
      <c r="AI61" s="85" t="s">
        <v>596</v>
      </c>
      <c r="AJ61" s="79" t="b">
        <v>0</v>
      </c>
      <c r="AK61" s="79">
        <v>19</v>
      </c>
      <c r="AL61" s="85" t="s">
        <v>570</v>
      </c>
      <c r="AM61" s="79" t="s">
        <v>621</v>
      </c>
      <c r="AN61" s="79" t="b">
        <v>0</v>
      </c>
      <c r="AO61" s="85" t="s">
        <v>570</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268</v>
      </c>
      <c r="B62" s="64" t="s">
        <v>273</v>
      </c>
      <c r="C62" s="65"/>
      <c r="D62" s="66"/>
      <c r="E62" s="67"/>
      <c r="F62" s="68"/>
      <c r="G62" s="65"/>
      <c r="H62" s="69"/>
      <c r="I62" s="70"/>
      <c r="J62" s="70"/>
      <c r="K62" s="34" t="s">
        <v>65</v>
      </c>
      <c r="L62" s="77">
        <v>121</v>
      </c>
      <c r="M62" s="77"/>
      <c r="N62" s="72"/>
      <c r="O62" s="79" t="s">
        <v>296</v>
      </c>
      <c r="P62" s="81">
        <v>43473.45483796296</v>
      </c>
      <c r="Q62" s="79" t="s">
        <v>333</v>
      </c>
      <c r="R62" s="79"/>
      <c r="S62" s="79"/>
      <c r="T62" s="79"/>
      <c r="U62" s="79"/>
      <c r="V62" s="83" t="s">
        <v>437</v>
      </c>
      <c r="W62" s="81">
        <v>43473.45483796296</v>
      </c>
      <c r="X62" s="83" t="s">
        <v>511</v>
      </c>
      <c r="Y62" s="79"/>
      <c r="Z62" s="79"/>
      <c r="AA62" s="85" t="s">
        <v>590</v>
      </c>
      <c r="AB62" s="79"/>
      <c r="AC62" s="79" t="b">
        <v>0</v>
      </c>
      <c r="AD62" s="79">
        <v>0</v>
      </c>
      <c r="AE62" s="85" t="s">
        <v>611</v>
      </c>
      <c r="AF62" s="79" t="b">
        <v>0</v>
      </c>
      <c r="AG62" s="79" t="s">
        <v>614</v>
      </c>
      <c r="AH62" s="79"/>
      <c r="AI62" s="85" t="s">
        <v>611</v>
      </c>
      <c r="AJ62" s="79" t="b">
        <v>0</v>
      </c>
      <c r="AK62" s="79">
        <v>20</v>
      </c>
      <c r="AL62" s="85" t="s">
        <v>596</v>
      </c>
      <c r="AM62" s="79" t="s">
        <v>620</v>
      </c>
      <c r="AN62" s="79" t="b">
        <v>0</v>
      </c>
      <c r="AO62" s="85" t="s">
        <v>596</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1</v>
      </c>
      <c r="BE62" s="49">
        <v>3.5714285714285716</v>
      </c>
      <c r="BF62" s="48">
        <v>0</v>
      </c>
      <c r="BG62" s="49">
        <v>0</v>
      </c>
      <c r="BH62" s="48">
        <v>0</v>
      </c>
      <c r="BI62" s="49">
        <v>0</v>
      </c>
      <c r="BJ62" s="48">
        <v>27</v>
      </c>
      <c r="BK62" s="49">
        <v>96.42857142857143</v>
      </c>
      <c r="BL62" s="48">
        <v>28</v>
      </c>
    </row>
    <row r="63" spans="1:64" ht="15">
      <c r="A63" s="64" t="s">
        <v>269</v>
      </c>
      <c r="B63" s="64" t="s">
        <v>271</v>
      </c>
      <c r="C63" s="65"/>
      <c r="D63" s="66"/>
      <c r="E63" s="67"/>
      <c r="F63" s="68"/>
      <c r="G63" s="65"/>
      <c r="H63" s="69"/>
      <c r="I63" s="70"/>
      <c r="J63" s="70"/>
      <c r="K63" s="34" t="s">
        <v>65</v>
      </c>
      <c r="L63" s="77">
        <v>123</v>
      </c>
      <c r="M63" s="77"/>
      <c r="N63" s="72"/>
      <c r="O63" s="79" t="s">
        <v>296</v>
      </c>
      <c r="P63" s="81">
        <v>43475.064571759256</v>
      </c>
      <c r="Q63" s="79" t="s">
        <v>334</v>
      </c>
      <c r="R63" s="79"/>
      <c r="S63" s="79"/>
      <c r="T63" s="79"/>
      <c r="U63" s="79"/>
      <c r="V63" s="83" t="s">
        <v>438</v>
      </c>
      <c r="W63" s="81">
        <v>43475.064571759256</v>
      </c>
      <c r="X63" s="83" t="s">
        <v>512</v>
      </c>
      <c r="Y63" s="79"/>
      <c r="Z63" s="79"/>
      <c r="AA63" s="85" t="s">
        <v>591</v>
      </c>
      <c r="AB63" s="79"/>
      <c r="AC63" s="79" t="b">
        <v>0</v>
      </c>
      <c r="AD63" s="79">
        <v>0</v>
      </c>
      <c r="AE63" s="85" t="s">
        <v>611</v>
      </c>
      <c r="AF63" s="79" t="b">
        <v>1</v>
      </c>
      <c r="AG63" s="79" t="s">
        <v>614</v>
      </c>
      <c r="AH63" s="79"/>
      <c r="AI63" s="85" t="s">
        <v>596</v>
      </c>
      <c r="AJ63" s="79" t="b">
        <v>0</v>
      </c>
      <c r="AK63" s="79">
        <v>21</v>
      </c>
      <c r="AL63" s="85" t="s">
        <v>570</v>
      </c>
      <c r="AM63" s="79" t="s">
        <v>618</v>
      </c>
      <c r="AN63" s="79" t="b">
        <v>0</v>
      </c>
      <c r="AO63" s="85" t="s">
        <v>570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270</v>
      </c>
      <c r="B64" s="64" t="s">
        <v>271</v>
      </c>
      <c r="C64" s="65"/>
      <c r="D64" s="66"/>
      <c r="E64" s="67"/>
      <c r="F64" s="68"/>
      <c r="G64" s="65"/>
      <c r="H64" s="69"/>
      <c r="I64" s="70"/>
      <c r="J64" s="70"/>
      <c r="K64" s="34" t="s">
        <v>65</v>
      </c>
      <c r="L64" s="77">
        <v>127</v>
      </c>
      <c r="M64" s="77"/>
      <c r="N64" s="72"/>
      <c r="O64" s="79" t="s">
        <v>296</v>
      </c>
      <c r="P64" s="81">
        <v>43471.766597222224</v>
      </c>
      <c r="Q64" s="79" t="s">
        <v>332</v>
      </c>
      <c r="R64" s="79"/>
      <c r="S64" s="79"/>
      <c r="T64" s="79"/>
      <c r="U64" s="79"/>
      <c r="V64" s="83" t="s">
        <v>439</v>
      </c>
      <c r="W64" s="81">
        <v>43471.766597222224</v>
      </c>
      <c r="X64" s="83" t="s">
        <v>513</v>
      </c>
      <c r="Y64" s="79"/>
      <c r="Z64" s="79"/>
      <c r="AA64" s="85" t="s">
        <v>592</v>
      </c>
      <c r="AB64" s="79"/>
      <c r="AC64" s="79" t="b">
        <v>0</v>
      </c>
      <c r="AD64" s="79">
        <v>0</v>
      </c>
      <c r="AE64" s="85" t="s">
        <v>611</v>
      </c>
      <c r="AF64" s="79" t="b">
        <v>1</v>
      </c>
      <c r="AG64" s="79" t="s">
        <v>614</v>
      </c>
      <c r="AH64" s="79"/>
      <c r="AI64" s="85" t="s">
        <v>596</v>
      </c>
      <c r="AJ64" s="79" t="b">
        <v>0</v>
      </c>
      <c r="AK64" s="79">
        <v>4</v>
      </c>
      <c r="AL64" s="85" t="s">
        <v>570</v>
      </c>
      <c r="AM64" s="79" t="s">
        <v>620</v>
      </c>
      <c r="AN64" s="79" t="b">
        <v>0</v>
      </c>
      <c r="AO64" s="85" t="s">
        <v>570</v>
      </c>
      <c r="AP64" s="79" t="s">
        <v>176</v>
      </c>
      <c r="AQ64" s="79">
        <v>0</v>
      </c>
      <c r="AR64" s="79">
        <v>0</v>
      </c>
      <c r="AS64" s="79"/>
      <c r="AT64" s="79"/>
      <c r="AU64" s="79"/>
      <c r="AV64" s="79"/>
      <c r="AW64" s="79"/>
      <c r="AX64" s="79"/>
      <c r="AY64" s="79"/>
      <c r="AZ64" s="79"/>
      <c r="BA64">
        <v>1</v>
      </c>
      <c r="BB64" s="78" t="str">
        <f>REPLACE(INDEX(GroupVertices[Group],MATCH(Edges24[[#This Row],[Vertex 1]],GroupVertices[Vertex],0)),1,1,"")</f>
        <v>6</v>
      </c>
      <c r="BC64" s="78" t="str">
        <f>REPLACE(INDEX(GroupVertices[Group],MATCH(Edges24[[#This Row],[Vertex 2]],GroupVertices[Vertex],0)),1,1,"")</f>
        <v>1</v>
      </c>
      <c r="BD64" s="48"/>
      <c r="BE64" s="49"/>
      <c r="BF64" s="48"/>
      <c r="BG64" s="49"/>
      <c r="BH64" s="48"/>
      <c r="BI64" s="49"/>
      <c r="BJ64" s="48"/>
      <c r="BK64" s="49"/>
      <c r="BL64" s="48"/>
    </row>
    <row r="65" spans="1:64" ht="15">
      <c r="A65" s="64" t="s">
        <v>271</v>
      </c>
      <c r="B65" s="64" t="s">
        <v>273</v>
      </c>
      <c r="C65" s="65"/>
      <c r="D65" s="66"/>
      <c r="E65" s="67"/>
      <c r="F65" s="68"/>
      <c r="G65" s="65"/>
      <c r="H65" s="69"/>
      <c r="I65" s="70"/>
      <c r="J65" s="70"/>
      <c r="K65" s="34" t="s">
        <v>65</v>
      </c>
      <c r="L65" s="77">
        <v>128</v>
      </c>
      <c r="M65" s="77"/>
      <c r="N65" s="72"/>
      <c r="O65" s="79" t="s">
        <v>296</v>
      </c>
      <c r="P65" s="81">
        <v>43467.05416666667</v>
      </c>
      <c r="Q65" s="79" t="s">
        <v>299</v>
      </c>
      <c r="R65" s="79"/>
      <c r="S65" s="79"/>
      <c r="T65" s="79"/>
      <c r="U65" s="79"/>
      <c r="V65" s="83" t="s">
        <v>440</v>
      </c>
      <c r="W65" s="81">
        <v>43467.05416666667</v>
      </c>
      <c r="X65" s="83" t="s">
        <v>514</v>
      </c>
      <c r="Y65" s="79"/>
      <c r="Z65" s="79"/>
      <c r="AA65" s="85" t="s">
        <v>593</v>
      </c>
      <c r="AB65" s="79"/>
      <c r="AC65" s="79" t="b">
        <v>0</v>
      </c>
      <c r="AD65" s="79">
        <v>0</v>
      </c>
      <c r="AE65" s="85" t="s">
        <v>611</v>
      </c>
      <c r="AF65" s="79" t="b">
        <v>0</v>
      </c>
      <c r="AG65" s="79" t="s">
        <v>614</v>
      </c>
      <c r="AH65" s="79"/>
      <c r="AI65" s="85" t="s">
        <v>611</v>
      </c>
      <c r="AJ65" s="79" t="b">
        <v>0</v>
      </c>
      <c r="AK65" s="79">
        <v>17</v>
      </c>
      <c r="AL65" s="85" t="s">
        <v>596</v>
      </c>
      <c r="AM65" s="79" t="s">
        <v>624</v>
      </c>
      <c r="AN65" s="79" t="b">
        <v>0</v>
      </c>
      <c r="AO65" s="85" t="s">
        <v>596</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1</v>
      </c>
      <c r="BE65" s="49">
        <v>3.5714285714285716</v>
      </c>
      <c r="BF65" s="48">
        <v>0</v>
      </c>
      <c r="BG65" s="49">
        <v>0</v>
      </c>
      <c r="BH65" s="48">
        <v>0</v>
      </c>
      <c r="BI65" s="49">
        <v>0</v>
      </c>
      <c r="BJ65" s="48">
        <v>27</v>
      </c>
      <c r="BK65" s="49">
        <v>96.42857142857143</v>
      </c>
      <c r="BL65" s="48">
        <v>28</v>
      </c>
    </row>
    <row r="66" spans="1:64" ht="15">
      <c r="A66" s="64" t="s">
        <v>271</v>
      </c>
      <c r="B66" s="64" t="s">
        <v>273</v>
      </c>
      <c r="C66" s="65"/>
      <c r="D66" s="66"/>
      <c r="E66" s="67"/>
      <c r="F66" s="68"/>
      <c r="G66" s="65"/>
      <c r="H66" s="69"/>
      <c r="I66" s="70"/>
      <c r="J66" s="70"/>
      <c r="K66" s="34" t="s">
        <v>65</v>
      </c>
      <c r="L66" s="77">
        <v>129</v>
      </c>
      <c r="M66" s="77"/>
      <c r="N66" s="72"/>
      <c r="O66" s="79" t="s">
        <v>296</v>
      </c>
      <c r="P66" s="81">
        <v>43472.32603009259</v>
      </c>
      <c r="Q66" s="79" t="s">
        <v>332</v>
      </c>
      <c r="R66" s="79"/>
      <c r="S66" s="79"/>
      <c r="T66" s="79"/>
      <c r="U66" s="79"/>
      <c r="V66" s="83" t="s">
        <v>440</v>
      </c>
      <c r="W66" s="81">
        <v>43472.32603009259</v>
      </c>
      <c r="X66" s="83" t="s">
        <v>515</v>
      </c>
      <c r="Y66" s="79"/>
      <c r="Z66" s="79"/>
      <c r="AA66" s="85" t="s">
        <v>594</v>
      </c>
      <c r="AB66" s="79"/>
      <c r="AC66" s="79" t="b">
        <v>0</v>
      </c>
      <c r="AD66" s="79">
        <v>0</v>
      </c>
      <c r="AE66" s="85" t="s">
        <v>611</v>
      </c>
      <c r="AF66" s="79" t="b">
        <v>1</v>
      </c>
      <c r="AG66" s="79" t="s">
        <v>614</v>
      </c>
      <c r="AH66" s="79"/>
      <c r="AI66" s="85" t="s">
        <v>596</v>
      </c>
      <c r="AJ66" s="79" t="b">
        <v>0</v>
      </c>
      <c r="AK66" s="79">
        <v>19</v>
      </c>
      <c r="AL66" s="85" t="s">
        <v>570</v>
      </c>
      <c r="AM66" s="79" t="s">
        <v>624</v>
      </c>
      <c r="AN66" s="79" t="b">
        <v>0</v>
      </c>
      <c r="AO66" s="85" t="s">
        <v>570</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272</v>
      </c>
      <c r="B67" s="64" t="s">
        <v>271</v>
      </c>
      <c r="C67" s="65"/>
      <c r="D67" s="66"/>
      <c r="E67" s="67"/>
      <c r="F67" s="68"/>
      <c r="G67" s="65"/>
      <c r="H67" s="69"/>
      <c r="I67" s="70"/>
      <c r="J67" s="70"/>
      <c r="K67" s="34" t="s">
        <v>65</v>
      </c>
      <c r="L67" s="77">
        <v>131</v>
      </c>
      <c r="M67" s="77"/>
      <c r="N67" s="72"/>
      <c r="O67" s="79" t="s">
        <v>296</v>
      </c>
      <c r="P67" s="81">
        <v>43475.06731481481</v>
      </c>
      <c r="Q67" s="79" t="s">
        <v>334</v>
      </c>
      <c r="R67" s="79"/>
      <c r="S67" s="79"/>
      <c r="T67" s="79"/>
      <c r="U67" s="79"/>
      <c r="V67" s="83" t="s">
        <v>441</v>
      </c>
      <c r="W67" s="81">
        <v>43475.06731481481</v>
      </c>
      <c r="X67" s="83" t="s">
        <v>516</v>
      </c>
      <c r="Y67" s="79"/>
      <c r="Z67" s="79"/>
      <c r="AA67" s="85" t="s">
        <v>595</v>
      </c>
      <c r="AB67" s="79"/>
      <c r="AC67" s="79" t="b">
        <v>0</v>
      </c>
      <c r="AD67" s="79">
        <v>0</v>
      </c>
      <c r="AE67" s="85" t="s">
        <v>611</v>
      </c>
      <c r="AF67" s="79" t="b">
        <v>1</v>
      </c>
      <c r="AG67" s="79" t="s">
        <v>614</v>
      </c>
      <c r="AH67" s="79"/>
      <c r="AI67" s="85" t="s">
        <v>596</v>
      </c>
      <c r="AJ67" s="79" t="b">
        <v>0</v>
      </c>
      <c r="AK67" s="79">
        <v>21</v>
      </c>
      <c r="AL67" s="85" t="s">
        <v>570</v>
      </c>
      <c r="AM67" s="79" t="s">
        <v>620</v>
      </c>
      <c r="AN67" s="79" t="b">
        <v>0</v>
      </c>
      <c r="AO67" s="85" t="s">
        <v>570</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273</v>
      </c>
      <c r="B68" s="64" t="s">
        <v>273</v>
      </c>
      <c r="C68" s="65"/>
      <c r="D68" s="66"/>
      <c r="E68" s="67"/>
      <c r="F68" s="68"/>
      <c r="G68" s="65"/>
      <c r="H68" s="69"/>
      <c r="I68" s="70"/>
      <c r="J68" s="70"/>
      <c r="K68" s="34" t="s">
        <v>65</v>
      </c>
      <c r="L68" s="77">
        <v>132</v>
      </c>
      <c r="M68" s="77"/>
      <c r="N68" s="72"/>
      <c r="O68" s="79" t="s">
        <v>176</v>
      </c>
      <c r="P68" s="81">
        <v>43466.80484953704</v>
      </c>
      <c r="Q68" s="79" t="s">
        <v>335</v>
      </c>
      <c r="R68" s="83" t="s">
        <v>357</v>
      </c>
      <c r="S68" s="79" t="s">
        <v>368</v>
      </c>
      <c r="T68" s="79" t="s">
        <v>377</v>
      </c>
      <c r="U68" s="83" t="s">
        <v>383</v>
      </c>
      <c r="V68" s="83" t="s">
        <v>383</v>
      </c>
      <c r="W68" s="81">
        <v>43466.80484953704</v>
      </c>
      <c r="X68" s="83" t="s">
        <v>517</v>
      </c>
      <c r="Y68" s="79"/>
      <c r="Z68" s="79"/>
      <c r="AA68" s="85" t="s">
        <v>596</v>
      </c>
      <c r="AB68" s="79"/>
      <c r="AC68" s="79" t="b">
        <v>0</v>
      </c>
      <c r="AD68" s="79">
        <v>108</v>
      </c>
      <c r="AE68" s="85" t="s">
        <v>611</v>
      </c>
      <c r="AF68" s="79" t="b">
        <v>0</v>
      </c>
      <c r="AG68" s="79" t="s">
        <v>614</v>
      </c>
      <c r="AH68" s="79"/>
      <c r="AI68" s="85" t="s">
        <v>611</v>
      </c>
      <c r="AJ68" s="79" t="b">
        <v>0</v>
      </c>
      <c r="AK68" s="79">
        <v>20</v>
      </c>
      <c r="AL68" s="85" t="s">
        <v>611</v>
      </c>
      <c r="AM68" s="79" t="s">
        <v>634</v>
      </c>
      <c r="AN68" s="79" t="b">
        <v>0</v>
      </c>
      <c r="AO68" s="85" t="s">
        <v>596</v>
      </c>
      <c r="AP68" s="79" t="s">
        <v>638</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2</v>
      </c>
      <c r="BE68" s="49">
        <v>4.166666666666667</v>
      </c>
      <c r="BF68" s="48">
        <v>0</v>
      </c>
      <c r="BG68" s="49">
        <v>0</v>
      </c>
      <c r="BH68" s="48">
        <v>0</v>
      </c>
      <c r="BI68" s="49">
        <v>0</v>
      </c>
      <c r="BJ68" s="48">
        <v>46</v>
      </c>
      <c r="BK68" s="49">
        <v>95.83333333333333</v>
      </c>
      <c r="BL68" s="48">
        <v>48</v>
      </c>
    </row>
    <row r="69" spans="1:64" ht="15">
      <c r="A69" s="64" t="s">
        <v>274</v>
      </c>
      <c r="B69" s="64" t="s">
        <v>291</v>
      </c>
      <c r="C69" s="65"/>
      <c r="D69" s="66"/>
      <c r="E69" s="67"/>
      <c r="F69" s="68"/>
      <c r="G69" s="65"/>
      <c r="H69" s="69"/>
      <c r="I69" s="70"/>
      <c r="J69" s="70"/>
      <c r="K69" s="34" t="s">
        <v>65</v>
      </c>
      <c r="L69" s="77">
        <v>137</v>
      </c>
      <c r="M69" s="77"/>
      <c r="N69" s="72"/>
      <c r="O69" s="79" t="s">
        <v>296</v>
      </c>
      <c r="P69" s="81">
        <v>43477.0050462963</v>
      </c>
      <c r="Q69" s="79" t="s">
        <v>336</v>
      </c>
      <c r="R69" s="79"/>
      <c r="S69" s="79"/>
      <c r="T69" s="79"/>
      <c r="U69" s="79"/>
      <c r="V69" s="83" t="s">
        <v>442</v>
      </c>
      <c r="W69" s="81">
        <v>43477.0050462963</v>
      </c>
      <c r="X69" s="83" t="s">
        <v>518</v>
      </c>
      <c r="Y69" s="79"/>
      <c r="Z69" s="79"/>
      <c r="AA69" s="85" t="s">
        <v>597</v>
      </c>
      <c r="AB69" s="79"/>
      <c r="AC69" s="79" t="b">
        <v>0</v>
      </c>
      <c r="AD69" s="79">
        <v>0</v>
      </c>
      <c r="AE69" s="85" t="s">
        <v>611</v>
      </c>
      <c r="AF69" s="79" t="b">
        <v>0</v>
      </c>
      <c r="AG69" s="79" t="s">
        <v>614</v>
      </c>
      <c r="AH69" s="79"/>
      <c r="AI69" s="85" t="s">
        <v>611</v>
      </c>
      <c r="AJ69" s="79" t="b">
        <v>0</v>
      </c>
      <c r="AK69" s="79">
        <v>192</v>
      </c>
      <c r="AL69" s="85" t="s">
        <v>531</v>
      </c>
      <c r="AM69" s="79" t="s">
        <v>620</v>
      </c>
      <c r="AN69" s="79" t="b">
        <v>0</v>
      </c>
      <c r="AO69" s="85" t="s">
        <v>531</v>
      </c>
      <c r="AP69" s="79" t="s">
        <v>176</v>
      </c>
      <c r="AQ69" s="79">
        <v>0</v>
      </c>
      <c r="AR69" s="79">
        <v>0</v>
      </c>
      <c r="AS69" s="79"/>
      <c r="AT69" s="79"/>
      <c r="AU69" s="79"/>
      <c r="AV69" s="79"/>
      <c r="AW69" s="79"/>
      <c r="AX69" s="79"/>
      <c r="AY69" s="79"/>
      <c r="AZ69" s="79"/>
      <c r="BA69">
        <v>1</v>
      </c>
      <c r="BB69" s="78" t="str">
        <f>REPLACE(INDEX(GroupVertices[Group],MATCH(Edges24[[#This Row],[Vertex 1]],GroupVertices[Vertex],0)),1,1,"")</f>
        <v>5</v>
      </c>
      <c r="BC69" s="78" t="str">
        <f>REPLACE(INDEX(GroupVertices[Group],MATCH(Edges24[[#This Row],[Vertex 2]],GroupVertices[Vertex],0)),1,1,"")</f>
        <v>5</v>
      </c>
      <c r="BD69" s="48"/>
      <c r="BE69" s="49"/>
      <c r="BF69" s="48"/>
      <c r="BG69" s="49"/>
      <c r="BH69" s="48"/>
      <c r="BI69" s="49"/>
      <c r="BJ69" s="48"/>
      <c r="BK69" s="49"/>
      <c r="BL69" s="48"/>
    </row>
    <row r="70" spans="1:64" ht="15">
      <c r="A70" s="64" t="s">
        <v>275</v>
      </c>
      <c r="B70" s="64" t="s">
        <v>291</v>
      </c>
      <c r="C70" s="65"/>
      <c r="D70" s="66"/>
      <c r="E70" s="67"/>
      <c r="F70" s="68"/>
      <c r="G70" s="65"/>
      <c r="H70" s="69"/>
      <c r="I70" s="70"/>
      <c r="J70" s="70"/>
      <c r="K70" s="34" t="s">
        <v>65</v>
      </c>
      <c r="L70" s="77">
        <v>139</v>
      </c>
      <c r="M70" s="77"/>
      <c r="N70" s="72"/>
      <c r="O70" s="79" t="s">
        <v>296</v>
      </c>
      <c r="P70" s="81">
        <v>43477.00534722222</v>
      </c>
      <c r="Q70" s="79" t="s">
        <v>336</v>
      </c>
      <c r="R70" s="79"/>
      <c r="S70" s="79"/>
      <c r="T70" s="79"/>
      <c r="U70" s="79"/>
      <c r="V70" s="83" t="s">
        <v>443</v>
      </c>
      <c r="W70" s="81">
        <v>43477.00534722222</v>
      </c>
      <c r="X70" s="83" t="s">
        <v>519</v>
      </c>
      <c r="Y70" s="79"/>
      <c r="Z70" s="79"/>
      <c r="AA70" s="85" t="s">
        <v>598</v>
      </c>
      <c r="AB70" s="79"/>
      <c r="AC70" s="79" t="b">
        <v>0</v>
      </c>
      <c r="AD70" s="79">
        <v>0</v>
      </c>
      <c r="AE70" s="85" t="s">
        <v>611</v>
      </c>
      <c r="AF70" s="79" t="b">
        <v>0</v>
      </c>
      <c r="AG70" s="79" t="s">
        <v>614</v>
      </c>
      <c r="AH70" s="79"/>
      <c r="AI70" s="85" t="s">
        <v>611</v>
      </c>
      <c r="AJ70" s="79" t="b">
        <v>0</v>
      </c>
      <c r="AK70" s="79">
        <v>192</v>
      </c>
      <c r="AL70" s="85" t="s">
        <v>531</v>
      </c>
      <c r="AM70" s="79" t="s">
        <v>635</v>
      </c>
      <c r="AN70" s="79" t="b">
        <v>0</v>
      </c>
      <c r="AO70" s="85" t="s">
        <v>531</v>
      </c>
      <c r="AP70" s="79" t="s">
        <v>176</v>
      </c>
      <c r="AQ70" s="79">
        <v>0</v>
      </c>
      <c r="AR70" s="79">
        <v>0</v>
      </c>
      <c r="AS70" s="79"/>
      <c r="AT70" s="79"/>
      <c r="AU70" s="79"/>
      <c r="AV70" s="79"/>
      <c r="AW70" s="79"/>
      <c r="AX70" s="79"/>
      <c r="AY70" s="79"/>
      <c r="AZ70" s="79"/>
      <c r="BA70">
        <v>1</v>
      </c>
      <c r="BB70" s="78" t="str">
        <f>REPLACE(INDEX(GroupVertices[Group],MATCH(Edges24[[#This Row],[Vertex 1]],GroupVertices[Vertex],0)),1,1,"")</f>
        <v>5</v>
      </c>
      <c r="BC70" s="78" t="str">
        <f>REPLACE(INDEX(GroupVertices[Group],MATCH(Edges24[[#This Row],[Vertex 2]],GroupVertices[Vertex],0)),1,1,"")</f>
        <v>5</v>
      </c>
      <c r="BD70" s="48"/>
      <c r="BE70" s="49"/>
      <c r="BF70" s="48"/>
      <c r="BG70" s="49"/>
      <c r="BH70" s="48"/>
      <c r="BI70" s="49"/>
      <c r="BJ70" s="48"/>
      <c r="BK70" s="49"/>
      <c r="BL70" s="48"/>
    </row>
    <row r="71" spans="1:64" ht="15">
      <c r="A71" s="64" t="s">
        <v>249</v>
      </c>
      <c r="B71" s="64" t="s">
        <v>294</v>
      </c>
      <c r="C71" s="65"/>
      <c r="D71" s="66"/>
      <c r="E71" s="67"/>
      <c r="F71" s="68"/>
      <c r="G71" s="65"/>
      <c r="H71" s="69"/>
      <c r="I71" s="70"/>
      <c r="J71" s="70"/>
      <c r="K71" s="34" t="s">
        <v>65</v>
      </c>
      <c r="L71" s="77">
        <v>141</v>
      </c>
      <c r="M71" s="77"/>
      <c r="N71" s="72"/>
      <c r="O71" s="79" t="s">
        <v>296</v>
      </c>
      <c r="P71" s="81">
        <v>43385.64988425926</v>
      </c>
      <c r="Q71" s="79" t="s">
        <v>337</v>
      </c>
      <c r="R71" s="79" t="s">
        <v>358</v>
      </c>
      <c r="S71" s="79" t="s">
        <v>366</v>
      </c>
      <c r="T71" s="79"/>
      <c r="U71" s="79"/>
      <c r="V71" s="83" t="s">
        <v>418</v>
      </c>
      <c r="W71" s="81">
        <v>43385.64988425926</v>
      </c>
      <c r="X71" s="83" t="s">
        <v>520</v>
      </c>
      <c r="Y71" s="79"/>
      <c r="Z71" s="79"/>
      <c r="AA71" s="85" t="s">
        <v>599</v>
      </c>
      <c r="AB71" s="79"/>
      <c r="AC71" s="79" t="b">
        <v>0</v>
      </c>
      <c r="AD71" s="79">
        <v>27</v>
      </c>
      <c r="AE71" s="85" t="s">
        <v>611</v>
      </c>
      <c r="AF71" s="79" t="b">
        <v>1</v>
      </c>
      <c r="AG71" s="79" t="s">
        <v>614</v>
      </c>
      <c r="AH71" s="79"/>
      <c r="AI71" s="85" t="s">
        <v>616</v>
      </c>
      <c r="AJ71" s="79" t="b">
        <v>0</v>
      </c>
      <c r="AK71" s="79">
        <v>13</v>
      </c>
      <c r="AL71" s="85" t="s">
        <v>611</v>
      </c>
      <c r="AM71" s="79" t="s">
        <v>620</v>
      </c>
      <c r="AN71" s="79" t="b">
        <v>0</v>
      </c>
      <c r="AO71" s="85" t="s">
        <v>599</v>
      </c>
      <c r="AP71" s="79" t="s">
        <v>638</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v>0</v>
      </c>
      <c r="BE71" s="49">
        <v>0</v>
      </c>
      <c r="BF71" s="48">
        <v>1</v>
      </c>
      <c r="BG71" s="49">
        <v>6.666666666666667</v>
      </c>
      <c r="BH71" s="48">
        <v>0</v>
      </c>
      <c r="BI71" s="49">
        <v>0</v>
      </c>
      <c r="BJ71" s="48">
        <v>14</v>
      </c>
      <c r="BK71" s="49">
        <v>93.33333333333333</v>
      </c>
      <c r="BL71" s="48">
        <v>15</v>
      </c>
    </row>
    <row r="72" spans="1:64" ht="15">
      <c r="A72" s="64" t="s">
        <v>276</v>
      </c>
      <c r="B72" s="64" t="s">
        <v>294</v>
      </c>
      <c r="C72" s="65"/>
      <c r="D72" s="66"/>
      <c r="E72" s="67"/>
      <c r="F72" s="68"/>
      <c r="G72" s="65"/>
      <c r="H72" s="69"/>
      <c r="I72" s="70"/>
      <c r="J72" s="70"/>
      <c r="K72" s="34" t="s">
        <v>65</v>
      </c>
      <c r="L72" s="77">
        <v>142</v>
      </c>
      <c r="M72" s="77"/>
      <c r="N72" s="72"/>
      <c r="O72" s="79" t="s">
        <v>296</v>
      </c>
      <c r="P72" s="81">
        <v>43477.01513888889</v>
      </c>
      <c r="Q72" s="79" t="s">
        <v>338</v>
      </c>
      <c r="R72" s="83" t="s">
        <v>359</v>
      </c>
      <c r="S72" s="79" t="s">
        <v>368</v>
      </c>
      <c r="T72" s="79"/>
      <c r="U72" s="79"/>
      <c r="V72" s="83" t="s">
        <v>444</v>
      </c>
      <c r="W72" s="81">
        <v>43477.01513888889</v>
      </c>
      <c r="X72" s="83" t="s">
        <v>521</v>
      </c>
      <c r="Y72" s="79"/>
      <c r="Z72" s="79"/>
      <c r="AA72" s="85" t="s">
        <v>600</v>
      </c>
      <c r="AB72" s="79"/>
      <c r="AC72" s="79" t="b">
        <v>0</v>
      </c>
      <c r="AD72" s="79">
        <v>0</v>
      </c>
      <c r="AE72" s="85" t="s">
        <v>611</v>
      </c>
      <c r="AF72" s="79" t="b">
        <v>1</v>
      </c>
      <c r="AG72" s="79" t="s">
        <v>614</v>
      </c>
      <c r="AH72" s="79"/>
      <c r="AI72" s="85" t="s">
        <v>616</v>
      </c>
      <c r="AJ72" s="79" t="b">
        <v>0</v>
      </c>
      <c r="AK72" s="79">
        <v>13</v>
      </c>
      <c r="AL72" s="85" t="s">
        <v>599</v>
      </c>
      <c r="AM72" s="79" t="s">
        <v>620</v>
      </c>
      <c r="AN72" s="79" t="b">
        <v>0</v>
      </c>
      <c r="AO72" s="85" t="s">
        <v>599</v>
      </c>
      <c r="AP72" s="79" t="s">
        <v>176</v>
      </c>
      <c r="AQ72" s="79">
        <v>0</v>
      </c>
      <c r="AR72" s="79">
        <v>0</v>
      </c>
      <c r="AS72" s="79"/>
      <c r="AT72" s="79"/>
      <c r="AU72" s="79"/>
      <c r="AV72" s="79"/>
      <c r="AW72" s="79"/>
      <c r="AX72" s="79"/>
      <c r="AY72" s="79"/>
      <c r="AZ72" s="79"/>
      <c r="BA72">
        <v>1</v>
      </c>
      <c r="BB72" s="78" t="str">
        <f>REPLACE(INDEX(GroupVertices[Group],MATCH(Edges24[[#This Row],[Vertex 1]],GroupVertices[Vertex],0)),1,1,"")</f>
        <v>3</v>
      </c>
      <c r="BC72" s="78" t="str">
        <f>REPLACE(INDEX(GroupVertices[Group],MATCH(Edges24[[#This Row],[Vertex 2]],GroupVertices[Vertex],0)),1,1,"")</f>
        <v>3</v>
      </c>
      <c r="BD72" s="48"/>
      <c r="BE72" s="49"/>
      <c r="BF72" s="48"/>
      <c r="BG72" s="49"/>
      <c r="BH72" s="48"/>
      <c r="BI72" s="49"/>
      <c r="BJ72" s="48"/>
      <c r="BK72" s="49"/>
      <c r="BL72" s="48"/>
    </row>
    <row r="73" spans="1:64" ht="15">
      <c r="A73" s="64" t="s">
        <v>277</v>
      </c>
      <c r="B73" s="64" t="s">
        <v>291</v>
      </c>
      <c r="C73" s="65"/>
      <c r="D73" s="66"/>
      <c r="E73" s="67"/>
      <c r="F73" s="68"/>
      <c r="G73" s="65"/>
      <c r="H73" s="69"/>
      <c r="I73" s="70"/>
      <c r="J73" s="70"/>
      <c r="K73" s="34" t="s">
        <v>65</v>
      </c>
      <c r="L73" s="77">
        <v>147</v>
      </c>
      <c r="M73" s="77"/>
      <c r="N73" s="72"/>
      <c r="O73" s="79" t="s">
        <v>296</v>
      </c>
      <c r="P73" s="81">
        <v>43477.106087962966</v>
      </c>
      <c r="Q73" s="79" t="s">
        <v>336</v>
      </c>
      <c r="R73" s="79"/>
      <c r="S73" s="79"/>
      <c r="T73" s="79"/>
      <c r="U73" s="79"/>
      <c r="V73" s="83" t="s">
        <v>445</v>
      </c>
      <c r="W73" s="81">
        <v>43477.106087962966</v>
      </c>
      <c r="X73" s="83" t="s">
        <v>522</v>
      </c>
      <c r="Y73" s="79"/>
      <c r="Z73" s="79"/>
      <c r="AA73" s="85" t="s">
        <v>601</v>
      </c>
      <c r="AB73" s="79"/>
      <c r="AC73" s="79" t="b">
        <v>0</v>
      </c>
      <c r="AD73" s="79">
        <v>0</v>
      </c>
      <c r="AE73" s="85" t="s">
        <v>611</v>
      </c>
      <c r="AF73" s="79" t="b">
        <v>0</v>
      </c>
      <c r="AG73" s="79" t="s">
        <v>614</v>
      </c>
      <c r="AH73" s="79"/>
      <c r="AI73" s="85" t="s">
        <v>611</v>
      </c>
      <c r="AJ73" s="79" t="b">
        <v>0</v>
      </c>
      <c r="AK73" s="79">
        <v>192</v>
      </c>
      <c r="AL73" s="85" t="s">
        <v>531</v>
      </c>
      <c r="AM73" s="79" t="s">
        <v>619</v>
      </c>
      <c r="AN73" s="79" t="b">
        <v>0</v>
      </c>
      <c r="AO73" s="85" t="s">
        <v>531</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c r="BE73" s="49"/>
      <c r="BF73" s="48"/>
      <c r="BG73" s="49"/>
      <c r="BH73" s="48"/>
      <c r="BI73" s="49"/>
      <c r="BJ73" s="48"/>
      <c r="BK73" s="49"/>
      <c r="BL73" s="48"/>
    </row>
    <row r="74" spans="1:64" ht="15">
      <c r="A74" s="64" t="s">
        <v>278</v>
      </c>
      <c r="B74" s="64" t="s">
        <v>291</v>
      </c>
      <c r="C74" s="65"/>
      <c r="D74" s="66"/>
      <c r="E74" s="67"/>
      <c r="F74" s="68"/>
      <c r="G74" s="65"/>
      <c r="H74" s="69"/>
      <c r="I74" s="70"/>
      <c r="J74" s="70"/>
      <c r="K74" s="34" t="s">
        <v>65</v>
      </c>
      <c r="L74" s="77">
        <v>149</v>
      </c>
      <c r="M74" s="77"/>
      <c r="N74" s="72"/>
      <c r="O74" s="79" t="s">
        <v>296</v>
      </c>
      <c r="P74" s="81">
        <v>43477.267905092594</v>
      </c>
      <c r="Q74" s="79" t="s">
        <v>336</v>
      </c>
      <c r="R74" s="79"/>
      <c r="S74" s="79"/>
      <c r="T74" s="79"/>
      <c r="U74" s="79"/>
      <c r="V74" s="83" t="s">
        <v>446</v>
      </c>
      <c r="W74" s="81">
        <v>43477.267905092594</v>
      </c>
      <c r="X74" s="83" t="s">
        <v>523</v>
      </c>
      <c r="Y74" s="79"/>
      <c r="Z74" s="79"/>
      <c r="AA74" s="85" t="s">
        <v>602</v>
      </c>
      <c r="AB74" s="79"/>
      <c r="AC74" s="79" t="b">
        <v>0</v>
      </c>
      <c r="AD74" s="79">
        <v>0</v>
      </c>
      <c r="AE74" s="85" t="s">
        <v>611</v>
      </c>
      <c r="AF74" s="79" t="b">
        <v>0</v>
      </c>
      <c r="AG74" s="79" t="s">
        <v>614</v>
      </c>
      <c r="AH74" s="79"/>
      <c r="AI74" s="85" t="s">
        <v>611</v>
      </c>
      <c r="AJ74" s="79" t="b">
        <v>0</v>
      </c>
      <c r="AK74" s="79">
        <v>194</v>
      </c>
      <c r="AL74" s="85" t="s">
        <v>531</v>
      </c>
      <c r="AM74" s="79" t="s">
        <v>636</v>
      </c>
      <c r="AN74" s="79" t="b">
        <v>0</v>
      </c>
      <c r="AO74" s="85" t="s">
        <v>531</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c r="BE74" s="49"/>
      <c r="BF74" s="48"/>
      <c r="BG74" s="49"/>
      <c r="BH74" s="48"/>
      <c r="BI74" s="49"/>
      <c r="BJ74" s="48"/>
      <c r="BK74" s="49"/>
      <c r="BL74" s="48"/>
    </row>
    <row r="75" spans="1:64" ht="15">
      <c r="A75" s="64" t="s">
        <v>279</v>
      </c>
      <c r="B75" s="64" t="s">
        <v>291</v>
      </c>
      <c r="C75" s="65"/>
      <c r="D75" s="66"/>
      <c r="E75" s="67"/>
      <c r="F75" s="68"/>
      <c r="G75" s="65"/>
      <c r="H75" s="69"/>
      <c r="I75" s="70"/>
      <c r="J75" s="70"/>
      <c r="K75" s="34" t="s">
        <v>65</v>
      </c>
      <c r="L75" s="77">
        <v>152</v>
      </c>
      <c r="M75" s="77"/>
      <c r="N75" s="72"/>
      <c r="O75" s="79" t="s">
        <v>296</v>
      </c>
      <c r="P75" s="81">
        <v>43477.27018518518</v>
      </c>
      <c r="Q75" s="79" t="s">
        <v>336</v>
      </c>
      <c r="R75" s="79"/>
      <c r="S75" s="79"/>
      <c r="T75" s="79"/>
      <c r="U75" s="79"/>
      <c r="V75" s="83" t="s">
        <v>447</v>
      </c>
      <c r="W75" s="81">
        <v>43477.27018518518</v>
      </c>
      <c r="X75" s="83" t="s">
        <v>524</v>
      </c>
      <c r="Y75" s="79"/>
      <c r="Z75" s="79"/>
      <c r="AA75" s="85" t="s">
        <v>603</v>
      </c>
      <c r="AB75" s="79"/>
      <c r="AC75" s="79" t="b">
        <v>0</v>
      </c>
      <c r="AD75" s="79">
        <v>0</v>
      </c>
      <c r="AE75" s="85" t="s">
        <v>611</v>
      </c>
      <c r="AF75" s="79" t="b">
        <v>0</v>
      </c>
      <c r="AG75" s="79" t="s">
        <v>614</v>
      </c>
      <c r="AH75" s="79"/>
      <c r="AI75" s="85" t="s">
        <v>611</v>
      </c>
      <c r="AJ75" s="79" t="b">
        <v>0</v>
      </c>
      <c r="AK75" s="79">
        <v>194</v>
      </c>
      <c r="AL75" s="85" t="s">
        <v>531</v>
      </c>
      <c r="AM75" s="79" t="s">
        <v>620</v>
      </c>
      <c r="AN75" s="79" t="b">
        <v>0</v>
      </c>
      <c r="AO75" s="85" t="s">
        <v>531</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c r="BE75" s="49"/>
      <c r="BF75" s="48"/>
      <c r="BG75" s="49"/>
      <c r="BH75" s="48"/>
      <c r="BI75" s="49"/>
      <c r="BJ75" s="48"/>
      <c r="BK75" s="49"/>
      <c r="BL75" s="48"/>
    </row>
    <row r="76" spans="1:64" ht="15">
      <c r="A76" s="64" t="s">
        <v>280</v>
      </c>
      <c r="B76" s="64" t="s">
        <v>280</v>
      </c>
      <c r="C76" s="65"/>
      <c r="D76" s="66"/>
      <c r="E76" s="67"/>
      <c r="F76" s="68"/>
      <c r="G76" s="65"/>
      <c r="H76" s="69"/>
      <c r="I76" s="70"/>
      <c r="J76" s="70"/>
      <c r="K76" s="34" t="s">
        <v>65</v>
      </c>
      <c r="L76" s="77">
        <v>155</v>
      </c>
      <c r="M76" s="77"/>
      <c r="N76" s="72"/>
      <c r="O76" s="79" t="s">
        <v>176</v>
      </c>
      <c r="P76" s="81">
        <v>43477.951828703706</v>
      </c>
      <c r="Q76" s="79" t="s">
        <v>339</v>
      </c>
      <c r="R76" s="83" t="s">
        <v>360</v>
      </c>
      <c r="S76" s="79" t="s">
        <v>368</v>
      </c>
      <c r="T76" s="79"/>
      <c r="U76" s="79"/>
      <c r="V76" s="83" t="s">
        <v>448</v>
      </c>
      <c r="W76" s="81">
        <v>43477.951828703706</v>
      </c>
      <c r="X76" s="83" t="s">
        <v>525</v>
      </c>
      <c r="Y76" s="79"/>
      <c r="Z76" s="79"/>
      <c r="AA76" s="85" t="s">
        <v>604</v>
      </c>
      <c r="AB76" s="85" t="s">
        <v>610</v>
      </c>
      <c r="AC76" s="79" t="b">
        <v>0</v>
      </c>
      <c r="AD76" s="79">
        <v>0</v>
      </c>
      <c r="AE76" s="85" t="s">
        <v>613</v>
      </c>
      <c r="AF76" s="79" t="b">
        <v>0</v>
      </c>
      <c r="AG76" s="79" t="s">
        <v>614</v>
      </c>
      <c r="AH76" s="79"/>
      <c r="AI76" s="85" t="s">
        <v>611</v>
      </c>
      <c r="AJ76" s="79" t="b">
        <v>0</v>
      </c>
      <c r="AK76" s="79">
        <v>0</v>
      </c>
      <c r="AL76" s="85" t="s">
        <v>611</v>
      </c>
      <c r="AM76" s="79" t="s">
        <v>619</v>
      </c>
      <c r="AN76" s="79" t="b">
        <v>0</v>
      </c>
      <c r="AO76" s="85" t="s">
        <v>610</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v>0</v>
      </c>
      <c r="BE76" s="49">
        <v>0</v>
      </c>
      <c r="BF76" s="48">
        <v>0</v>
      </c>
      <c r="BG76" s="49">
        <v>0</v>
      </c>
      <c r="BH76" s="48">
        <v>0</v>
      </c>
      <c r="BI76" s="49">
        <v>0</v>
      </c>
      <c r="BJ76" s="48">
        <v>4</v>
      </c>
      <c r="BK76" s="49">
        <v>100</v>
      </c>
      <c r="BL76" s="48">
        <v>4</v>
      </c>
    </row>
    <row r="77" spans="1:64" ht="15">
      <c r="A77" s="64" t="s">
        <v>281</v>
      </c>
      <c r="B77" s="64" t="s">
        <v>288</v>
      </c>
      <c r="C77" s="65"/>
      <c r="D77" s="66"/>
      <c r="E77" s="67"/>
      <c r="F77" s="68"/>
      <c r="G77" s="65"/>
      <c r="H77" s="69"/>
      <c r="I77" s="70"/>
      <c r="J77" s="70"/>
      <c r="K77" s="34" t="s">
        <v>65</v>
      </c>
      <c r="L77" s="77">
        <v>157</v>
      </c>
      <c r="M77" s="77"/>
      <c r="N77" s="72"/>
      <c r="O77" s="79" t="s">
        <v>296</v>
      </c>
      <c r="P77" s="81">
        <v>43478.66695601852</v>
      </c>
      <c r="Q77" s="79" t="s">
        <v>303</v>
      </c>
      <c r="R77" s="83" t="s">
        <v>345</v>
      </c>
      <c r="S77" s="79" t="s">
        <v>364</v>
      </c>
      <c r="T77" s="79" t="s">
        <v>373</v>
      </c>
      <c r="U77" s="79"/>
      <c r="V77" s="83" t="s">
        <v>449</v>
      </c>
      <c r="W77" s="81">
        <v>43478.66695601852</v>
      </c>
      <c r="X77" s="83" t="s">
        <v>526</v>
      </c>
      <c r="Y77" s="79"/>
      <c r="Z77" s="79"/>
      <c r="AA77" s="85" t="s">
        <v>605</v>
      </c>
      <c r="AB77" s="79"/>
      <c r="AC77" s="79" t="b">
        <v>0</v>
      </c>
      <c r="AD77" s="79">
        <v>0</v>
      </c>
      <c r="AE77" s="85" t="s">
        <v>611</v>
      </c>
      <c r="AF77" s="79" t="b">
        <v>0</v>
      </c>
      <c r="AG77" s="79" t="s">
        <v>614</v>
      </c>
      <c r="AH77" s="79"/>
      <c r="AI77" s="85" t="s">
        <v>611</v>
      </c>
      <c r="AJ77" s="79" t="b">
        <v>0</v>
      </c>
      <c r="AK77" s="79">
        <v>186</v>
      </c>
      <c r="AL77" s="85" t="s">
        <v>533</v>
      </c>
      <c r="AM77" s="79" t="s">
        <v>621</v>
      </c>
      <c r="AN77" s="79" t="b">
        <v>0</v>
      </c>
      <c r="AO77" s="85" t="s">
        <v>533</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c r="BE77" s="49"/>
      <c r="BF77" s="48"/>
      <c r="BG77" s="49"/>
      <c r="BH77" s="48"/>
      <c r="BI77" s="49"/>
      <c r="BJ77" s="48"/>
      <c r="BK77" s="49"/>
      <c r="BL77" s="48"/>
    </row>
    <row r="78" spans="1:64" ht="15">
      <c r="A78" s="64" t="s">
        <v>282</v>
      </c>
      <c r="B78" s="64" t="s">
        <v>282</v>
      </c>
      <c r="C78" s="65"/>
      <c r="D78" s="66"/>
      <c r="E78" s="67"/>
      <c r="F78" s="68"/>
      <c r="G78" s="65"/>
      <c r="H78" s="69"/>
      <c r="I78" s="70"/>
      <c r="J78" s="70"/>
      <c r="K78" s="34" t="s">
        <v>65</v>
      </c>
      <c r="L78" s="77">
        <v>164</v>
      </c>
      <c r="M78" s="77"/>
      <c r="N78" s="72"/>
      <c r="O78" s="79" t="s">
        <v>176</v>
      </c>
      <c r="P78" s="81">
        <v>43468.49398148148</v>
      </c>
      <c r="Q78" s="79" t="s">
        <v>340</v>
      </c>
      <c r="R78" s="83" t="s">
        <v>361</v>
      </c>
      <c r="S78" s="79" t="s">
        <v>371</v>
      </c>
      <c r="T78" s="79"/>
      <c r="U78" s="83" t="s">
        <v>384</v>
      </c>
      <c r="V78" s="83" t="s">
        <v>384</v>
      </c>
      <c r="W78" s="81">
        <v>43468.49398148148</v>
      </c>
      <c r="X78" s="83" t="s">
        <v>527</v>
      </c>
      <c r="Y78" s="79"/>
      <c r="Z78" s="79"/>
      <c r="AA78" s="85" t="s">
        <v>606</v>
      </c>
      <c r="AB78" s="79"/>
      <c r="AC78" s="79" t="b">
        <v>0</v>
      </c>
      <c r="AD78" s="79">
        <v>0</v>
      </c>
      <c r="AE78" s="85" t="s">
        <v>611</v>
      </c>
      <c r="AF78" s="79" t="b">
        <v>0</v>
      </c>
      <c r="AG78" s="79" t="s">
        <v>614</v>
      </c>
      <c r="AH78" s="79"/>
      <c r="AI78" s="85" t="s">
        <v>611</v>
      </c>
      <c r="AJ78" s="79" t="b">
        <v>0</v>
      </c>
      <c r="AK78" s="79">
        <v>0</v>
      </c>
      <c r="AL78" s="85" t="s">
        <v>611</v>
      </c>
      <c r="AM78" s="79" t="s">
        <v>637</v>
      </c>
      <c r="AN78" s="79" t="b">
        <v>0</v>
      </c>
      <c r="AO78" s="85" t="s">
        <v>606</v>
      </c>
      <c r="AP78" s="79" t="s">
        <v>176</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2</v>
      </c>
      <c r="BD78" s="48">
        <v>1</v>
      </c>
      <c r="BE78" s="49">
        <v>9.090909090909092</v>
      </c>
      <c r="BF78" s="48">
        <v>0</v>
      </c>
      <c r="BG78" s="49">
        <v>0</v>
      </c>
      <c r="BH78" s="48">
        <v>0</v>
      </c>
      <c r="BI78" s="49">
        <v>0</v>
      </c>
      <c r="BJ78" s="48">
        <v>10</v>
      </c>
      <c r="BK78" s="49">
        <v>90.9090909090909</v>
      </c>
      <c r="BL78" s="48">
        <v>11</v>
      </c>
    </row>
    <row r="79" spans="1:64" ht="15">
      <c r="A79" s="64" t="s">
        <v>282</v>
      </c>
      <c r="B79" s="64" t="s">
        <v>282</v>
      </c>
      <c r="C79" s="65"/>
      <c r="D79" s="66"/>
      <c r="E79" s="67"/>
      <c r="F79" s="68"/>
      <c r="G79" s="65"/>
      <c r="H79" s="69"/>
      <c r="I79" s="70"/>
      <c r="J79" s="70"/>
      <c r="K79" s="34" t="s">
        <v>65</v>
      </c>
      <c r="L79" s="77">
        <v>165</v>
      </c>
      <c r="M79" s="77"/>
      <c r="N79" s="72"/>
      <c r="O79" s="79" t="s">
        <v>176</v>
      </c>
      <c r="P79" s="81">
        <v>43480.256423611114</v>
      </c>
      <c r="Q79" s="79" t="s">
        <v>341</v>
      </c>
      <c r="R79" s="83" t="s">
        <v>361</v>
      </c>
      <c r="S79" s="79" t="s">
        <v>371</v>
      </c>
      <c r="T79" s="79"/>
      <c r="U79" s="83" t="s">
        <v>385</v>
      </c>
      <c r="V79" s="83" t="s">
        <v>385</v>
      </c>
      <c r="W79" s="81">
        <v>43480.256423611114</v>
      </c>
      <c r="X79" s="83" t="s">
        <v>528</v>
      </c>
      <c r="Y79" s="79"/>
      <c r="Z79" s="79"/>
      <c r="AA79" s="85" t="s">
        <v>607</v>
      </c>
      <c r="AB79" s="79"/>
      <c r="AC79" s="79" t="b">
        <v>0</v>
      </c>
      <c r="AD79" s="79">
        <v>0</v>
      </c>
      <c r="AE79" s="85" t="s">
        <v>611</v>
      </c>
      <c r="AF79" s="79" t="b">
        <v>0</v>
      </c>
      <c r="AG79" s="79" t="s">
        <v>614</v>
      </c>
      <c r="AH79" s="79"/>
      <c r="AI79" s="85" t="s">
        <v>611</v>
      </c>
      <c r="AJ79" s="79" t="b">
        <v>0</v>
      </c>
      <c r="AK79" s="79">
        <v>0</v>
      </c>
      <c r="AL79" s="85" t="s">
        <v>611</v>
      </c>
      <c r="AM79" s="79" t="s">
        <v>637</v>
      </c>
      <c r="AN79" s="79" t="b">
        <v>0</v>
      </c>
      <c r="AO79" s="85" t="s">
        <v>607</v>
      </c>
      <c r="AP79" s="79" t="s">
        <v>176</v>
      </c>
      <c r="AQ79" s="79">
        <v>0</v>
      </c>
      <c r="AR79" s="79">
        <v>0</v>
      </c>
      <c r="AS79" s="79"/>
      <c r="AT79" s="79"/>
      <c r="AU79" s="79"/>
      <c r="AV79" s="79"/>
      <c r="AW79" s="79"/>
      <c r="AX79" s="79"/>
      <c r="AY79" s="79"/>
      <c r="AZ79" s="79"/>
      <c r="BA79">
        <v>2</v>
      </c>
      <c r="BB79" s="78" t="str">
        <f>REPLACE(INDEX(GroupVertices[Group],MATCH(Edges24[[#This Row],[Vertex 1]],GroupVertices[Vertex],0)),1,1,"")</f>
        <v>2</v>
      </c>
      <c r="BC79" s="78" t="str">
        <f>REPLACE(INDEX(GroupVertices[Group],MATCH(Edges24[[#This Row],[Vertex 2]],GroupVertices[Vertex],0)),1,1,"")</f>
        <v>2</v>
      </c>
      <c r="BD79" s="48">
        <v>1</v>
      </c>
      <c r="BE79" s="49">
        <v>9.090909090909092</v>
      </c>
      <c r="BF79" s="48">
        <v>0</v>
      </c>
      <c r="BG79" s="49">
        <v>0</v>
      </c>
      <c r="BH79" s="48">
        <v>0</v>
      </c>
      <c r="BI79" s="49">
        <v>0</v>
      </c>
      <c r="BJ79" s="48">
        <v>10</v>
      </c>
      <c r="BK79" s="49">
        <v>90.9090909090909</v>
      </c>
      <c r="BL79" s="48">
        <v>11</v>
      </c>
    </row>
    <row r="80" spans="1:64" ht="15">
      <c r="A80" s="64" t="s">
        <v>283</v>
      </c>
      <c r="B80" s="64" t="s">
        <v>287</v>
      </c>
      <c r="C80" s="65"/>
      <c r="D80" s="66"/>
      <c r="E80" s="67"/>
      <c r="F80" s="68"/>
      <c r="G80" s="65"/>
      <c r="H80" s="69"/>
      <c r="I80" s="70"/>
      <c r="J80" s="70"/>
      <c r="K80" s="34" t="s">
        <v>65</v>
      </c>
      <c r="L80" s="77">
        <v>166</v>
      </c>
      <c r="M80" s="77"/>
      <c r="N80" s="72"/>
      <c r="O80" s="79" t="s">
        <v>296</v>
      </c>
      <c r="P80" s="81">
        <v>43181.96469907407</v>
      </c>
      <c r="Q80" s="79" t="s">
        <v>342</v>
      </c>
      <c r="R80" s="83" t="s">
        <v>362</v>
      </c>
      <c r="S80" s="79" t="s">
        <v>371</v>
      </c>
      <c r="T80" s="79" t="s">
        <v>378</v>
      </c>
      <c r="U80" s="79"/>
      <c r="V80" s="83" t="s">
        <v>450</v>
      </c>
      <c r="W80" s="81">
        <v>43181.96469907407</v>
      </c>
      <c r="X80" s="83" t="s">
        <v>529</v>
      </c>
      <c r="Y80" s="79"/>
      <c r="Z80" s="79"/>
      <c r="AA80" s="85" t="s">
        <v>608</v>
      </c>
      <c r="AB80" s="79"/>
      <c r="AC80" s="79" t="b">
        <v>0</v>
      </c>
      <c r="AD80" s="79">
        <v>23</v>
      </c>
      <c r="AE80" s="85" t="s">
        <v>611</v>
      </c>
      <c r="AF80" s="79" t="b">
        <v>1</v>
      </c>
      <c r="AG80" s="79" t="s">
        <v>614</v>
      </c>
      <c r="AH80" s="79"/>
      <c r="AI80" s="85" t="s">
        <v>617</v>
      </c>
      <c r="AJ80" s="79" t="b">
        <v>0</v>
      </c>
      <c r="AK80" s="79">
        <v>10</v>
      </c>
      <c r="AL80" s="85" t="s">
        <v>611</v>
      </c>
      <c r="AM80" s="79" t="s">
        <v>620</v>
      </c>
      <c r="AN80" s="79" t="b">
        <v>0</v>
      </c>
      <c r="AO80" s="85" t="s">
        <v>608</v>
      </c>
      <c r="AP80" s="79" t="s">
        <v>638</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c r="BE80" s="49"/>
      <c r="BF80" s="48"/>
      <c r="BG80" s="49"/>
      <c r="BH80" s="48"/>
      <c r="BI80" s="49"/>
      <c r="BJ80" s="48"/>
      <c r="BK80" s="49"/>
      <c r="BL80" s="48"/>
    </row>
    <row r="81" spans="1:64" ht="15">
      <c r="A81" s="64" t="s">
        <v>284</v>
      </c>
      <c r="B81" s="64" t="s">
        <v>287</v>
      </c>
      <c r="C81" s="65"/>
      <c r="D81" s="66"/>
      <c r="E81" s="67"/>
      <c r="F81" s="68"/>
      <c r="G81" s="65"/>
      <c r="H81" s="69"/>
      <c r="I81" s="70"/>
      <c r="J81" s="70"/>
      <c r="K81" s="34" t="s">
        <v>65</v>
      </c>
      <c r="L81" s="77">
        <v>167</v>
      </c>
      <c r="M81" s="77"/>
      <c r="N81" s="72"/>
      <c r="O81" s="79" t="s">
        <v>296</v>
      </c>
      <c r="P81" s="81">
        <v>43480.61803240741</v>
      </c>
      <c r="Q81" s="79" t="s">
        <v>343</v>
      </c>
      <c r="R81" s="79"/>
      <c r="S81" s="79"/>
      <c r="T81" s="79" t="s">
        <v>378</v>
      </c>
      <c r="U81" s="79"/>
      <c r="V81" s="83" t="s">
        <v>451</v>
      </c>
      <c r="W81" s="81">
        <v>43480.61803240741</v>
      </c>
      <c r="X81" s="83" t="s">
        <v>530</v>
      </c>
      <c r="Y81" s="79"/>
      <c r="Z81" s="79"/>
      <c r="AA81" s="85" t="s">
        <v>609</v>
      </c>
      <c r="AB81" s="79"/>
      <c r="AC81" s="79" t="b">
        <v>0</v>
      </c>
      <c r="AD81" s="79">
        <v>0</v>
      </c>
      <c r="AE81" s="85" t="s">
        <v>611</v>
      </c>
      <c r="AF81" s="79" t="b">
        <v>1</v>
      </c>
      <c r="AG81" s="79" t="s">
        <v>614</v>
      </c>
      <c r="AH81" s="79"/>
      <c r="AI81" s="85" t="s">
        <v>617</v>
      </c>
      <c r="AJ81" s="79" t="b">
        <v>0</v>
      </c>
      <c r="AK81" s="79">
        <v>10</v>
      </c>
      <c r="AL81" s="85" t="s">
        <v>608</v>
      </c>
      <c r="AM81" s="79" t="s">
        <v>618</v>
      </c>
      <c r="AN81" s="79" t="b">
        <v>0</v>
      </c>
      <c r="AO81" s="85" t="s">
        <v>608</v>
      </c>
      <c r="AP81" s="79" t="s">
        <v>176</v>
      </c>
      <c r="AQ81" s="79">
        <v>0</v>
      </c>
      <c r="AR81" s="79">
        <v>0</v>
      </c>
      <c r="AS81" s="79"/>
      <c r="AT81" s="79"/>
      <c r="AU81" s="79"/>
      <c r="AV81" s="79"/>
      <c r="AW81" s="79"/>
      <c r="AX81" s="79"/>
      <c r="AY81" s="79"/>
      <c r="AZ81" s="79"/>
      <c r="BA81">
        <v>1</v>
      </c>
      <c r="BB81" s="78" t="str">
        <f>REPLACE(INDEX(GroupVertices[Group],MATCH(Edges24[[#This Row],[Vertex 1]],GroupVertices[Vertex],0)),1,1,"")</f>
        <v>6</v>
      </c>
      <c r="BC81" s="78" t="str">
        <f>REPLACE(INDEX(GroupVertices[Group],MATCH(Edges24[[#This Row],[Vertex 2]],GroupVertices[Vertex],0)),1,1,"")</f>
        <v>6</v>
      </c>
      <c r="BD81" s="48"/>
      <c r="BE81" s="49"/>
      <c r="BF81" s="48"/>
      <c r="BG81" s="49"/>
      <c r="BH81" s="48"/>
      <c r="BI81" s="49"/>
      <c r="BJ81" s="48"/>
      <c r="BK81" s="49"/>
      <c r="BL81" s="48"/>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hyperlinks>
    <hyperlink ref="R3" r:id="rId1" display="https://www.ft.com/content/4367e34e-db72-11e7-9504-59efdb70e12f"/>
    <hyperlink ref="R5" r:id="rId2" display="https://www.facebook.com/TheAMShowNZ/videos/1116088135190835/"/>
    <hyperlink ref="R8" r:id="rId3" display="https://www.facebook.com/TheAMShowNZ/videos/1116088135190835/"/>
    <hyperlink ref="R12" r:id="rId4" display="https://www.facebook.com/TheAMShowNZ/videos/1116088135190835/"/>
    <hyperlink ref="R14" r:id="rId5" display="http://out.faveeo.com/?url=https://allenai.org/&amp;vertical=research&amp;family=ai"/>
    <hyperlink ref="R15" r:id="rId6" display="http://out.faveeo.com/?url=https://allenai.org/&amp;vertical=research&amp;family=ai"/>
    <hyperlink ref="R16" r:id="rId7" display="http://out.faveeo.com/?url=https://allenai.org/&amp;vertical=general&amp;family=ai"/>
    <hyperlink ref="R17" r:id="rId8" display="http://out.faveeo.com/?url=https://allenai.org/&amp;vertical=research&amp;family=ai"/>
    <hyperlink ref="R18" r:id="rId9" display="http://out.faveeo.com/?url=https://allenai.org/&amp;vertical=general&amp;family=ai"/>
    <hyperlink ref="R19" r:id="rId10" display="http://out.faveeo.com/?url=https://allenai.org/&amp;vertical=general&amp;family=ai"/>
    <hyperlink ref="R27" r:id="rId11" display="https://leaderboard.allenai.org/arc/submissions/public"/>
    <hyperlink ref="R29" r:id="rId12" display="https://leaderboard.allenai.org/arc/submissions/public"/>
    <hyperlink ref="R30" r:id="rId13" display="https://leaderboard.allenai.org/arc/submissions/public?utm_source=dlvr.it&amp;utm_medium=twitter"/>
    <hyperlink ref="R31" r:id="rId14" display="https://leaderboard.allenai.org/arc/submissions/public?utm_source=dlvr.it&amp;utm_medium=twitter"/>
    <hyperlink ref="R32" r:id="rId15" display="https://leaderboard.allenai.org/arc/submissions/public"/>
    <hyperlink ref="R34" r:id="rId16" display="https://leaderboard.allenai.org/arc/submissions/public"/>
    <hyperlink ref="R35" r:id="rId17" display="https://leaderboard.allenai.org/arc/submissions/public"/>
    <hyperlink ref="R36" r:id="rId18" display="https://leaderboard.allenai.org/arc/submissions/public"/>
    <hyperlink ref="R38" r:id="rId19" display="https://leaderboard.allenai.org/scitail/submission/bg03lp123n20bdi7i2n0"/>
    <hyperlink ref="R39" r:id="rId20" display="https://leaderboard.allenai.org/scitail/submission/bg03lp123n20bdi7i2n0"/>
    <hyperlink ref="R40" r:id="rId21" display="http://allenai.org/"/>
    <hyperlink ref="R68" r:id="rId22" display="http://allenai.org/"/>
    <hyperlink ref="R72" r:id="rId23" display="https://leaderboard.allenai.org/arc/submissions/about"/>
    <hyperlink ref="R76" r:id="rId24" display="http://ai2thor.allenai.org/"/>
    <hyperlink ref="R77" r:id="rId25" display="https://www.facebook.com/TheAMShowNZ/videos/1116088135190835/"/>
    <hyperlink ref="R78" r:id="rId26" display="https://twitter.com/allenai_org"/>
    <hyperlink ref="R79" r:id="rId27" display="https://twitter.com/allenai_org"/>
    <hyperlink ref="R80" r:id="rId28" display="https://twitter.com/nlpmattg/status/976600022576914432"/>
    <hyperlink ref="U5" r:id="rId29" display="https://pbs.twimg.com/media/DH7-D1XUIAAp6HH.jpg"/>
    <hyperlink ref="U6" r:id="rId30" display="https://pbs.twimg.com/tweet_video_thumb/Dv4lDTyX4AALAjn.jpg"/>
    <hyperlink ref="U7" r:id="rId31" display="https://pbs.twimg.com/tweet_video_thumb/Dv4lDTyX4AALAjn.jpg"/>
    <hyperlink ref="U21" r:id="rId32" display="https://pbs.twimg.com/media/DfkfuHgWAAAojke.jpg"/>
    <hyperlink ref="U22" r:id="rId33" display="https://pbs.twimg.com/media/DfkfuHgWAAAojke.jpg"/>
    <hyperlink ref="U41" r:id="rId34" display="https://pbs.twimg.com/media/DwNqLt7XgAEGBJU.jpg"/>
    <hyperlink ref="U68" r:id="rId35" display="https://pbs.twimg.com/media/Dv2Tc6OWoAEadxh.png"/>
    <hyperlink ref="U78" r:id="rId36" display="https://pbs.twimg.com/media/Dv_ALAIXQAAhA-u.jpg"/>
    <hyperlink ref="U79" r:id="rId37" display="https://pbs.twimg.com/media/Dw7k9BSX0AAMpoe.jpg"/>
    <hyperlink ref="V3" r:id="rId38" display="http://pbs.twimg.com/profile_images/850347800789372929/Vg_HrEun_normal.jpg"/>
    <hyperlink ref="V4" r:id="rId39" display="http://pbs.twimg.com/profile_images/899304070393061376/U1VzqtNT_normal.jpg"/>
    <hyperlink ref="V5" r:id="rId40" display="https://pbs.twimg.com/media/DH7-D1XUIAAp6HH.jpg"/>
    <hyperlink ref="V6" r:id="rId41" display="https://pbs.twimg.com/tweet_video_thumb/Dv4lDTyX4AALAjn.jpg"/>
    <hyperlink ref="V7" r:id="rId42" display="https://pbs.twimg.com/tweet_video_thumb/Dv4lDTyX4AALAjn.jpg"/>
    <hyperlink ref="V8" r:id="rId43" display="http://pbs.twimg.com/profile_images/1065955627233697792/4Rs3d0EW_normal.jpg"/>
    <hyperlink ref="V9" r:id="rId44" display="http://pbs.twimg.com/profile_images/519944367373422592/T36tZ9WJ_normal.jpeg"/>
    <hyperlink ref="V10" r:id="rId45" display="http://pbs.twimg.com/profile_images/1080326733797224449/-j5hSc84_normal.jpg"/>
    <hyperlink ref="V11" r:id="rId46" display="http://pbs.twimg.com/profile_images/899183853096644608/bLmP7Uxv_normal.jpg"/>
    <hyperlink ref="V12" r:id="rId47" display="http://pbs.twimg.com/profile_images/995310972918255616/6Fb1emyk_normal.jpg"/>
    <hyperlink ref="V13" r:id="rId48" display="http://pbs.twimg.com/profile_images/1052206888253890560/ZLYPQSB8_normal.jpg"/>
    <hyperlink ref="V14" r:id="rId49" display="http://pbs.twimg.com/profile_images/1037096535547244544/-0ByzjIf_normal.jpg"/>
    <hyperlink ref="V15" r:id="rId50" display="http://pbs.twimg.com/profile_images/728768377183977474/7btd6Qv6_normal.jpg"/>
    <hyperlink ref="V16" r:id="rId51" display="http://pbs.twimg.com/profile_images/1004235176082321408/sr8WYJoB_normal.jpg"/>
    <hyperlink ref="V17" r:id="rId52" display="http://pbs.twimg.com/profile_images/1047866034970140673/ZBhSks16_normal.jpg"/>
    <hyperlink ref="V18" r:id="rId53" display="http://pbs.twimg.com/profile_images/1047866034970140673/ZBhSks16_normal.jpg"/>
    <hyperlink ref="V19" r:id="rId54" display="http://pbs.twimg.com/profile_images/834119777824169985/wnssB7ZY_normal.jpg"/>
    <hyperlink ref="V20" r:id="rId55" display="http://pbs.twimg.com/profile_images/1076953634313814016/sVPHrYFZ_normal.jpg"/>
    <hyperlink ref="V21" r:id="rId56" display="https://pbs.twimg.com/media/DfkfuHgWAAAojke.jpg"/>
    <hyperlink ref="V22" r:id="rId57" display="https://pbs.twimg.com/media/DfkfuHgWAAAojke.jpg"/>
    <hyperlink ref="V23" r:id="rId58" display="http://pbs.twimg.com/profile_images/461024936727818240/kpAzz7d4_normal.jpeg"/>
    <hyperlink ref="V24" r:id="rId59" display="http://pbs.twimg.com/profile_images/682260813906747392/NrEeD1Q9_normal.png"/>
    <hyperlink ref="V25" r:id="rId60" display="http://pbs.twimg.com/profile_images/3025237318/1d08a308d4c8581ab30cd9a3755e13b2_normal.png"/>
    <hyperlink ref="V26" r:id="rId61" display="http://pbs.twimg.com/profile_images/702366612574310401/2aGa7WKL_normal.jpg"/>
    <hyperlink ref="V27" r:id="rId62" display="http://pbs.twimg.com/profile_images/1034304248962408449/X4-_O1FN_normal.jpg"/>
    <hyperlink ref="V28" r:id="rId63" display="http://pbs.twimg.com/profile_images/526110783822774272/_WLdrxCb_normal.png"/>
    <hyperlink ref="V29" r:id="rId64" display="http://pbs.twimg.com/profile_images/757522996550443009/c8FMZrcu_normal.jpg"/>
    <hyperlink ref="V30" r:id="rId65" display="http://pbs.twimg.com/profile_images/1029819585137000448/YFceMYRh_normal.jpg"/>
    <hyperlink ref="V31" r:id="rId66" display="http://pbs.twimg.com/profile_images/966368508731936769/Zz9xAU8o_normal.jpg"/>
    <hyperlink ref="V32" r:id="rId67" display="http://pbs.twimg.com/profile_images/844905187168980994/mDo_UwuM_normal.jpg"/>
    <hyperlink ref="V33" r:id="rId68" display="http://pbs.twimg.com/profile_images/941571437843775488/FSc-3tlI_normal.jpg"/>
    <hyperlink ref="V34" r:id="rId69" display="http://pbs.twimg.com/profile_images/734292279767269376/yV4eCazj_normal.jpg"/>
    <hyperlink ref="V35" r:id="rId70" display="http://pbs.twimg.com/profile_images/999774159105228806/9T2Ui87q_normal.jpg"/>
    <hyperlink ref="V36" r:id="rId71" display="http://pbs.twimg.com/profile_images/512625755/icon_normal.gif"/>
    <hyperlink ref="V37" r:id="rId72" display="http://pbs.twimg.com/profile_images/1201301256/50098_100001588643507_2753668_n_normal.jpg"/>
    <hyperlink ref="V38" r:id="rId73" display="http://pbs.twimg.com/profile_images/852085394279612416/oNIJjF5t_normal.jpg"/>
    <hyperlink ref="V39" r:id="rId74" display="http://pbs.twimg.com/profile_images/1782593828/test_normal.png"/>
    <hyperlink ref="V40" r:id="rId75" display="http://pbs.twimg.com/profile_images/1078333836851798016/E4Uy-xem_normal.jpg"/>
    <hyperlink ref="V41" r:id="rId76" display="https://pbs.twimg.com/media/DwNqLt7XgAEGBJU.jpg"/>
    <hyperlink ref="V42" r:id="rId77" display="http://pbs.twimg.com/profile_images/452128134632988672/X684NU3L_normal.jpeg"/>
    <hyperlink ref="V43" r:id="rId78" display="http://pbs.twimg.com/profile_images/801463748401606656/VI6zKp1D_normal.jpg"/>
    <hyperlink ref="V44" r:id="rId79" display="http://pbs.twimg.com/profile_images/2812214912/7361a6269c639bcc63f6c0fa80b0d3ce_normal.jpeg"/>
    <hyperlink ref="V45" r:id="rId80" display="http://pbs.twimg.com/profile_images/1007007098859687936/xwNTsrAC_normal.jpg"/>
    <hyperlink ref="V46" r:id="rId81" display="http://pbs.twimg.com/profile_images/412126192150401024/BGjaQNXk_normal.jpeg"/>
    <hyperlink ref="V47" r:id="rId82" display="http://pbs.twimg.com/profile_images/581104476297134080/KS3p8O7-_normal.jpg"/>
    <hyperlink ref="V48" r:id="rId83" display="http://pbs.twimg.com/profile_images/1431395997/profile_normal.jpg"/>
    <hyperlink ref="V49" r:id="rId84" display="http://abs.twimg.com/sticky/default_profile_images/default_profile_normal.png"/>
    <hyperlink ref="V50" r:id="rId85" display="http://pbs.twimg.com/profile_images/998584823731007489/3-Twa8A0_normal.jpg"/>
    <hyperlink ref="V51" r:id="rId86" display="http://pbs.twimg.com/profile_images/951147182874390528/464_YrmO_normal.jpg"/>
    <hyperlink ref="V52" r:id="rId87" display="http://pbs.twimg.com/profile_images/3515263408/4dcca0278120c97c765cd0a80806d091_normal.jpeg"/>
    <hyperlink ref="V53" r:id="rId88" display="http://pbs.twimg.com/profile_images/3515263408/4dcca0278120c97c765cd0a80806d091_normal.jpeg"/>
    <hyperlink ref="V54" r:id="rId89" display="http://pbs.twimg.com/profile_images/1040710690690854912/XpmjTcnd_normal.jpg"/>
    <hyperlink ref="V55" r:id="rId90" display="http://pbs.twimg.com/profile_images/743195778399666177/9jXRv3VA_normal.jpg"/>
    <hyperlink ref="V56" r:id="rId91" display="http://pbs.twimg.com/profile_images/1081406252859613185/m9A1wjyJ_normal.jpg"/>
    <hyperlink ref="V57" r:id="rId92" display="http://pbs.twimg.com/profile_images/1070385958699393029/DIzzLShB_normal.jpg"/>
    <hyperlink ref="V58" r:id="rId93" display="http://pbs.twimg.com/profile_images/981279930259525632/RflAFYhY_normal.jpg"/>
    <hyperlink ref="V59" r:id="rId94" display="http://pbs.twimg.com/profile_images/845219660454940672/HkaEMHjt_normal.jpg"/>
    <hyperlink ref="V60" r:id="rId95" display="http://pbs.twimg.com/profile_images/2387956221/2rkzj27afchh9w0pldzl_normal.jpeg"/>
    <hyperlink ref="V61" r:id="rId96" display="http://pbs.twimg.com/profile_images/1077769709330751489/G-qHhMh__normal.jpg"/>
    <hyperlink ref="V62" r:id="rId97" display="http://pbs.twimg.com/profile_images/1077918465065775104/aZNihO1R_normal.jpg"/>
    <hyperlink ref="V63" r:id="rId98" display="http://pbs.twimg.com/profile_images/1795652249/Dan-mvg_normal.jpg"/>
    <hyperlink ref="V64" r:id="rId99" display="http://pbs.twimg.com/profile_images/1080510675129126913/Y8qPujZF_normal.jpg"/>
    <hyperlink ref="V65" r:id="rId100" display="http://pbs.twimg.com/profile_images/895472606094151680/IOMh1kQk_normal.jpg"/>
    <hyperlink ref="V66" r:id="rId101" display="http://pbs.twimg.com/profile_images/895472606094151680/IOMh1kQk_normal.jpg"/>
    <hyperlink ref="V67" r:id="rId102" display="http://pbs.twimg.com/profile_images/2621595727/xyyv7lwnya470lvi2p71_normal.png"/>
    <hyperlink ref="V68" r:id="rId103" display="https://pbs.twimg.com/media/Dv2Tc6OWoAEadxh.png"/>
    <hyperlink ref="V69" r:id="rId104" display="http://pbs.twimg.com/profile_images/1083114294970142735/cBrrKO6P_normal.jpg"/>
    <hyperlink ref="V70" r:id="rId105" display="http://pbs.twimg.com/profile_images/1050295525742792704/1mFbJ8EN_normal.jpg"/>
    <hyperlink ref="V71" r:id="rId106" display="http://pbs.twimg.com/profile_images/452128134632988672/X684NU3L_normal.jpeg"/>
    <hyperlink ref="V72" r:id="rId107" display="http://pbs.twimg.com/profile_images/760049317822554112/QjnF9jrx_normal.jpg"/>
    <hyperlink ref="V73" r:id="rId108" display="http://pbs.twimg.com/profile_images/1084317719934029824/cfEYccFT_normal.jpg"/>
    <hyperlink ref="V74" r:id="rId109" display="http://pbs.twimg.com/profile_images/969331682179502081/vYy7er_C_normal.jpg"/>
    <hyperlink ref="V75" r:id="rId110" display="http://pbs.twimg.com/profile_images/1071318651939237888/j1Jd5xCs_normal.jpg"/>
    <hyperlink ref="V76" r:id="rId111" display="http://pbs.twimg.com/profile_images/1082100688606265344/G07Ib18o_normal.jpg"/>
    <hyperlink ref="V77" r:id="rId112" display="http://pbs.twimg.com/profile_images/1054744594221547520/_hIPlTD3_normal.jpg"/>
    <hyperlink ref="V78" r:id="rId113" display="https://pbs.twimg.com/media/Dv_ALAIXQAAhA-u.jpg"/>
    <hyperlink ref="V79" r:id="rId114" display="https://pbs.twimg.com/media/Dw7k9BSX0AAMpoe.jpg"/>
    <hyperlink ref="V80" r:id="rId115" display="http://pbs.twimg.com/profile_images/884495954258382849/OSgBTz5T_normal.jpg"/>
    <hyperlink ref="V81" r:id="rId116" display="http://pbs.twimg.com/profile_images/721389944447438849/vtlIcLbq_normal.jpg"/>
    <hyperlink ref="X3" r:id="rId117" display="https://twitter.com/#!/garymarcus/status/960568511650258944"/>
    <hyperlink ref="X4" r:id="rId118" display="https://twitter.com/#!/pdasigi/status/1080285119754133504"/>
    <hyperlink ref="X5" r:id="rId119" display="https://twitter.com/#!/tajymany/status/900437467739893761"/>
    <hyperlink ref="X6" r:id="rId120" display="https://twitter.com/#!/mohanumarvaish/status/1080341719756009472"/>
    <hyperlink ref="X7" r:id="rId121" display="https://twitter.com/#!/sunligh65803010/status/1080343818657034242"/>
    <hyperlink ref="X8" r:id="rId122" display="https://twitter.com/#!/mohanumarvaish/status/1080341733848875008"/>
    <hyperlink ref="X9" r:id="rId123" display="https://twitter.com/#!/ulrichjunker/status/1080356612961980416"/>
    <hyperlink ref="X10" r:id="rId124" display="https://twitter.com/#!/rpnstartups/status/1080358062660018176"/>
    <hyperlink ref="X11" r:id="rId125" display="https://twitter.com/#!/marcusfrei_/status/1080361258531069952"/>
    <hyperlink ref="X12" r:id="rId126" display="https://twitter.com/#!/aluwcl/status/1080387121377099776"/>
    <hyperlink ref="X13" r:id="rId127" display="https://twitter.com/#!/steplitsky/status/1080394205422411777"/>
    <hyperlink ref="X14" r:id="rId128" display="https://twitter.com/#!/zuzudotai/status/1080407687664467969"/>
    <hyperlink ref="X15" r:id="rId129" display="https://twitter.com/#!/ghideas/status/1080417160613298176"/>
    <hyperlink ref="X16" r:id="rId130" display="https://twitter.com/#!/machine_ml/status/1080425352781012995"/>
    <hyperlink ref="X17" r:id="rId131" display="https://twitter.com/#!/future_of_ai/status/1080407103662186497"/>
    <hyperlink ref="X18" r:id="rId132" display="https://twitter.com/#!/future_of_ai/status/1080424719038464001"/>
    <hyperlink ref="X19" r:id="rId133" display="https://twitter.com/#!/tauheedul/status/1080426466603683841"/>
    <hyperlink ref="X20" r:id="rId134" display="https://twitter.com/#!/jpfuentesbrea/status/1080529642191314944"/>
    <hyperlink ref="X21" r:id="rId135" display="https://twitter.com/#!/drahflow/status/1006870986896171008"/>
    <hyperlink ref="X22" r:id="rId136" display="https://twitter.com/#!/jimprall/status/1081287195317563394"/>
    <hyperlink ref="X23" r:id="rId137" display="https://twitter.com/#!/seanrintel/status/1081480906718789632"/>
    <hyperlink ref="X24" r:id="rId138" display="https://twitter.com/#!/hn_frontpage/status/1081600014529507329"/>
    <hyperlink ref="X25" r:id="rId139" display="https://twitter.com/#!/hntweets/status/1081600832662048768"/>
    <hyperlink ref="X26" r:id="rId140" display="https://twitter.com/#!/hacker_news_hir/status/1081601224657588225"/>
    <hyperlink ref="X27" r:id="rId141" display="https://twitter.com/#!/angsuman/status/1081602323149840384"/>
    <hyperlink ref="X28" r:id="rId142" display="https://twitter.com/#!/newsycbot/status/1081602511495139328"/>
    <hyperlink ref="X29" r:id="rId143" display="https://twitter.com/#!/neuropuff/status/1081602547759136769"/>
    <hyperlink ref="X30" r:id="rId144" display="https://twitter.com/#!/420cyber/status/1081602491022622722"/>
    <hyperlink ref="X31" r:id="rId145" display="https://twitter.com/#!/blackopscyber1/status/1081602651786113024"/>
    <hyperlink ref="X32" r:id="rId146" display="https://twitter.com/#!/darksideofcode/status/1081603901583970305"/>
    <hyperlink ref="X33" r:id="rId147" display="https://twitter.com/#!/bprogramming2/status/1081613487602843651"/>
    <hyperlink ref="X34" r:id="rId148" display="https://twitter.com/#!/jreuben1/status/1081623436647108610"/>
    <hyperlink ref="X35" r:id="rId149" display="https://twitter.com/#!/joshtronic/status/1081624622171332608"/>
    <hyperlink ref="X36" r:id="rId150" display="https://twitter.com/#!/tek_news/status/1081626409259450370"/>
    <hyperlink ref="X37" r:id="rId151" display="https://twitter.com/#!/jvtastic/status/1081682078251462656"/>
    <hyperlink ref="X38" r:id="rId152" display="https://twitter.com/#!/penzant/status/1075929775045271554"/>
    <hyperlink ref="X39" r:id="rId153" display="https://twitter.com/#!/ikuyamada/status/1081756142676598785"/>
    <hyperlink ref="X40" r:id="rId154" display="https://twitter.com/#!/holidayengineer/status/1081760891194925062"/>
    <hyperlink ref="X41" r:id="rId155" display="https://twitter.com/#!/dashgopro/status/1081825086326345728"/>
    <hyperlink ref="X42" r:id="rId156" display="https://twitter.com/#!/etzioni/status/1081966242162864128"/>
    <hyperlink ref="X43" r:id="rId157" display="https://twitter.com/#!/shaliniananda1/status/1081973071685267458"/>
    <hyperlink ref="X44" r:id="rId158" display="https://twitter.com/#!/alanmackworth/status/1081980943185862658"/>
    <hyperlink ref="X45" r:id="rId159" display="https://twitter.com/#!/eric_wallace_/status/1081981705613910016"/>
    <hyperlink ref="X46" r:id="rId160" display="https://twitter.com/#!/ayirpelle/status/1081985367241240576"/>
    <hyperlink ref="X47" r:id="rId161" display="https://twitter.com/#!/billhilf/status/1081997744770670593"/>
    <hyperlink ref="X48" r:id="rId162" display="https://twitter.com/#!/yoavgo/status/1081998583900057602"/>
    <hyperlink ref="X49" r:id="rId163" display="https://twitter.com/#!/sara_thiru/status/1082001480096366592"/>
    <hyperlink ref="X50" r:id="rId164" display="https://twitter.com/#!/geologistico/status/1082007769807446016"/>
    <hyperlink ref="X51" r:id="rId165" display="https://twitter.com/#!/recitalai/status/1082009201482846212"/>
    <hyperlink ref="X52" r:id="rId166" display="https://twitter.com/#!/desertnaut/status/1080408775780114432"/>
    <hyperlink ref="X53" r:id="rId167" display="https://twitter.com/#!/desertnaut/status/1082024734513082368"/>
    <hyperlink ref="X54" r:id="rId168" display="https://twitter.com/#!/i_beltagy/status/1082025518621315072"/>
    <hyperlink ref="X55" r:id="rId169" display="https://twitter.com/#!/sameer_/status/1082085157329199104"/>
    <hyperlink ref="X56" r:id="rId170" display="https://twitter.com/#!/fnplusofficial/status/1082199063666188290"/>
    <hyperlink ref="X57" r:id="rId171" display="https://twitter.com/#!/adlucem9/status/1082209701931216897"/>
    <hyperlink ref="X58" r:id="rId172" display="https://twitter.com/#!/mikenelson/status/1082247445474611200"/>
    <hyperlink ref="X59" r:id="rId173" display="https://twitter.com/#!/vrbenjamins/status/1082250585527799809"/>
    <hyperlink ref="X60" r:id="rId174" display="https://twitter.com/#!/cnrpst/status/1082287946101858305"/>
    <hyperlink ref="X61" r:id="rId175" display="https://twitter.com/#!/himansh77588980/status/1082319811617579008"/>
    <hyperlink ref="X62" r:id="rId176" display="https://twitter.com/#!/bluespec149799/status/1082591487265665024"/>
    <hyperlink ref="X63" r:id="rId177" display="https://twitter.com/#!/dsweld/status/1083174835830878208"/>
    <hyperlink ref="X64" r:id="rId178" display="https://twitter.com/#!/nlpmattg/status/1081979687088209920"/>
    <hyperlink ref="X65" r:id="rId179" display="https://twitter.com/#!/yejinchoinka/status/1080271961853325312"/>
    <hyperlink ref="X66" r:id="rId180" display="https://twitter.com/#!/yejinchoinka/status/1082182420550496258"/>
    <hyperlink ref="X67" r:id="rId181" display="https://twitter.com/#!/hazyresearch/status/1083175828161064966"/>
    <hyperlink ref="X68" r:id="rId182" display="https://twitter.com/#!/allen_ai/status/1080181612204183552"/>
    <hyperlink ref="X69" r:id="rId183" display="https://twitter.com/#!/montreal_ai/status/1083878039325470721"/>
    <hyperlink ref="X70" r:id="rId184" display="https://twitter.com/#!/thechrischua/status/1083878145567133696"/>
    <hyperlink ref="X71" r:id="rId185" display="https://twitter.com/#!/etzioni/status/1050772035297660928"/>
    <hyperlink ref="X72" r:id="rId186" display="https://twitter.com/#!/joeliu2016/status/1083881696192131072"/>
    <hyperlink ref="X73" r:id="rId187" display="https://twitter.com/#!/ainow6/status/1083914656589144064"/>
    <hyperlink ref="X74" r:id="rId188" display="https://twitter.com/#!/ashot_/status/1083973295148580864"/>
    <hyperlink ref="X75" r:id="rId189" display="https://twitter.com/#!/temiz33/status/1083974120595968001"/>
    <hyperlink ref="X76" r:id="rId190" display="https://twitter.com/#!/robotic_hands/status/1084221141118373888"/>
    <hyperlink ref="X77" r:id="rId191" display="https://twitter.com/#!/twinkle08451511/status/1084480292885331968"/>
    <hyperlink ref="X78" r:id="rId192" display="https://twitter.com/#!/davewolf141/status/1080793732532920322"/>
    <hyperlink ref="X79" r:id="rId193" display="https://twitter.com/#!/davewolf141/status/1085056298880811008"/>
    <hyperlink ref="X80" r:id="rId194" display="https://twitter.com/#!/thom_wolf/status/976958998388846592"/>
    <hyperlink ref="X81" r:id="rId195" display="https://twitter.com/#!/camchenry/status/1085187340916551681"/>
  </hyperlinks>
  <printOptions/>
  <pageMargins left="0.7" right="0.7" top="0.75" bottom="0.75" header="0.3" footer="0.3"/>
  <pageSetup horizontalDpi="600" verticalDpi="600" orientation="portrait" r:id="rId199"/>
  <legacyDrawing r:id="rId197"/>
  <tableParts>
    <tablePart r:id="rId1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1666</v>
      </c>
      <c r="B1" s="13" t="s">
        <v>34</v>
      </c>
    </row>
    <row r="2" spans="1:2" ht="15">
      <c r="A2" s="114" t="s">
        <v>249</v>
      </c>
      <c r="B2" s="78">
        <v>2268.666667</v>
      </c>
    </row>
    <row r="3" spans="1:2" ht="15">
      <c r="A3" s="114" t="s">
        <v>212</v>
      </c>
      <c r="B3" s="78">
        <v>1685</v>
      </c>
    </row>
    <row r="4" spans="1:2" ht="15">
      <c r="A4" s="114" t="s">
        <v>287</v>
      </c>
      <c r="B4" s="78">
        <v>1234</v>
      </c>
    </row>
    <row r="5" spans="1:2" ht="15">
      <c r="A5" s="114" t="s">
        <v>273</v>
      </c>
      <c r="B5" s="78">
        <v>1100.666667</v>
      </c>
    </row>
    <row r="6" spans="1:2" ht="15">
      <c r="A6" s="114" t="s">
        <v>270</v>
      </c>
      <c r="B6" s="78">
        <v>394</v>
      </c>
    </row>
    <row r="7" spans="1:2" ht="15">
      <c r="A7" s="114" t="s">
        <v>214</v>
      </c>
      <c r="B7" s="78">
        <v>376.366667</v>
      </c>
    </row>
    <row r="8" spans="1:2" ht="15">
      <c r="A8" s="114" t="s">
        <v>271</v>
      </c>
      <c r="B8" s="78">
        <v>164.666667</v>
      </c>
    </row>
    <row r="9" spans="1:2" ht="15">
      <c r="A9" s="114" t="s">
        <v>283</v>
      </c>
      <c r="B9" s="78">
        <v>153</v>
      </c>
    </row>
    <row r="10" spans="1:2" ht="15">
      <c r="A10" s="114" t="s">
        <v>284</v>
      </c>
      <c r="B10" s="78">
        <v>153</v>
      </c>
    </row>
    <row r="11" spans="1:2" ht="15">
      <c r="A11" s="114" t="s">
        <v>215</v>
      </c>
      <c r="B11" s="78">
        <v>149.866667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1668</v>
      </c>
      <c r="B25" t="s">
        <v>1667</v>
      </c>
    </row>
    <row r="26" spans="1:2" ht="15">
      <c r="A26" s="125" t="s">
        <v>1670</v>
      </c>
      <c r="B26" s="3"/>
    </row>
    <row r="27" spans="1:2" ht="15">
      <c r="A27" s="126" t="s">
        <v>1671</v>
      </c>
      <c r="B27" s="3"/>
    </row>
    <row r="28" spans="1:2" ht="15">
      <c r="A28" s="127" t="s">
        <v>1672</v>
      </c>
      <c r="B28" s="3"/>
    </row>
    <row r="29" spans="1:2" ht="15">
      <c r="A29" s="128" t="s">
        <v>1673</v>
      </c>
      <c r="B29" s="3">
        <v>1</v>
      </c>
    </row>
    <row r="30" spans="1:2" ht="15">
      <c r="A30" s="125" t="s">
        <v>1674</v>
      </c>
      <c r="B30" s="3"/>
    </row>
    <row r="31" spans="1:2" ht="15">
      <c r="A31" s="126" t="s">
        <v>1675</v>
      </c>
      <c r="B31" s="3"/>
    </row>
    <row r="32" spans="1:2" ht="15">
      <c r="A32" s="127" t="s">
        <v>1676</v>
      </c>
      <c r="B32" s="3"/>
    </row>
    <row r="33" spans="1:2" ht="15">
      <c r="A33" s="128" t="s">
        <v>1677</v>
      </c>
      <c r="B33" s="3">
        <v>1</v>
      </c>
    </row>
    <row r="34" spans="1:2" ht="15">
      <c r="A34" s="126" t="s">
        <v>1678</v>
      </c>
      <c r="B34" s="3"/>
    </row>
    <row r="35" spans="1:2" ht="15">
      <c r="A35" s="127" t="s">
        <v>1679</v>
      </c>
      <c r="B35" s="3"/>
    </row>
    <row r="36" spans="1:2" ht="15">
      <c r="A36" s="128" t="s">
        <v>1680</v>
      </c>
      <c r="B36" s="3">
        <v>1</v>
      </c>
    </row>
    <row r="37" spans="1:2" ht="15">
      <c r="A37" s="126" t="s">
        <v>1681</v>
      </c>
      <c r="B37" s="3"/>
    </row>
    <row r="38" spans="1:2" ht="15">
      <c r="A38" s="127" t="s">
        <v>1682</v>
      </c>
      <c r="B38" s="3"/>
    </row>
    <row r="39" spans="1:2" ht="15">
      <c r="A39" s="128" t="s">
        <v>1683</v>
      </c>
      <c r="B39" s="3">
        <v>1</v>
      </c>
    </row>
    <row r="40" spans="1:2" ht="15">
      <c r="A40" s="126" t="s">
        <v>1684</v>
      </c>
      <c r="B40" s="3"/>
    </row>
    <row r="41" spans="1:2" ht="15">
      <c r="A41" s="127" t="s">
        <v>1685</v>
      </c>
      <c r="B41" s="3"/>
    </row>
    <row r="42" spans="1:2" ht="15">
      <c r="A42" s="128" t="s">
        <v>1686</v>
      </c>
      <c r="B42" s="3">
        <v>1</v>
      </c>
    </row>
    <row r="43" spans="1:2" ht="15">
      <c r="A43" s="126" t="s">
        <v>1687</v>
      </c>
      <c r="B43" s="3"/>
    </row>
    <row r="44" spans="1:2" ht="15">
      <c r="A44" s="127" t="s">
        <v>1688</v>
      </c>
      <c r="B44" s="3"/>
    </row>
    <row r="45" spans="1:2" ht="15">
      <c r="A45" s="128" t="s">
        <v>1689</v>
      </c>
      <c r="B45" s="3">
        <v>1</v>
      </c>
    </row>
    <row r="46" spans="1:2" ht="15">
      <c r="A46" s="125" t="s">
        <v>1690</v>
      </c>
      <c r="B46" s="3"/>
    </row>
    <row r="47" spans="1:2" ht="15">
      <c r="A47" s="126" t="s">
        <v>1691</v>
      </c>
      <c r="B47" s="3"/>
    </row>
    <row r="48" spans="1:2" ht="15">
      <c r="A48" s="127" t="s">
        <v>1692</v>
      </c>
      <c r="B48" s="3"/>
    </row>
    <row r="49" spans="1:2" ht="15">
      <c r="A49" s="128" t="s">
        <v>1673</v>
      </c>
      <c r="B49" s="3">
        <v>1</v>
      </c>
    </row>
    <row r="50" spans="1:2" ht="15">
      <c r="A50" s="127" t="s">
        <v>1693</v>
      </c>
      <c r="B50" s="3"/>
    </row>
    <row r="51" spans="1:2" ht="15">
      <c r="A51" s="128" t="s">
        <v>1689</v>
      </c>
      <c r="B51" s="3">
        <v>1</v>
      </c>
    </row>
    <row r="52" spans="1:2" ht="15">
      <c r="A52" s="128" t="s">
        <v>1694</v>
      </c>
      <c r="B52" s="3">
        <v>1</v>
      </c>
    </row>
    <row r="53" spans="1:2" ht="15">
      <c r="A53" s="128" t="s">
        <v>1695</v>
      </c>
      <c r="B53" s="3">
        <v>2</v>
      </c>
    </row>
    <row r="54" spans="1:2" ht="15">
      <c r="A54" s="128" t="s">
        <v>1696</v>
      </c>
      <c r="B54" s="3">
        <v>2</v>
      </c>
    </row>
    <row r="55" spans="1:2" ht="15">
      <c r="A55" s="128" t="s">
        <v>1697</v>
      </c>
      <c r="B55" s="3">
        <v>2</v>
      </c>
    </row>
    <row r="56" spans="1:2" ht="15">
      <c r="A56" s="128" t="s">
        <v>1698</v>
      </c>
      <c r="B56" s="3">
        <v>1</v>
      </c>
    </row>
    <row r="57" spans="1:2" ht="15">
      <c r="A57" s="128" t="s">
        <v>1699</v>
      </c>
      <c r="B57" s="3">
        <v>1</v>
      </c>
    </row>
    <row r="58" spans="1:2" ht="15">
      <c r="A58" s="128" t="s">
        <v>1700</v>
      </c>
      <c r="B58" s="3">
        <v>4</v>
      </c>
    </row>
    <row r="59" spans="1:2" ht="15">
      <c r="A59" s="128" t="s">
        <v>1701</v>
      </c>
      <c r="B59" s="3">
        <v>3</v>
      </c>
    </row>
    <row r="60" spans="1:2" ht="15">
      <c r="A60" s="128" t="s">
        <v>1702</v>
      </c>
      <c r="B60" s="3">
        <v>1</v>
      </c>
    </row>
    <row r="61" spans="1:2" ht="15">
      <c r="A61" s="127" t="s">
        <v>1703</v>
      </c>
      <c r="B61" s="3"/>
    </row>
    <row r="62" spans="1:2" ht="15">
      <c r="A62" s="128" t="s">
        <v>1701</v>
      </c>
      <c r="B62" s="3">
        <v>1</v>
      </c>
    </row>
    <row r="63" spans="1:2" ht="15">
      <c r="A63" s="127" t="s">
        <v>1704</v>
      </c>
      <c r="B63" s="3"/>
    </row>
    <row r="64" spans="1:2" ht="15">
      <c r="A64" s="128" t="s">
        <v>1705</v>
      </c>
      <c r="B64" s="3">
        <v>1</v>
      </c>
    </row>
    <row r="65" spans="1:2" ht="15">
      <c r="A65" s="127" t="s">
        <v>1706</v>
      </c>
      <c r="B65" s="3"/>
    </row>
    <row r="66" spans="1:2" ht="15">
      <c r="A66" s="128" t="s">
        <v>1699</v>
      </c>
      <c r="B66" s="3">
        <v>1</v>
      </c>
    </row>
    <row r="67" spans="1:2" ht="15">
      <c r="A67" s="128" t="s">
        <v>1677</v>
      </c>
      <c r="B67" s="3">
        <v>9</v>
      </c>
    </row>
    <row r="68" spans="1:2" ht="15">
      <c r="A68" s="128" t="s">
        <v>1702</v>
      </c>
      <c r="B68" s="3">
        <v>3</v>
      </c>
    </row>
    <row r="69" spans="1:2" ht="15">
      <c r="A69" s="128" t="s">
        <v>1673</v>
      </c>
      <c r="B69" s="3">
        <v>1</v>
      </c>
    </row>
    <row r="70" spans="1:2" ht="15">
      <c r="A70" s="128" t="s">
        <v>1707</v>
      </c>
      <c r="B70" s="3">
        <v>1</v>
      </c>
    </row>
    <row r="71" spans="1:2" ht="15">
      <c r="A71" s="127" t="s">
        <v>1708</v>
      </c>
      <c r="B71" s="3"/>
    </row>
    <row r="72" spans="1:2" ht="15">
      <c r="A72" s="128" t="s">
        <v>1709</v>
      </c>
      <c r="B72" s="3">
        <v>2</v>
      </c>
    </row>
    <row r="73" spans="1:2" ht="15">
      <c r="A73" s="128" t="s">
        <v>1698</v>
      </c>
      <c r="B73" s="3">
        <v>1</v>
      </c>
    </row>
    <row r="74" spans="1:2" ht="15">
      <c r="A74" s="128" t="s">
        <v>1677</v>
      </c>
      <c r="B74" s="3">
        <v>2</v>
      </c>
    </row>
    <row r="75" spans="1:2" ht="15">
      <c r="A75" s="128" t="s">
        <v>1702</v>
      </c>
      <c r="B75" s="3">
        <v>4</v>
      </c>
    </row>
    <row r="76" spans="1:2" ht="15">
      <c r="A76" s="128" t="s">
        <v>1673</v>
      </c>
      <c r="B76" s="3">
        <v>3</v>
      </c>
    </row>
    <row r="77" spans="1:2" ht="15">
      <c r="A77" s="128" t="s">
        <v>1705</v>
      </c>
      <c r="B77" s="3">
        <v>2</v>
      </c>
    </row>
    <row r="78" spans="1:2" ht="15">
      <c r="A78" s="128" t="s">
        <v>1710</v>
      </c>
      <c r="B78" s="3">
        <v>2</v>
      </c>
    </row>
    <row r="79" spans="1:2" ht="15">
      <c r="A79" s="127" t="s">
        <v>1711</v>
      </c>
      <c r="B79" s="3"/>
    </row>
    <row r="80" spans="1:2" ht="15">
      <c r="A80" s="128" t="s">
        <v>1689</v>
      </c>
      <c r="B80" s="3">
        <v>1</v>
      </c>
    </row>
    <row r="81" spans="1:2" ht="15">
      <c r="A81" s="128" t="s">
        <v>1697</v>
      </c>
      <c r="B81" s="3">
        <v>1</v>
      </c>
    </row>
    <row r="82" spans="1:2" ht="15">
      <c r="A82" s="128" t="s">
        <v>1698</v>
      </c>
      <c r="B82" s="3">
        <v>1</v>
      </c>
    </row>
    <row r="83" spans="1:2" ht="15">
      <c r="A83" s="128" t="s">
        <v>1699</v>
      </c>
      <c r="B83" s="3">
        <v>1</v>
      </c>
    </row>
    <row r="84" spans="1:2" ht="15">
      <c r="A84" s="128" t="s">
        <v>1683</v>
      </c>
      <c r="B84" s="3">
        <v>2</v>
      </c>
    </row>
    <row r="85" spans="1:2" ht="15">
      <c r="A85" s="128" t="s">
        <v>1712</v>
      </c>
      <c r="B85" s="3">
        <v>1</v>
      </c>
    </row>
    <row r="86" spans="1:2" ht="15">
      <c r="A86" s="128" t="s">
        <v>1713</v>
      </c>
      <c r="B86" s="3">
        <v>1</v>
      </c>
    </row>
    <row r="87" spans="1:2" ht="15">
      <c r="A87" s="127" t="s">
        <v>1714</v>
      </c>
      <c r="B87" s="3"/>
    </row>
    <row r="88" spans="1:2" ht="15">
      <c r="A88" s="128" t="s">
        <v>1700</v>
      </c>
      <c r="B88" s="3">
        <v>1</v>
      </c>
    </row>
    <row r="89" spans="1:2" ht="15">
      <c r="A89" s="127" t="s">
        <v>1715</v>
      </c>
      <c r="B89" s="3"/>
    </row>
    <row r="90" spans="1:2" ht="15">
      <c r="A90" s="128" t="s">
        <v>1689</v>
      </c>
      <c r="B90" s="3">
        <v>2</v>
      </c>
    </row>
    <row r="91" spans="1:2" ht="15">
      <c r="A91" s="127" t="s">
        <v>1716</v>
      </c>
      <c r="B91" s="3"/>
    </row>
    <row r="92" spans="1:2" ht="15">
      <c r="A92" s="128" t="s">
        <v>1717</v>
      </c>
      <c r="B92" s="3">
        <v>3</v>
      </c>
    </row>
    <row r="93" spans="1:2" ht="15">
      <c r="A93" s="128" t="s">
        <v>1694</v>
      </c>
      <c r="B93" s="3">
        <v>1</v>
      </c>
    </row>
    <row r="94" spans="1:2" ht="15">
      <c r="A94" s="128" t="s">
        <v>1696</v>
      </c>
      <c r="B94" s="3">
        <v>2</v>
      </c>
    </row>
    <row r="95" spans="1:2" ht="15">
      <c r="A95" s="128" t="s">
        <v>1707</v>
      </c>
      <c r="B95" s="3">
        <v>1</v>
      </c>
    </row>
    <row r="96" spans="1:2" ht="15">
      <c r="A96" s="127" t="s">
        <v>1718</v>
      </c>
      <c r="B96" s="3"/>
    </row>
    <row r="97" spans="1:2" ht="15">
      <c r="A97" s="128" t="s">
        <v>1713</v>
      </c>
      <c r="B97" s="3">
        <v>1</v>
      </c>
    </row>
    <row r="98" spans="1:2" ht="15">
      <c r="A98" s="127" t="s">
        <v>1719</v>
      </c>
      <c r="B98" s="3"/>
    </row>
    <row r="99" spans="1:2" ht="15">
      <c r="A99" s="128" t="s">
        <v>1696</v>
      </c>
      <c r="B99" s="3">
        <v>1</v>
      </c>
    </row>
    <row r="100" spans="1:2" ht="15">
      <c r="A100" s="128" t="s">
        <v>1712</v>
      </c>
      <c r="B100" s="3">
        <v>1</v>
      </c>
    </row>
    <row r="101" spans="1:2" ht="15">
      <c r="A101" s="125" t="s">
        <v>1669</v>
      </c>
      <c r="B101"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639</v>
      </c>
      <c r="AE2" s="13" t="s">
        <v>640</v>
      </c>
      <c r="AF2" s="13" t="s">
        <v>641</v>
      </c>
      <c r="AG2" s="13" t="s">
        <v>642</v>
      </c>
      <c r="AH2" s="13" t="s">
        <v>643</v>
      </c>
      <c r="AI2" s="13" t="s">
        <v>644</v>
      </c>
      <c r="AJ2" s="13" t="s">
        <v>645</v>
      </c>
      <c r="AK2" s="13" t="s">
        <v>646</v>
      </c>
      <c r="AL2" s="13" t="s">
        <v>647</v>
      </c>
      <c r="AM2" s="13" t="s">
        <v>648</v>
      </c>
      <c r="AN2" s="13" t="s">
        <v>649</v>
      </c>
      <c r="AO2" s="13" t="s">
        <v>650</v>
      </c>
      <c r="AP2" s="13" t="s">
        <v>651</v>
      </c>
      <c r="AQ2" s="13" t="s">
        <v>652</v>
      </c>
      <c r="AR2" s="13" t="s">
        <v>653</v>
      </c>
      <c r="AS2" s="13" t="s">
        <v>192</v>
      </c>
      <c r="AT2" s="13" t="s">
        <v>654</v>
      </c>
      <c r="AU2" s="13" t="s">
        <v>655</v>
      </c>
      <c r="AV2" s="13" t="s">
        <v>656</v>
      </c>
      <c r="AW2" s="13" t="s">
        <v>657</v>
      </c>
      <c r="AX2" s="13" t="s">
        <v>658</v>
      </c>
      <c r="AY2" s="13" t="s">
        <v>659</v>
      </c>
      <c r="AZ2" s="13" t="s">
        <v>1246</v>
      </c>
      <c r="BA2" s="119" t="s">
        <v>1523</v>
      </c>
      <c r="BB2" s="119" t="s">
        <v>1526</v>
      </c>
      <c r="BC2" s="119" t="s">
        <v>1527</v>
      </c>
      <c r="BD2" s="119" t="s">
        <v>1528</v>
      </c>
      <c r="BE2" s="119" t="s">
        <v>1529</v>
      </c>
      <c r="BF2" s="119" t="s">
        <v>1531</v>
      </c>
      <c r="BG2" s="119" t="s">
        <v>1533</v>
      </c>
      <c r="BH2" s="119" t="s">
        <v>1565</v>
      </c>
      <c r="BI2" s="119" t="s">
        <v>1569</v>
      </c>
      <c r="BJ2" s="119" t="s">
        <v>1597</v>
      </c>
      <c r="BK2" s="119" t="s">
        <v>1654</v>
      </c>
      <c r="BL2" s="119" t="s">
        <v>1655</v>
      </c>
      <c r="BM2" s="119" t="s">
        <v>1656</v>
      </c>
      <c r="BN2" s="119" t="s">
        <v>1657</v>
      </c>
      <c r="BO2" s="119" t="s">
        <v>1658</v>
      </c>
      <c r="BP2" s="119" t="s">
        <v>1659</v>
      </c>
      <c r="BQ2" s="119" t="s">
        <v>1660</v>
      </c>
      <c r="BR2" s="119" t="s">
        <v>1661</v>
      </c>
      <c r="BS2" s="119" t="s">
        <v>1663</v>
      </c>
      <c r="BT2" s="3"/>
      <c r="BU2" s="3"/>
    </row>
    <row r="3" spans="1:73" ht="15" customHeight="1">
      <c r="A3" s="64" t="s">
        <v>212</v>
      </c>
      <c r="B3" s="65"/>
      <c r="C3" s="65" t="s">
        <v>64</v>
      </c>
      <c r="D3" s="66">
        <v>178.44376044810394</v>
      </c>
      <c r="E3" s="68"/>
      <c r="F3" s="100" t="s">
        <v>386</v>
      </c>
      <c r="G3" s="65"/>
      <c r="H3" s="69" t="s">
        <v>212</v>
      </c>
      <c r="I3" s="70"/>
      <c r="J3" s="70"/>
      <c r="K3" s="69" t="s">
        <v>1107</v>
      </c>
      <c r="L3" s="73">
        <v>7426.784600730857</v>
      </c>
      <c r="M3" s="74">
        <v>7365.318359375</v>
      </c>
      <c r="N3" s="74">
        <v>6812.64892578125</v>
      </c>
      <c r="O3" s="75"/>
      <c r="P3" s="76"/>
      <c r="Q3" s="76"/>
      <c r="R3" s="48"/>
      <c r="S3" s="48">
        <v>6</v>
      </c>
      <c r="T3" s="48">
        <v>4</v>
      </c>
      <c r="U3" s="49">
        <v>1685</v>
      </c>
      <c r="V3" s="49">
        <v>0.007634</v>
      </c>
      <c r="W3" s="49">
        <v>0.010486</v>
      </c>
      <c r="X3" s="49">
        <v>2.607038</v>
      </c>
      <c r="Y3" s="49">
        <v>0.06666666666666667</v>
      </c>
      <c r="Z3" s="49">
        <v>0</v>
      </c>
      <c r="AA3" s="71">
        <v>3</v>
      </c>
      <c r="AB3" s="71"/>
      <c r="AC3" s="72"/>
      <c r="AD3" s="78" t="s">
        <v>660</v>
      </c>
      <c r="AE3" s="78">
        <v>3389</v>
      </c>
      <c r="AF3" s="78">
        <v>25507</v>
      </c>
      <c r="AG3" s="78">
        <v>10762</v>
      </c>
      <c r="AH3" s="78">
        <v>7149</v>
      </c>
      <c r="AI3" s="78"/>
      <c r="AJ3" s="78" t="s">
        <v>740</v>
      </c>
      <c r="AK3" s="78"/>
      <c r="AL3" s="82" t="s">
        <v>873</v>
      </c>
      <c r="AM3" s="78"/>
      <c r="AN3" s="80">
        <v>40542.80569444445</v>
      </c>
      <c r="AO3" s="78"/>
      <c r="AP3" s="78" t="b">
        <v>1</v>
      </c>
      <c r="AQ3" s="78" t="b">
        <v>0</v>
      </c>
      <c r="AR3" s="78" t="b">
        <v>1</v>
      </c>
      <c r="AS3" s="78" t="s">
        <v>614</v>
      </c>
      <c r="AT3" s="78">
        <v>1238</v>
      </c>
      <c r="AU3" s="82" t="s">
        <v>994</v>
      </c>
      <c r="AV3" s="78" t="b">
        <v>0</v>
      </c>
      <c r="AW3" s="78" t="s">
        <v>1023</v>
      </c>
      <c r="AX3" s="82" t="s">
        <v>1024</v>
      </c>
      <c r="AY3" s="78" t="s">
        <v>66</v>
      </c>
      <c r="AZ3" s="78" t="str">
        <f>REPLACE(INDEX(GroupVertices[Group],MATCH(Vertices[[#This Row],[Vertex]],GroupVertices[Vertex],0)),1,1,"")</f>
        <v>5</v>
      </c>
      <c r="BA3" s="48" t="s">
        <v>344</v>
      </c>
      <c r="BB3" s="48" t="s">
        <v>344</v>
      </c>
      <c r="BC3" s="48" t="s">
        <v>363</v>
      </c>
      <c r="BD3" s="48" t="s">
        <v>363</v>
      </c>
      <c r="BE3" s="48" t="s">
        <v>372</v>
      </c>
      <c r="BF3" s="48" t="s">
        <v>372</v>
      </c>
      <c r="BG3" s="120" t="s">
        <v>1534</v>
      </c>
      <c r="BH3" s="120" t="s">
        <v>1534</v>
      </c>
      <c r="BI3" s="120" t="s">
        <v>1570</v>
      </c>
      <c r="BJ3" s="120" t="s">
        <v>1570</v>
      </c>
      <c r="BK3" s="120">
        <v>2</v>
      </c>
      <c r="BL3" s="123">
        <v>5.714285714285714</v>
      </c>
      <c r="BM3" s="120">
        <v>1</v>
      </c>
      <c r="BN3" s="123">
        <v>2.857142857142857</v>
      </c>
      <c r="BO3" s="120">
        <v>0</v>
      </c>
      <c r="BP3" s="123">
        <v>0</v>
      </c>
      <c r="BQ3" s="120">
        <v>32</v>
      </c>
      <c r="BR3" s="123">
        <v>91.42857142857143</v>
      </c>
      <c r="BS3" s="120">
        <v>35</v>
      </c>
      <c r="BT3" s="3"/>
      <c r="BU3" s="3"/>
    </row>
    <row r="4" spans="1:76" ht="15">
      <c r="A4" s="64" t="s">
        <v>285</v>
      </c>
      <c r="B4" s="65"/>
      <c r="C4" s="65" t="s">
        <v>64</v>
      </c>
      <c r="D4" s="66">
        <v>1000</v>
      </c>
      <c r="E4" s="68"/>
      <c r="F4" s="100" t="s">
        <v>1005</v>
      </c>
      <c r="G4" s="65"/>
      <c r="H4" s="69" t="s">
        <v>285</v>
      </c>
      <c r="I4" s="70"/>
      <c r="J4" s="70"/>
      <c r="K4" s="69" t="s">
        <v>1108</v>
      </c>
      <c r="L4" s="73">
        <v>1</v>
      </c>
      <c r="M4" s="74">
        <v>7368.11328125</v>
      </c>
      <c r="N4" s="74">
        <v>9441.5263671875</v>
      </c>
      <c r="O4" s="75"/>
      <c r="P4" s="76"/>
      <c r="Q4" s="76"/>
      <c r="R4" s="86"/>
      <c r="S4" s="48">
        <v>1</v>
      </c>
      <c r="T4" s="48">
        <v>0</v>
      </c>
      <c r="U4" s="49">
        <v>0</v>
      </c>
      <c r="V4" s="49">
        <v>0.005181</v>
      </c>
      <c r="W4" s="49">
        <v>0.00111</v>
      </c>
      <c r="X4" s="49">
        <v>0.371598</v>
      </c>
      <c r="Y4" s="49">
        <v>0</v>
      </c>
      <c r="Z4" s="49">
        <v>0</v>
      </c>
      <c r="AA4" s="71">
        <v>4</v>
      </c>
      <c r="AB4" s="71"/>
      <c r="AC4" s="72"/>
      <c r="AD4" s="78" t="s">
        <v>661</v>
      </c>
      <c r="AE4" s="78">
        <v>807</v>
      </c>
      <c r="AF4" s="78">
        <v>3431763</v>
      </c>
      <c r="AG4" s="78">
        <v>229545</v>
      </c>
      <c r="AH4" s="78">
        <v>38</v>
      </c>
      <c r="AI4" s="78"/>
      <c r="AJ4" s="78" t="s">
        <v>741</v>
      </c>
      <c r="AK4" s="78" t="s">
        <v>816</v>
      </c>
      <c r="AL4" s="82" t="s">
        <v>874</v>
      </c>
      <c r="AM4" s="78"/>
      <c r="AN4" s="80">
        <v>39826.81138888889</v>
      </c>
      <c r="AO4" s="82" t="s">
        <v>933</v>
      </c>
      <c r="AP4" s="78" t="b">
        <v>0</v>
      </c>
      <c r="AQ4" s="78" t="b">
        <v>0</v>
      </c>
      <c r="AR4" s="78" t="b">
        <v>0</v>
      </c>
      <c r="AS4" s="78" t="s">
        <v>614</v>
      </c>
      <c r="AT4" s="78">
        <v>34087</v>
      </c>
      <c r="AU4" s="82" t="s">
        <v>994</v>
      </c>
      <c r="AV4" s="78" t="b">
        <v>1</v>
      </c>
      <c r="AW4" s="78" t="s">
        <v>1023</v>
      </c>
      <c r="AX4" s="82" t="s">
        <v>1025</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162.10185886818522</v>
      </c>
      <c r="E5" s="68"/>
      <c r="F5" s="100" t="s">
        <v>387</v>
      </c>
      <c r="G5" s="65"/>
      <c r="H5" s="69" t="s">
        <v>213</v>
      </c>
      <c r="I5" s="70"/>
      <c r="J5" s="70"/>
      <c r="K5" s="69" t="s">
        <v>1109</v>
      </c>
      <c r="L5" s="73">
        <v>1</v>
      </c>
      <c r="M5" s="74">
        <v>1205.21826171875</v>
      </c>
      <c r="N5" s="74">
        <v>352.9058837890625</v>
      </c>
      <c r="O5" s="75"/>
      <c r="P5" s="76"/>
      <c r="Q5" s="76"/>
      <c r="R5" s="86"/>
      <c r="S5" s="48">
        <v>0</v>
      </c>
      <c r="T5" s="48">
        <v>1</v>
      </c>
      <c r="U5" s="49">
        <v>0</v>
      </c>
      <c r="V5" s="49">
        <v>0.005102</v>
      </c>
      <c r="W5" s="49">
        <v>0.009776</v>
      </c>
      <c r="X5" s="49">
        <v>0.339996</v>
      </c>
      <c r="Y5" s="49">
        <v>0</v>
      </c>
      <c r="Z5" s="49">
        <v>0</v>
      </c>
      <c r="AA5" s="71">
        <v>5</v>
      </c>
      <c r="AB5" s="71"/>
      <c r="AC5" s="72"/>
      <c r="AD5" s="78" t="s">
        <v>662</v>
      </c>
      <c r="AE5" s="78">
        <v>143</v>
      </c>
      <c r="AF5" s="78">
        <v>158</v>
      </c>
      <c r="AG5" s="78">
        <v>72</v>
      </c>
      <c r="AH5" s="78">
        <v>38</v>
      </c>
      <c r="AI5" s="78"/>
      <c r="AJ5" s="78"/>
      <c r="AK5" s="78"/>
      <c r="AL5" s="78"/>
      <c r="AM5" s="78"/>
      <c r="AN5" s="80">
        <v>39848.375601851854</v>
      </c>
      <c r="AO5" s="78"/>
      <c r="AP5" s="78" t="b">
        <v>0</v>
      </c>
      <c r="AQ5" s="78" t="b">
        <v>0</v>
      </c>
      <c r="AR5" s="78" t="b">
        <v>1</v>
      </c>
      <c r="AS5" s="78" t="s">
        <v>614</v>
      </c>
      <c r="AT5" s="78">
        <v>3</v>
      </c>
      <c r="AU5" s="82" t="s">
        <v>995</v>
      </c>
      <c r="AV5" s="78" t="b">
        <v>0</v>
      </c>
      <c r="AW5" s="78" t="s">
        <v>1023</v>
      </c>
      <c r="AX5" s="82" t="s">
        <v>1026</v>
      </c>
      <c r="AY5" s="78" t="s">
        <v>66</v>
      </c>
      <c r="AZ5" s="78" t="str">
        <f>REPLACE(INDEX(GroupVertices[Group],MATCH(Vertices[[#This Row],[Vertex]],GroupVertices[Vertex],0)),1,1,"")</f>
        <v>1</v>
      </c>
      <c r="BA5" s="48"/>
      <c r="BB5" s="48"/>
      <c r="BC5" s="48"/>
      <c r="BD5" s="48"/>
      <c r="BE5" s="48"/>
      <c r="BF5" s="48"/>
      <c r="BG5" s="120" t="s">
        <v>1535</v>
      </c>
      <c r="BH5" s="120" t="s">
        <v>1535</v>
      </c>
      <c r="BI5" s="120" t="s">
        <v>1571</v>
      </c>
      <c r="BJ5" s="120" t="s">
        <v>1571</v>
      </c>
      <c r="BK5" s="120">
        <v>1</v>
      </c>
      <c r="BL5" s="123">
        <v>3.5714285714285716</v>
      </c>
      <c r="BM5" s="120">
        <v>0</v>
      </c>
      <c r="BN5" s="123">
        <v>0</v>
      </c>
      <c r="BO5" s="120">
        <v>0</v>
      </c>
      <c r="BP5" s="123">
        <v>0</v>
      </c>
      <c r="BQ5" s="120">
        <v>27</v>
      </c>
      <c r="BR5" s="123">
        <v>96.42857142857143</v>
      </c>
      <c r="BS5" s="120">
        <v>28</v>
      </c>
      <c r="BT5" s="2"/>
      <c r="BU5" s="3"/>
      <c r="BV5" s="3"/>
      <c r="BW5" s="3"/>
      <c r="BX5" s="3"/>
    </row>
    <row r="6" spans="1:76" ht="15">
      <c r="A6" s="64" t="s">
        <v>273</v>
      </c>
      <c r="B6" s="65"/>
      <c r="C6" s="65" t="s">
        <v>64</v>
      </c>
      <c r="D6" s="66">
        <v>173.50489469388256</v>
      </c>
      <c r="E6" s="68"/>
      <c r="F6" s="100" t="s">
        <v>1006</v>
      </c>
      <c r="G6" s="65"/>
      <c r="H6" s="69" t="s">
        <v>273</v>
      </c>
      <c r="I6" s="70"/>
      <c r="J6" s="70"/>
      <c r="K6" s="69" t="s">
        <v>1110</v>
      </c>
      <c r="L6" s="73">
        <v>4851.631208514159</v>
      </c>
      <c r="M6" s="74">
        <v>1801.8123779296875</v>
      </c>
      <c r="N6" s="74">
        <v>4897.880859375</v>
      </c>
      <c r="O6" s="75"/>
      <c r="P6" s="76"/>
      <c r="Q6" s="76"/>
      <c r="R6" s="86"/>
      <c r="S6" s="48">
        <v>31</v>
      </c>
      <c r="T6" s="48">
        <v>1</v>
      </c>
      <c r="U6" s="49">
        <v>1100.666667</v>
      </c>
      <c r="V6" s="49">
        <v>0.007463</v>
      </c>
      <c r="W6" s="49">
        <v>0.092329</v>
      </c>
      <c r="X6" s="49">
        <v>6.929287</v>
      </c>
      <c r="Y6" s="49">
        <v>0.05172413793103448</v>
      </c>
      <c r="Z6" s="49">
        <v>0</v>
      </c>
      <c r="AA6" s="71">
        <v>6</v>
      </c>
      <c r="AB6" s="71"/>
      <c r="AC6" s="72"/>
      <c r="AD6" s="78" t="s">
        <v>663</v>
      </c>
      <c r="AE6" s="78">
        <v>137</v>
      </c>
      <c r="AF6" s="78">
        <v>17846</v>
      </c>
      <c r="AG6" s="78">
        <v>702</v>
      </c>
      <c r="AH6" s="78">
        <v>420</v>
      </c>
      <c r="AI6" s="78"/>
      <c r="AJ6" s="78" t="s">
        <v>742</v>
      </c>
      <c r="AK6" s="78" t="s">
        <v>817</v>
      </c>
      <c r="AL6" s="82" t="s">
        <v>357</v>
      </c>
      <c r="AM6" s="78"/>
      <c r="AN6" s="80">
        <v>42251.056539351855</v>
      </c>
      <c r="AO6" s="82" t="s">
        <v>934</v>
      </c>
      <c r="AP6" s="78" t="b">
        <v>0</v>
      </c>
      <c r="AQ6" s="78" t="b">
        <v>0</v>
      </c>
      <c r="AR6" s="78" t="b">
        <v>0</v>
      </c>
      <c r="AS6" s="78" t="s">
        <v>614</v>
      </c>
      <c r="AT6" s="78">
        <v>403</v>
      </c>
      <c r="AU6" s="82" t="s">
        <v>994</v>
      </c>
      <c r="AV6" s="78" t="b">
        <v>0</v>
      </c>
      <c r="AW6" s="78" t="s">
        <v>1023</v>
      </c>
      <c r="AX6" s="82" t="s">
        <v>1027</v>
      </c>
      <c r="AY6" s="78" t="s">
        <v>66</v>
      </c>
      <c r="AZ6" s="78" t="str">
        <f>REPLACE(INDEX(GroupVertices[Group],MATCH(Vertices[[#This Row],[Vertex]],GroupVertices[Vertex],0)),1,1,"")</f>
        <v>1</v>
      </c>
      <c r="BA6" s="48" t="s">
        <v>357</v>
      </c>
      <c r="BB6" s="48" t="s">
        <v>357</v>
      </c>
      <c r="BC6" s="48" t="s">
        <v>368</v>
      </c>
      <c r="BD6" s="48" t="s">
        <v>368</v>
      </c>
      <c r="BE6" s="48" t="s">
        <v>377</v>
      </c>
      <c r="BF6" s="48" t="s">
        <v>377</v>
      </c>
      <c r="BG6" s="120" t="s">
        <v>1536</v>
      </c>
      <c r="BH6" s="120" t="s">
        <v>1536</v>
      </c>
      <c r="BI6" s="120" t="s">
        <v>1572</v>
      </c>
      <c r="BJ6" s="120" t="s">
        <v>1572</v>
      </c>
      <c r="BK6" s="120">
        <v>2</v>
      </c>
      <c r="BL6" s="123">
        <v>4.166666666666667</v>
      </c>
      <c r="BM6" s="120">
        <v>0</v>
      </c>
      <c r="BN6" s="123">
        <v>0</v>
      </c>
      <c r="BO6" s="120">
        <v>0</v>
      </c>
      <c r="BP6" s="123">
        <v>0</v>
      </c>
      <c r="BQ6" s="120">
        <v>46</v>
      </c>
      <c r="BR6" s="123">
        <v>95.83333333333333</v>
      </c>
      <c r="BS6" s="120">
        <v>48</v>
      </c>
      <c r="BT6" s="2"/>
      <c r="BU6" s="3"/>
      <c r="BV6" s="3"/>
      <c r="BW6" s="3"/>
      <c r="BX6" s="3"/>
    </row>
    <row r="7" spans="1:76" ht="15">
      <c r="A7" s="64" t="s">
        <v>214</v>
      </c>
      <c r="B7" s="65"/>
      <c r="C7" s="65" t="s">
        <v>64</v>
      </c>
      <c r="D7" s="66">
        <v>173.53841786569038</v>
      </c>
      <c r="E7" s="68"/>
      <c r="F7" s="100" t="s">
        <v>1007</v>
      </c>
      <c r="G7" s="65"/>
      <c r="H7" s="69" t="s">
        <v>214</v>
      </c>
      <c r="I7" s="70"/>
      <c r="J7" s="70"/>
      <c r="K7" s="69" t="s">
        <v>1111</v>
      </c>
      <c r="L7" s="73">
        <v>1659.6455786569725</v>
      </c>
      <c r="M7" s="74">
        <v>9043.455078125</v>
      </c>
      <c r="N7" s="74">
        <v>7111.41943359375</v>
      </c>
      <c r="O7" s="75"/>
      <c r="P7" s="76"/>
      <c r="Q7" s="76"/>
      <c r="R7" s="86"/>
      <c r="S7" s="48">
        <v>4</v>
      </c>
      <c r="T7" s="48">
        <v>5</v>
      </c>
      <c r="U7" s="49">
        <v>376.366667</v>
      </c>
      <c r="V7" s="49">
        <v>0.004717</v>
      </c>
      <c r="W7" s="49">
        <v>0.000356</v>
      </c>
      <c r="X7" s="49">
        <v>1.682766</v>
      </c>
      <c r="Y7" s="49">
        <v>0.2361111111111111</v>
      </c>
      <c r="Z7" s="49">
        <v>0</v>
      </c>
      <c r="AA7" s="71">
        <v>7</v>
      </c>
      <c r="AB7" s="71"/>
      <c r="AC7" s="72"/>
      <c r="AD7" s="78" t="s">
        <v>664</v>
      </c>
      <c r="AE7" s="78">
        <v>349</v>
      </c>
      <c r="AF7" s="78">
        <v>17898</v>
      </c>
      <c r="AG7" s="78">
        <v>2452</v>
      </c>
      <c r="AH7" s="78">
        <v>5288</v>
      </c>
      <c r="AI7" s="78"/>
      <c r="AJ7" s="78" t="s">
        <v>743</v>
      </c>
      <c r="AK7" s="78" t="s">
        <v>818</v>
      </c>
      <c r="AL7" s="82" t="s">
        <v>875</v>
      </c>
      <c r="AM7" s="78"/>
      <c r="AN7" s="80">
        <v>42216.60619212963</v>
      </c>
      <c r="AO7" s="82" t="s">
        <v>935</v>
      </c>
      <c r="AP7" s="78" t="b">
        <v>0</v>
      </c>
      <c r="AQ7" s="78" t="b">
        <v>0</v>
      </c>
      <c r="AR7" s="78" t="b">
        <v>1</v>
      </c>
      <c r="AS7" s="78" t="s">
        <v>614</v>
      </c>
      <c r="AT7" s="78">
        <v>151</v>
      </c>
      <c r="AU7" s="82" t="s">
        <v>996</v>
      </c>
      <c r="AV7" s="78" t="b">
        <v>0</v>
      </c>
      <c r="AW7" s="78" t="s">
        <v>1023</v>
      </c>
      <c r="AX7" s="82" t="s">
        <v>1028</v>
      </c>
      <c r="AY7" s="78" t="s">
        <v>66</v>
      </c>
      <c r="AZ7" s="78" t="str">
        <f>REPLACE(INDEX(GroupVertices[Group],MATCH(Vertices[[#This Row],[Vertex]],GroupVertices[Vertex],0)),1,1,"")</f>
        <v>4</v>
      </c>
      <c r="BA7" s="48" t="s">
        <v>345</v>
      </c>
      <c r="BB7" s="48" t="s">
        <v>345</v>
      </c>
      <c r="BC7" s="48" t="s">
        <v>364</v>
      </c>
      <c r="BD7" s="48" t="s">
        <v>364</v>
      </c>
      <c r="BE7" s="48" t="s">
        <v>373</v>
      </c>
      <c r="BF7" s="48" t="s">
        <v>373</v>
      </c>
      <c r="BG7" s="120" t="s">
        <v>1537</v>
      </c>
      <c r="BH7" s="120" t="s">
        <v>1537</v>
      </c>
      <c r="BI7" s="120" t="s">
        <v>1573</v>
      </c>
      <c r="BJ7" s="120" t="s">
        <v>1573</v>
      </c>
      <c r="BK7" s="120">
        <v>1</v>
      </c>
      <c r="BL7" s="123">
        <v>9.090909090909092</v>
      </c>
      <c r="BM7" s="120">
        <v>1</v>
      </c>
      <c r="BN7" s="123">
        <v>9.090909090909092</v>
      </c>
      <c r="BO7" s="120">
        <v>0</v>
      </c>
      <c r="BP7" s="123">
        <v>0</v>
      </c>
      <c r="BQ7" s="120">
        <v>9</v>
      </c>
      <c r="BR7" s="123">
        <v>81.81818181818181</v>
      </c>
      <c r="BS7" s="120">
        <v>11</v>
      </c>
      <c r="BT7" s="2"/>
      <c r="BU7" s="3"/>
      <c r="BV7" s="3"/>
      <c r="BW7" s="3"/>
      <c r="BX7" s="3"/>
    </row>
    <row r="8" spans="1:76" ht="15">
      <c r="A8" s="64" t="s">
        <v>286</v>
      </c>
      <c r="B8" s="65"/>
      <c r="C8" s="65" t="s">
        <v>64</v>
      </c>
      <c r="D8" s="66">
        <v>184.15752721219008</v>
      </c>
      <c r="E8" s="68"/>
      <c r="F8" s="100" t="s">
        <v>1008</v>
      </c>
      <c r="G8" s="65"/>
      <c r="H8" s="69" t="s">
        <v>286</v>
      </c>
      <c r="I8" s="70"/>
      <c r="J8" s="70"/>
      <c r="K8" s="69" t="s">
        <v>1112</v>
      </c>
      <c r="L8" s="73">
        <v>1</v>
      </c>
      <c r="M8" s="74">
        <v>9804.087890625</v>
      </c>
      <c r="N8" s="74">
        <v>9646.09375</v>
      </c>
      <c r="O8" s="75"/>
      <c r="P8" s="76"/>
      <c r="Q8" s="76"/>
      <c r="R8" s="86"/>
      <c r="S8" s="48">
        <v>3</v>
      </c>
      <c r="T8" s="48">
        <v>0</v>
      </c>
      <c r="U8" s="49">
        <v>0</v>
      </c>
      <c r="V8" s="49">
        <v>0.003676</v>
      </c>
      <c r="W8" s="49">
        <v>0.00011</v>
      </c>
      <c r="X8" s="49">
        <v>0.633499</v>
      </c>
      <c r="Y8" s="49">
        <v>0.5</v>
      </c>
      <c r="Z8" s="49">
        <v>0</v>
      </c>
      <c r="AA8" s="71">
        <v>8</v>
      </c>
      <c r="AB8" s="71"/>
      <c r="AC8" s="72"/>
      <c r="AD8" s="78" t="s">
        <v>665</v>
      </c>
      <c r="AE8" s="78">
        <v>17</v>
      </c>
      <c r="AF8" s="78">
        <v>34370</v>
      </c>
      <c r="AG8" s="78">
        <v>1779</v>
      </c>
      <c r="AH8" s="78">
        <v>6</v>
      </c>
      <c r="AI8" s="78">
        <v>19800</v>
      </c>
      <c r="AJ8" s="78" t="s">
        <v>744</v>
      </c>
      <c r="AK8" s="78" t="s">
        <v>819</v>
      </c>
      <c r="AL8" s="82" t="s">
        <v>876</v>
      </c>
      <c r="AM8" s="78" t="s">
        <v>932</v>
      </c>
      <c r="AN8" s="80">
        <v>40745.455358796295</v>
      </c>
      <c r="AO8" s="78"/>
      <c r="AP8" s="78" t="b">
        <v>0</v>
      </c>
      <c r="AQ8" s="78" t="b">
        <v>0</v>
      </c>
      <c r="AR8" s="78" t="b">
        <v>0</v>
      </c>
      <c r="AS8" s="78" t="s">
        <v>614</v>
      </c>
      <c r="AT8" s="78">
        <v>88</v>
      </c>
      <c r="AU8" s="82" t="s">
        <v>997</v>
      </c>
      <c r="AV8" s="78" t="b">
        <v>1</v>
      </c>
      <c r="AW8" s="78" t="s">
        <v>1023</v>
      </c>
      <c r="AX8" s="82" t="s">
        <v>1029</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162.07220375466295</v>
      </c>
      <c r="E9" s="68"/>
      <c r="F9" s="100" t="s">
        <v>388</v>
      </c>
      <c r="G9" s="65"/>
      <c r="H9" s="69" t="s">
        <v>215</v>
      </c>
      <c r="I9" s="70"/>
      <c r="J9" s="70"/>
      <c r="K9" s="69" t="s">
        <v>1113</v>
      </c>
      <c r="L9" s="73">
        <v>661.4614765409256</v>
      </c>
      <c r="M9" s="74">
        <v>9667.154296875</v>
      </c>
      <c r="N9" s="74">
        <v>6837.05810546875</v>
      </c>
      <c r="O9" s="75"/>
      <c r="P9" s="76"/>
      <c r="Q9" s="76"/>
      <c r="R9" s="86"/>
      <c r="S9" s="48">
        <v>1</v>
      </c>
      <c r="T9" s="48">
        <v>6</v>
      </c>
      <c r="U9" s="49">
        <v>149.866667</v>
      </c>
      <c r="V9" s="49">
        <v>0.004673</v>
      </c>
      <c r="W9" s="49">
        <v>0.000341</v>
      </c>
      <c r="X9" s="49">
        <v>1.336472</v>
      </c>
      <c r="Y9" s="49">
        <v>0.2619047619047619</v>
      </c>
      <c r="Z9" s="49">
        <v>0</v>
      </c>
      <c r="AA9" s="71">
        <v>9</v>
      </c>
      <c r="AB9" s="71"/>
      <c r="AC9" s="72"/>
      <c r="AD9" s="78" t="s">
        <v>666</v>
      </c>
      <c r="AE9" s="78">
        <v>189</v>
      </c>
      <c r="AF9" s="78">
        <v>112</v>
      </c>
      <c r="AG9" s="78">
        <v>2004</v>
      </c>
      <c r="AH9" s="78">
        <v>5036</v>
      </c>
      <c r="AI9" s="78"/>
      <c r="AJ9" s="78" t="s">
        <v>745</v>
      </c>
      <c r="AK9" s="78"/>
      <c r="AL9" s="82" t="s">
        <v>877</v>
      </c>
      <c r="AM9" s="78"/>
      <c r="AN9" s="80">
        <v>42998.19435185185</v>
      </c>
      <c r="AO9" s="82" t="s">
        <v>936</v>
      </c>
      <c r="AP9" s="78" t="b">
        <v>1</v>
      </c>
      <c r="AQ9" s="78" t="b">
        <v>0</v>
      </c>
      <c r="AR9" s="78" t="b">
        <v>0</v>
      </c>
      <c r="AS9" s="78" t="s">
        <v>614</v>
      </c>
      <c r="AT9" s="78">
        <v>0</v>
      </c>
      <c r="AU9" s="78"/>
      <c r="AV9" s="78" t="b">
        <v>0</v>
      </c>
      <c r="AW9" s="78" t="s">
        <v>1023</v>
      </c>
      <c r="AX9" s="82" t="s">
        <v>1030</v>
      </c>
      <c r="AY9" s="78" t="s">
        <v>66</v>
      </c>
      <c r="AZ9" s="78" t="str">
        <f>REPLACE(INDEX(GroupVertices[Group],MATCH(Vertices[[#This Row],[Vertex]],GroupVertices[Vertex],0)),1,1,"")</f>
        <v>4</v>
      </c>
      <c r="BA9" s="48" t="s">
        <v>345</v>
      </c>
      <c r="BB9" s="48" t="s">
        <v>345</v>
      </c>
      <c r="BC9" s="48" t="s">
        <v>364</v>
      </c>
      <c r="BD9" s="48" t="s">
        <v>364</v>
      </c>
      <c r="BE9" s="48" t="s">
        <v>373</v>
      </c>
      <c r="BF9" s="48" t="s">
        <v>373</v>
      </c>
      <c r="BG9" s="120" t="s">
        <v>1538</v>
      </c>
      <c r="BH9" s="120" t="s">
        <v>1566</v>
      </c>
      <c r="BI9" s="120" t="s">
        <v>1574</v>
      </c>
      <c r="BJ9" s="120" t="s">
        <v>1574</v>
      </c>
      <c r="BK9" s="120">
        <v>2</v>
      </c>
      <c r="BL9" s="123">
        <v>9.523809523809524</v>
      </c>
      <c r="BM9" s="120">
        <v>2</v>
      </c>
      <c r="BN9" s="123">
        <v>9.523809523809524</v>
      </c>
      <c r="BO9" s="120">
        <v>0</v>
      </c>
      <c r="BP9" s="123">
        <v>0</v>
      </c>
      <c r="BQ9" s="120">
        <v>17</v>
      </c>
      <c r="BR9" s="123">
        <v>80.95238095238095</v>
      </c>
      <c r="BS9" s="120">
        <v>21</v>
      </c>
      <c r="BT9" s="2"/>
      <c r="BU9" s="3"/>
      <c r="BV9" s="3"/>
      <c r="BW9" s="3"/>
      <c r="BX9" s="3"/>
    </row>
    <row r="10" spans="1:76" ht="15">
      <c r="A10" s="64" t="s">
        <v>216</v>
      </c>
      <c r="B10" s="65"/>
      <c r="C10" s="65" t="s">
        <v>64</v>
      </c>
      <c r="D10" s="66">
        <v>162.04577202304526</v>
      </c>
      <c r="E10" s="68"/>
      <c r="F10" s="100" t="s">
        <v>1009</v>
      </c>
      <c r="G10" s="65"/>
      <c r="H10" s="69" t="s">
        <v>216</v>
      </c>
      <c r="I10" s="70"/>
      <c r="J10" s="70"/>
      <c r="K10" s="69" t="s">
        <v>1114</v>
      </c>
      <c r="L10" s="73">
        <v>661.4614765409256</v>
      </c>
      <c r="M10" s="74">
        <v>9375.2236328125</v>
      </c>
      <c r="N10" s="74">
        <v>8465.1298828125</v>
      </c>
      <c r="O10" s="75"/>
      <c r="P10" s="76"/>
      <c r="Q10" s="76"/>
      <c r="R10" s="86"/>
      <c r="S10" s="48">
        <v>0</v>
      </c>
      <c r="T10" s="48">
        <v>7</v>
      </c>
      <c r="U10" s="49">
        <v>149.866667</v>
      </c>
      <c r="V10" s="49">
        <v>0.004673</v>
      </c>
      <c r="W10" s="49">
        <v>0.000341</v>
      </c>
      <c r="X10" s="49">
        <v>1.336472</v>
      </c>
      <c r="Y10" s="49">
        <v>0.2619047619047619</v>
      </c>
      <c r="Z10" s="49">
        <v>0</v>
      </c>
      <c r="AA10" s="71">
        <v>10</v>
      </c>
      <c r="AB10" s="71"/>
      <c r="AC10" s="72"/>
      <c r="AD10" s="78" t="s">
        <v>667</v>
      </c>
      <c r="AE10" s="78">
        <v>158</v>
      </c>
      <c r="AF10" s="78">
        <v>71</v>
      </c>
      <c r="AG10" s="78">
        <v>426</v>
      </c>
      <c r="AH10" s="78">
        <v>585</v>
      </c>
      <c r="AI10" s="78"/>
      <c r="AJ10" s="78" t="s">
        <v>746</v>
      </c>
      <c r="AK10" s="78" t="s">
        <v>820</v>
      </c>
      <c r="AL10" s="78"/>
      <c r="AM10" s="78"/>
      <c r="AN10" s="80">
        <v>43428.361134259256</v>
      </c>
      <c r="AO10" s="82" t="s">
        <v>937</v>
      </c>
      <c r="AP10" s="78" t="b">
        <v>1</v>
      </c>
      <c r="AQ10" s="78" t="b">
        <v>0</v>
      </c>
      <c r="AR10" s="78" t="b">
        <v>0</v>
      </c>
      <c r="AS10" s="78" t="s">
        <v>614</v>
      </c>
      <c r="AT10" s="78">
        <v>0</v>
      </c>
      <c r="AU10" s="78"/>
      <c r="AV10" s="78" t="b">
        <v>0</v>
      </c>
      <c r="AW10" s="78" t="s">
        <v>1023</v>
      </c>
      <c r="AX10" s="82" t="s">
        <v>1031</v>
      </c>
      <c r="AY10" s="78" t="s">
        <v>66</v>
      </c>
      <c r="AZ10" s="78" t="str">
        <f>REPLACE(INDEX(GroupVertices[Group],MATCH(Vertices[[#This Row],[Vertex]],GroupVertices[Vertex],0)),1,1,"")</f>
        <v>4</v>
      </c>
      <c r="BA10" s="48"/>
      <c r="BB10" s="48"/>
      <c r="BC10" s="48"/>
      <c r="BD10" s="48"/>
      <c r="BE10" s="48"/>
      <c r="BF10" s="48"/>
      <c r="BG10" s="120" t="s">
        <v>1539</v>
      </c>
      <c r="BH10" s="120" t="s">
        <v>1539</v>
      </c>
      <c r="BI10" s="120" t="s">
        <v>1575</v>
      </c>
      <c r="BJ10" s="120" t="s">
        <v>1575</v>
      </c>
      <c r="BK10" s="120">
        <v>1</v>
      </c>
      <c r="BL10" s="123">
        <v>9.090909090909092</v>
      </c>
      <c r="BM10" s="120">
        <v>1</v>
      </c>
      <c r="BN10" s="123">
        <v>9.090909090909092</v>
      </c>
      <c r="BO10" s="120">
        <v>0</v>
      </c>
      <c r="BP10" s="123">
        <v>0</v>
      </c>
      <c r="BQ10" s="120">
        <v>9</v>
      </c>
      <c r="BR10" s="123">
        <v>81.81818181818181</v>
      </c>
      <c r="BS10" s="120">
        <v>11</v>
      </c>
      <c r="BT10" s="2"/>
      <c r="BU10" s="3"/>
      <c r="BV10" s="3"/>
      <c r="BW10" s="3"/>
      <c r="BX10" s="3"/>
    </row>
    <row r="11" spans="1:76" ht="15">
      <c r="A11" s="64" t="s">
        <v>287</v>
      </c>
      <c r="B11" s="65"/>
      <c r="C11" s="65" t="s">
        <v>64</v>
      </c>
      <c r="D11" s="66">
        <v>162</v>
      </c>
      <c r="E11" s="68"/>
      <c r="F11" s="100" t="s">
        <v>1010</v>
      </c>
      <c r="G11" s="65"/>
      <c r="H11" s="69" t="s">
        <v>287</v>
      </c>
      <c r="I11" s="70"/>
      <c r="J11" s="70"/>
      <c r="K11" s="69" t="s">
        <v>1115</v>
      </c>
      <c r="L11" s="73">
        <v>5439.230384155418</v>
      </c>
      <c r="M11" s="74">
        <v>7297.4951171875</v>
      </c>
      <c r="N11" s="74">
        <v>1551.6781005859375</v>
      </c>
      <c r="O11" s="75"/>
      <c r="P11" s="76"/>
      <c r="Q11" s="76"/>
      <c r="R11" s="86"/>
      <c r="S11" s="48">
        <v>8</v>
      </c>
      <c r="T11" s="48">
        <v>0</v>
      </c>
      <c r="U11" s="49">
        <v>1234</v>
      </c>
      <c r="V11" s="49">
        <v>0.006098</v>
      </c>
      <c r="W11" s="49">
        <v>0.002036</v>
      </c>
      <c r="X11" s="49">
        <v>1.767402</v>
      </c>
      <c r="Y11" s="49">
        <v>0.08928571428571429</v>
      </c>
      <c r="Z11" s="49">
        <v>0</v>
      </c>
      <c r="AA11" s="71">
        <v>11</v>
      </c>
      <c r="AB11" s="71"/>
      <c r="AC11" s="72"/>
      <c r="AD11" s="78" t="s">
        <v>668</v>
      </c>
      <c r="AE11" s="78">
        <v>0</v>
      </c>
      <c r="AF11" s="78">
        <v>0</v>
      </c>
      <c r="AG11" s="78">
        <v>1</v>
      </c>
      <c r="AH11" s="78">
        <v>0</v>
      </c>
      <c r="AI11" s="78"/>
      <c r="AJ11" s="78"/>
      <c r="AK11" s="78"/>
      <c r="AL11" s="78"/>
      <c r="AM11" s="78"/>
      <c r="AN11" s="80">
        <v>43279.68736111111</v>
      </c>
      <c r="AO11" s="82" t="s">
        <v>938</v>
      </c>
      <c r="AP11" s="78" t="b">
        <v>1</v>
      </c>
      <c r="AQ11" s="78" t="b">
        <v>0</v>
      </c>
      <c r="AR11" s="78" t="b">
        <v>0</v>
      </c>
      <c r="AS11" s="78" t="s">
        <v>614</v>
      </c>
      <c r="AT11" s="78">
        <v>0</v>
      </c>
      <c r="AU11" s="78"/>
      <c r="AV11" s="78" t="b">
        <v>0</v>
      </c>
      <c r="AW11" s="78" t="s">
        <v>1023</v>
      </c>
      <c r="AX11" s="82" t="s">
        <v>361</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288</v>
      </c>
      <c r="B12" s="65"/>
      <c r="C12" s="65" t="s">
        <v>64</v>
      </c>
      <c r="D12" s="66">
        <v>259.8599405943793</v>
      </c>
      <c r="E12" s="68"/>
      <c r="F12" s="100" t="s">
        <v>1011</v>
      </c>
      <c r="G12" s="65"/>
      <c r="H12" s="69" t="s">
        <v>288</v>
      </c>
      <c r="I12" s="70"/>
      <c r="J12" s="70"/>
      <c r="K12" s="69" t="s">
        <v>1116</v>
      </c>
      <c r="L12" s="73">
        <v>12.017484570817295</v>
      </c>
      <c r="M12" s="74">
        <v>8654.8828125</v>
      </c>
      <c r="N12" s="74">
        <v>8845.0849609375</v>
      </c>
      <c r="O12" s="75"/>
      <c r="P12" s="76"/>
      <c r="Q12" s="76"/>
      <c r="R12" s="86"/>
      <c r="S12" s="48">
        <v>5</v>
      </c>
      <c r="T12" s="48">
        <v>0</v>
      </c>
      <c r="U12" s="49">
        <v>2.5</v>
      </c>
      <c r="V12" s="49">
        <v>0.003704</v>
      </c>
      <c r="W12" s="49">
        <v>0.000126</v>
      </c>
      <c r="X12" s="49">
        <v>0.976435</v>
      </c>
      <c r="Y12" s="49">
        <v>0.25</v>
      </c>
      <c r="Z12" s="49">
        <v>0</v>
      </c>
      <c r="AA12" s="71">
        <v>12</v>
      </c>
      <c r="AB12" s="71"/>
      <c r="AC12" s="72"/>
      <c r="AD12" s="78" t="s">
        <v>669</v>
      </c>
      <c r="AE12" s="78">
        <v>325</v>
      </c>
      <c r="AF12" s="78">
        <v>151797</v>
      </c>
      <c r="AG12" s="78">
        <v>8257</v>
      </c>
      <c r="AH12" s="78">
        <v>6836</v>
      </c>
      <c r="AI12" s="78"/>
      <c r="AJ12" s="78" t="s">
        <v>747</v>
      </c>
      <c r="AK12" s="78" t="s">
        <v>821</v>
      </c>
      <c r="AL12" s="82" t="s">
        <v>878</v>
      </c>
      <c r="AM12" s="78"/>
      <c r="AN12" s="80">
        <v>39994.96469907407</v>
      </c>
      <c r="AO12" s="82" t="s">
        <v>939</v>
      </c>
      <c r="AP12" s="78" t="b">
        <v>0</v>
      </c>
      <c r="AQ12" s="78" t="b">
        <v>0</v>
      </c>
      <c r="AR12" s="78" t="b">
        <v>0</v>
      </c>
      <c r="AS12" s="78" t="s">
        <v>614</v>
      </c>
      <c r="AT12" s="78">
        <v>783</v>
      </c>
      <c r="AU12" s="82" t="s">
        <v>994</v>
      </c>
      <c r="AV12" s="78" t="b">
        <v>1</v>
      </c>
      <c r="AW12" s="78" t="s">
        <v>1023</v>
      </c>
      <c r="AX12" s="82" t="s">
        <v>1032</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289</v>
      </c>
      <c r="B13" s="65"/>
      <c r="C13" s="65" t="s">
        <v>64</v>
      </c>
      <c r="D13" s="66">
        <v>316.56825376554855</v>
      </c>
      <c r="E13" s="68"/>
      <c r="F13" s="100" t="s">
        <v>1012</v>
      </c>
      <c r="G13" s="65"/>
      <c r="H13" s="69" t="s">
        <v>289</v>
      </c>
      <c r="I13" s="70"/>
      <c r="J13" s="70"/>
      <c r="K13" s="69" t="s">
        <v>1117</v>
      </c>
      <c r="L13" s="73">
        <v>12.017484570817295</v>
      </c>
      <c r="M13" s="74">
        <v>9379.6865234375</v>
      </c>
      <c r="N13" s="74">
        <v>4488.98876953125</v>
      </c>
      <c r="O13" s="75"/>
      <c r="P13" s="76"/>
      <c r="Q13" s="76"/>
      <c r="R13" s="86"/>
      <c r="S13" s="48">
        <v>5</v>
      </c>
      <c r="T13" s="48">
        <v>0</v>
      </c>
      <c r="U13" s="49">
        <v>2.5</v>
      </c>
      <c r="V13" s="49">
        <v>0.003704</v>
      </c>
      <c r="W13" s="49">
        <v>0.000126</v>
      </c>
      <c r="X13" s="49">
        <v>0.976435</v>
      </c>
      <c r="Y13" s="49">
        <v>0.25</v>
      </c>
      <c r="Z13" s="49">
        <v>0</v>
      </c>
      <c r="AA13" s="71">
        <v>13</v>
      </c>
      <c r="AB13" s="71"/>
      <c r="AC13" s="72"/>
      <c r="AD13" s="78" t="s">
        <v>670</v>
      </c>
      <c r="AE13" s="78">
        <v>1651</v>
      </c>
      <c r="AF13" s="78">
        <v>239761</v>
      </c>
      <c r="AG13" s="78">
        <v>12748</v>
      </c>
      <c r="AH13" s="78">
        <v>5449</v>
      </c>
      <c r="AI13" s="78"/>
      <c r="AJ13" s="78" t="s">
        <v>748</v>
      </c>
      <c r="AK13" s="78" t="s">
        <v>822</v>
      </c>
      <c r="AL13" s="82" t="s">
        <v>879</v>
      </c>
      <c r="AM13" s="78"/>
      <c r="AN13" s="80">
        <v>39911.63222222222</v>
      </c>
      <c r="AO13" s="82" t="s">
        <v>940</v>
      </c>
      <c r="AP13" s="78" t="b">
        <v>0</v>
      </c>
      <c r="AQ13" s="78" t="b">
        <v>0</v>
      </c>
      <c r="AR13" s="78" t="b">
        <v>1</v>
      </c>
      <c r="AS13" s="78" t="s">
        <v>614</v>
      </c>
      <c r="AT13" s="78">
        <v>4239</v>
      </c>
      <c r="AU13" s="82" t="s">
        <v>994</v>
      </c>
      <c r="AV13" s="78" t="b">
        <v>1</v>
      </c>
      <c r="AW13" s="78" t="s">
        <v>1023</v>
      </c>
      <c r="AX13" s="82" t="s">
        <v>1033</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290</v>
      </c>
      <c r="B14" s="65"/>
      <c r="C14" s="65" t="s">
        <v>64</v>
      </c>
      <c r="D14" s="66">
        <v>172.61330725907143</v>
      </c>
      <c r="E14" s="68"/>
      <c r="F14" s="100" t="s">
        <v>1013</v>
      </c>
      <c r="G14" s="65"/>
      <c r="H14" s="69" t="s">
        <v>290</v>
      </c>
      <c r="I14" s="70"/>
      <c r="J14" s="70"/>
      <c r="K14" s="69" t="s">
        <v>1118</v>
      </c>
      <c r="L14" s="73">
        <v>12.017484570817295</v>
      </c>
      <c r="M14" s="74">
        <v>8880.115234375</v>
      </c>
      <c r="N14" s="74">
        <v>5272.47802734375</v>
      </c>
      <c r="O14" s="75"/>
      <c r="P14" s="76"/>
      <c r="Q14" s="76"/>
      <c r="R14" s="86"/>
      <c r="S14" s="48">
        <v>5</v>
      </c>
      <c r="T14" s="48">
        <v>0</v>
      </c>
      <c r="U14" s="49">
        <v>2.5</v>
      </c>
      <c r="V14" s="49">
        <v>0.003704</v>
      </c>
      <c r="W14" s="49">
        <v>0.000126</v>
      </c>
      <c r="X14" s="49">
        <v>0.976435</v>
      </c>
      <c r="Y14" s="49">
        <v>0.25</v>
      </c>
      <c r="Z14" s="49">
        <v>0</v>
      </c>
      <c r="AA14" s="71">
        <v>14</v>
      </c>
      <c r="AB14" s="71"/>
      <c r="AC14" s="72"/>
      <c r="AD14" s="78" t="s">
        <v>671</v>
      </c>
      <c r="AE14" s="78">
        <v>848</v>
      </c>
      <c r="AF14" s="78">
        <v>16463</v>
      </c>
      <c r="AG14" s="78">
        <v>21124</v>
      </c>
      <c r="AH14" s="78">
        <v>7494</v>
      </c>
      <c r="AI14" s="78"/>
      <c r="AJ14" s="78"/>
      <c r="AK14" s="78" t="s">
        <v>823</v>
      </c>
      <c r="AL14" s="82" t="s">
        <v>880</v>
      </c>
      <c r="AM14" s="78"/>
      <c r="AN14" s="80">
        <v>41576.93846064815</v>
      </c>
      <c r="AO14" s="82" t="s">
        <v>941</v>
      </c>
      <c r="AP14" s="78" t="b">
        <v>0</v>
      </c>
      <c r="AQ14" s="78" t="b">
        <v>0</v>
      </c>
      <c r="AR14" s="78" t="b">
        <v>1</v>
      </c>
      <c r="AS14" s="78" t="s">
        <v>614</v>
      </c>
      <c r="AT14" s="78">
        <v>132</v>
      </c>
      <c r="AU14" s="82" t="s">
        <v>994</v>
      </c>
      <c r="AV14" s="78" t="b">
        <v>0</v>
      </c>
      <c r="AW14" s="78" t="s">
        <v>1023</v>
      </c>
      <c r="AX14" s="82" t="s">
        <v>1034</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217</v>
      </c>
      <c r="B15" s="65"/>
      <c r="C15" s="65" t="s">
        <v>64</v>
      </c>
      <c r="D15" s="66">
        <v>162.14763089123048</v>
      </c>
      <c r="E15" s="68"/>
      <c r="F15" s="100" t="s">
        <v>389</v>
      </c>
      <c r="G15" s="65"/>
      <c r="H15" s="69" t="s">
        <v>217</v>
      </c>
      <c r="I15" s="70"/>
      <c r="J15" s="70"/>
      <c r="K15" s="69" t="s">
        <v>1119</v>
      </c>
      <c r="L15" s="73">
        <v>1</v>
      </c>
      <c r="M15" s="74">
        <v>3384.9765625</v>
      </c>
      <c r="N15" s="74">
        <v>4470.7734375</v>
      </c>
      <c r="O15" s="75"/>
      <c r="P15" s="76"/>
      <c r="Q15" s="76"/>
      <c r="R15" s="86"/>
      <c r="S15" s="48">
        <v>0</v>
      </c>
      <c r="T15" s="48">
        <v>1</v>
      </c>
      <c r="U15" s="49">
        <v>0</v>
      </c>
      <c r="V15" s="49">
        <v>0.005102</v>
      </c>
      <c r="W15" s="49">
        <v>0.009776</v>
      </c>
      <c r="X15" s="49">
        <v>0.339996</v>
      </c>
      <c r="Y15" s="49">
        <v>0</v>
      </c>
      <c r="Z15" s="49">
        <v>0</v>
      </c>
      <c r="AA15" s="71">
        <v>15</v>
      </c>
      <c r="AB15" s="71"/>
      <c r="AC15" s="72"/>
      <c r="AD15" s="78" t="s">
        <v>672</v>
      </c>
      <c r="AE15" s="78">
        <v>705</v>
      </c>
      <c r="AF15" s="78">
        <v>229</v>
      </c>
      <c r="AG15" s="78">
        <v>1402</v>
      </c>
      <c r="AH15" s="78">
        <v>692</v>
      </c>
      <c r="AI15" s="78"/>
      <c r="AJ15" s="78" t="s">
        <v>749</v>
      </c>
      <c r="AK15" s="78"/>
      <c r="AL15" s="82" t="s">
        <v>881</v>
      </c>
      <c r="AM15" s="78"/>
      <c r="AN15" s="80">
        <v>40799.81922453704</v>
      </c>
      <c r="AO15" s="78"/>
      <c r="AP15" s="78" t="b">
        <v>1</v>
      </c>
      <c r="AQ15" s="78" t="b">
        <v>0</v>
      </c>
      <c r="AR15" s="78" t="b">
        <v>0</v>
      </c>
      <c r="AS15" s="78" t="s">
        <v>614</v>
      </c>
      <c r="AT15" s="78">
        <v>33</v>
      </c>
      <c r="AU15" s="82" t="s">
        <v>994</v>
      </c>
      <c r="AV15" s="78" t="b">
        <v>0</v>
      </c>
      <c r="AW15" s="78" t="s">
        <v>1023</v>
      </c>
      <c r="AX15" s="82" t="s">
        <v>1035</v>
      </c>
      <c r="AY15" s="78" t="s">
        <v>66</v>
      </c>
      <c r="AZ15" s="78" t="str">
        <f>REPLACE(INDEX(GroupVertices[Group],MATCH(Vertices[[#This Row],[Vertex]],GroupVertices[Vertex],0)),1,1,"")</f>
        <v>1</v>
      </c>
      <c r="BA15" s="48"/>
      <c r="BB15" s="48"/>
      <c r="BC15" s="48"/>
      <c r="BD15" s="48"/>
      <c r="BE15" s="48"/>
      <c r="BF15" s="48"/>
      <c r="BG15" s="120" t="s">
        <v>1535</v>
      </c>
      <c r="BH15" s="120" t="s">
        <v>1535</v>
      </c>
      <c r="BI15" s="120" t="s">
        <v>1571</v>
      </c>
      <c r="BJ15" s="120" t="s">
        <v>1571</v>
      </c>
      <c r="BK15" s="120">
        <v>1</v>
      </c>
      <c r="BL15" s="123">
        <v>3.5714285714285716</v>
      </c>
      <c r="BM15" s="120">
        <v>0</v>
      </c>
      <c r="BN15" s="123">
        <v>0</v>
      </c>
      <c r="BO15" s="120">
        <v>0</v>
      </c>
      <c r="BP15" s="123">
        <v>0</v>
      </c>
      <c r="BQ15" s="120">
        <v>27</v>
      </c>
      <c r="BR15" s="123">
        <v>96.42857142857143</v>
      </c>
      <c r="BS15" s="120">
        <v>28</v>
      </c>
      <c r="BT15" s="2"/>
      <c r="BU15" s="3"/>
      <c r="BV15" s="3"/>
      <c r="BW15" s="3"/>
      <c r="BX15" s="3"/>
    </row>
    <row r="16" spans="1:76" ht="15">
      <c r="A16" s="64" t="s">
        <v>218</v>
      </c>
      <c r="B16" s="65"/>
      <c r="C16" s="65" t="s">
        <v>64</v>
      </c>
      <c r="D16" s="66">
        <v>162.00580208742826</v>
      </c>
      <c r="E16" s="68"/>
      <c r="F16" s="100" t="s">
        <v>390</v>
      </c>
      <c r="G16" s="65"/>
      <c r="H16" s="69" t="s">
        <v>218</v>
      </c>
      <c r="I16" s="70"/>
      <c r="J16" s="70"/>
      <c r="K16" s="69" t="s">
        <v>1120</v>
      </c>
      <c r="L16" s="73">
        <v>1</v>
      </c>
      <c r="M16" s="74">
        <v>2698.5390625</v>
      </c>
      <c r="N16" s="74">
        <v>828.1297607421875</v>
      </c>
      <c r="O16" s="75"/>
      <c r="P16" s="76"/>
      <c r="Q16" s="76"/>
      <c r="R16" s="86"/>
      <c r="S16" s="48">
        <v>0</v>
      </c>
      <c r="T16" s="48">
        <v>1</v>
      </c>
      <c r="U16" s="49">
        <v>0</v>
      </c>
      <c r="V16" s="49">
        <v>0.005102</v>
      </c>
      <c r="W16" s="49">
        <v>0.009776</v>
      </c>
      <c r="X16" s="49">
        <v>0.339996</v>
      </c>
      <c r="Y16" s="49">
        <v>0</v>
      </c>
      <c r="Z16" s="49">
        <v>0</v>
      </c>
      <c r="AA16" s="71">
        <v>16</v>
      </c>
      <c r="AB16" s="71"/>
      <c r="AC16" s="72"/>
      <c r="AD16" s="78" t="s">
        <v>673</v>
      </c>
      <c r="AE16" s="78">
        <v>14</v>
      </c>
      <c r="AF16" s="78">
        <v>9</v>
      </c>
      <c r="AG16" s="78">
        <v>151</v>
      </c>
      <c r="AH16" s="78">
        <v>2</v>
      </c>
      <c r="AI16" s="78"/>
      <c r="AJ16" s="78" t="s">
        <v>750</v>
      </c>
      <c r="AK16" s="78" t="s">
        <v>824</v>
      </c>
      <c r="AL16" s="78"/>
      <c r="AM16" s="78"/>
      <c r="AN16" s="80">
        <v>43465.26190972222</v>
      </c>
      <c r="AO16" s="82" t="s">
        <v>942</v>
      </c>
      <c r="AP16" s="78" t="b">
        <v>1</v>
      </c>
      <c r="AQ16" s="78" t="b">
        <v>0</v>
      </c>
      <c r="AR16" s="78" t="b">
        <v>0</v>
      </c>
      <c r="AS16" s="78" t="s">
        <v>614</v>
      </c>
      <c r="AT16" s="78">
        <v>0</v>
      </c>
      <c r="AU16" s="78"/>
      <c r="AV16" s="78" t="b">
        <v>0</v>
      </c>
      <c r="AW16" s="78" t="s">
        <v>1023</v>
      </c>
      <c r="AX16" s="82" t="s">
        <v>1036</v>
      </c>
      <c r="AY16" s="78" t="s">
        <v>66</v>
      </c>
      <c r="AZ16" s="78" t="str">
        <f>REPLACE(INDEX(GroupVertices[Group],MATCH(Vertices[[#This Row],[Vertex]],GroupVertices[Vertex],0)),1,1,"")</f>
        <v>1</v>
      </c>
      <c r="BA16" s="48"/>
      <c r="BB16" s="48"/>
      <c r="BC16" s="48"/>
      <c r="BD16" s="48"/>
      <c r="BE16" s="48"/>
      <c r="BF16" s="48"/>
      <c r="BG16" s="120" t="s">
        <v>1535</v>
      </c>
      <c r="BH16" s="120" t="s">
        <v>1535</v>
      </c>
      <c r="BI16" s="120" t="s">
        <v>1571</v>
      </c>
      <c r="BJ16" s="120" t="s">
        <v>1571</v>
      </c>
      <c r="BK16" s="120">
        <v>1</v>
      </c>
      <c r="BL16" s="123">
        <v>3.5714285714285716</v>
      </c>
      <c r="BM16" s="120">
        <v>0</v>
      </c>
      <c r="BN16" s="123">
        <v>0</v>
      </c>
      <c r="BO16" s="120">
        <v>0</v>
      </c>
      <c r="BP16" s="123">
        <v>0</v>
      </c>
      <c r="BQ16" s="120">
        <v>27</v>
      </c>
      <c r="BR16" s="123">
        <v>96.42857142857143</v>
      </c>
      <c r="BS16" s="120">
        <v>28</v>
      </c>
      <c r="BT16" s="2"/>
      <c r="BU16" s="3"/>
      <c r="BV16" s="3"/>
      <c r="BW16" s="3"/>
      <c r="BX16" s="3"/>
    </row>
    <row r="17" spans="1:76" ht="15">
      <c r="A17" s="64" t="s">
        <v>219</v>
      </c>
      <c r="B17" s="65"/>
      <c r="C17" s="65" t="s">
        <v>64</v>
      </c>
      <c r="D17" s="66">
        <v>163.32738866831247</v>
      </c>
      <c r="E17" s="68"/>
      <c r="F17" s="100" t="s">
        <v>391</v>
      </c>
      <c r="G17" s="65"/>
      <c r="H17" s="69" t="s">
        <v>219</v>
      </c>
      <c r="I17" s="70"/>
      <c r="J17" s="70"/>
      <c r="K17" s="69" t="s">
        <v>1121</v>
      </c>
      <c r="L17" s="73">
        <v>1</v>
      </c>
      <c r="M17" s="74">
        <v>3182.686767578125</v>
      </c>
      <c r="N17" s="74">
        <v>2517.959716796875</v>
      </c>
      <c r="O17" s="75"/>
      <c r="P17" s="76"/>
      <c r="Q17" s="76"/>
      <c r="R17" s="86"/>
      <c r="S17" s="48">
        <v>0</v>
      </c>
      <c r="T17" s="48">
        <v>1</v>
      </c>
      <c r="U17" s="49">
        <v>0</v>
      </c>
      <c r="V17" s="49">
        <v>0.005102</v>
      </c>
      <c r="W17" s="49">
        <v>0.009776</v>
      </c>
      <c r="X17" s="49">
        <v>0.339996</v>
      </c>
      <c r="Y17" s="49">
        <v>0</v>
      </c>
      <c r="Z17" s="49">
        <v>0</v>
      </c>
      <c r="AA17" s="71">
        <v>17</v>
      </c>
      <c r="AB17" s="71"/>
      <c r="AC17" s="72"/>
      <c r="AD17" s="78" t="s">
        <v>674</v>
      </c>
      <c r="AE17" s="78">
        <v>892</v>
      </c>
      <c r="AF17" s="78">
        <v>2059</v>
      </c>
      <c r="AG17" s="78">
        <v>11223</v>
      </c>
      <c r="AH17" s="78">
        <v>9998</v>
      </c>
      <c r="AI17" s="78"/>
      <c r="AJ17" s="78" t="s">
        <v>751</v>
      </c>
      <c r="AK17" s="78" t="s">
        <v>825</v>
      </c>
      <c r="AL17" s="82" t="s">
        <v>882</v>
      </c>
      <c r="AM17" s="78"/>
      <c r="AN17" s="80">
        <v>41406.89561342593</v>
      </c>
      <c r="AO17" s="82" t="s">
        <v>943</v>
      </c>
      <c r="AP17" s="78" t="b">
        <v>0</v>
      </c>
      <c r="AQ17" s="78" t="b">
        <v>0</v>
      </c>
      <c r="AR17" s="78" t="b">
        <v>0</v>
      </c>
      <c r="AS17" s="78" t="s">
        <v>988</v>
      </c>
      <c r="AT17" s="78">
        <v>404</v>
      </c>
      <c r="AU17" s="82" t="s">
        <v>994</v>
      </c>
      <c r="AV17" s="78" t="b">
        <v>0</v>
      </c>
      <c r="AW17" s="78" t="s">
        <v>1023</v>
      </c>
      <c r="AX17" s="82" t="s">
        <v>1037</v>
      </c>
      <c r="AY17" s="78" t="s">
        <v>66</v>
      </c>
      <c r="AZ17" s="78" t="str">
        <f>REPLACE(INDEX(GroupVertices[Group],MATCH(Vertices[[#This Row],[Vertex]],GroupVertices[Vertex],0)),1,1,"")</f>
        <v>1</v>
      </c>
      <c r="BA17" s="48"/>
      <c r="BB17" s="48"/>
      <c r="BC17" s="48"/>
      <c r="BD17" s="48"/>
      <c r="BE17" s="48"/>
      <c r="BF17" s="48"/>
      <c r="BG17" s="120" t="s">
        <v>1535</v>
      </c>
      <c r="BH17" s="120" t="s">
        <v>1535</v>
      </c>
      <c r="BI17" s="120" t="s">
        <v>1571</v>
      </c>
      <c r="BJ17" s="120" t="s">
        <v>1571</v>
      </c>
      <c r="BK17" s="120">
        <v>1</v>
      </c>
      <c r="BL17" s="123">
        <v>3.5714285714285716</v>
      </c>
      <c r="BM17" s="120">
        <v>0</v>
      </c>
      <c r="BN17" s="123">
        <v>0</v>
      </c>
      <c r="BO17" s="120">
        <v>0</v>
      </c>
      <c r="BP17" s="123">
        <v>0</v>
      </c>
      <c r="BQ17" s="120">
        <v>27</v>
      </c>
      <c r="BR17" s="123">
        <v>96.42857142857143</v>
      </c>
      <c r="BS17" s="120">
        <v>28</v>
      </c>
      <c r="BT17" s="2"/>
      <c r="BU17" s="3"/>
      <c r="BV17" s="3"/>
      <c r="BW17" s="3"/>
      <c r="BX17" s="3"/>
    </row>
    <row r="18" spans="1:76" ht="15">
      <c r="A18" s="64" t="s">
        <v>220</v>
      </c>
      <c r="B18" s="65"/>
      <c r="C18" s="65" t="s">
        <v>64</v>
      </c>
      <c r="D18" s="66">
        <v>162.0979908098997</v>
      </c>
      <c r="E18" s="68"/>
      <c r="F18" s="100" t="s">
        <v>392</v>
      </c>
      <c r="G18" s="65"/>
      <c r="H18" s="69" t="s">
        <v>220</v>
      </c>
      <c r="I18" s="70"/>
      <c r="J18" s="70"/>
      <c r="K18" s="69" t="s">
        <v>1122</v>
      </c>
      <c r="L18" s="73">
        <v>6.288392593992302</v>
      </c>
      <c r="M18" s="74">
        <v>8594.802734375</v>
      </c>
      <c r="N18" s="74">
        <v>4011.363525390625</v>
      </c>
      <c r="O18" s="75"/>
      <c r="P18" s="76"/>
      <c r="Q18" s="76"/>
      <c r="R18" s="86"/>
      <c r="S18" s="48">
        <v>0</v>
      </c>
      <c r="T18" s="48">
        <v>4</v>
      </c>
      <c r="U18" s="49">
        <v>1.2</v>
      </c>
      <c r="V18" s="49">
        <v>0.00369</v>
      </c>
      <c r="W18" s="49">
        <v>7.8E-05</v>
      </c>
      <c r="X18" s="49">
        <v>0.806909</v>
      </c>
      <c r="Y18" s="49">
        <v>0.25</v>
      </c>
      <c r="Z18" s="49">
        <v>0</v>
      </c>
      <c r="AA18" s="71">
        <v>18</v>
      </c>
      <c r="AB18" s="71"/>
      <c r="AC18" s="72"/>
      <c r="AD18" s="78" t="s">
        <v>675</v>
      </c>
      <c r="AE18" s="78">
        <v>244</v>
      </c>
      <c r="AF18" s="78">
        <v>152</v>
      </c>
      <c r="AG18" s="78">
        <v>7006</v>
      </c>
      <c r="AH18" s="78">
        <v>9027</v>
      </c>
      <c r="AI18" s="78"/>
      <c r="AJ18" s="78" t="s">
        <v>752</v>
      </c>
      <c r="AK18" s="78" t="s">
        <v>826</v>
      </c>
      <c r="AL18" s="78"/>
      <c r="AM18" s="78"/>
      <c r="AN18" s="80">
        <v>42930.812939814816</v>
      </c>
      <c r="AO18" s="82" t="s">
        <v>944</v>
      </c>
      <c r="AP18" s="78" t="b">
        <v>1</v>
      </c>
      <c r="AQ18" s="78" t="b">
        <v>0</v>
      </c>
      <c r="AR18" s="78" t="b">
        <v>1</v>
      </c>
      <c r="AS18" s="78" t="s">
        <v>614</v>
      </c>
      <c r="AT18" s="78">
        <v>0</v>
      </c>
      <c r="AU18" s="78"/>
      <c r="AV18" s="78" t="b">
        <v>0</v>
      </c>
      <c r="AW18" s="78" t="s">
        <v>1023</v>
      </c>
      <c r="AX18" s="82" t="s">
        <v>1038</v>
      </c>
      <c r="AY18" s="78" t="s">
        <v>66</v>
      </c>
      <c r="AZ18" s="78" t="str">
        <f>REPLACE(INDEX(GroupVertices[Group],MATCH(Vertices[[#This Row],[Vertex]],GroupVertices[Vertex],0)),1,1,"")</f>
        <v>4</v>
      </c>
      <c r="BA18" s="48" t="s">
        <v>345</v>
      </c>
      <c r="BB18" s="48" t="s">
        <v>345</v>
      </c>
      <c r="BC18" s="48" t="s">
        <v>364</v>
      </c>
      <c r="BD18" s="48" t="s">
        <v>364</v>
      </c>
      <c r="BE18" s="48" t="s">
        <v>373</v>
      </c>
      <c r="BF18" s="48" t="s">
        <v>373</v>
      </c>
      <c r="BG18" s="120" t="s">
        <v>1540</v>
      </c>
      <c r="BH18" s="120" t="s">
        <v>1540</v>
      </c>
      <c r="BI18" s="120" t="s">
        <v>1574</v>
      </c>
      <c r="BJ18" s="120" t="s">
        <v>1574</v>
      </c>
      <c r="BK18" s="120">
        <v>1</v>
      </c>
      <c r="BL18" s="123">
        <v>8.333333333333334</v>
      </c>
      <c r="BM18" s="120">
        <v>1</v>
      </c>
      <c r="BN18" s="123">
        <v>8.333333333333334</v>
      </c>
      <c r="BO18" s="120">
        <v>0</v>
      </c>
      <c r="BP18" s="123">
        <v>0</v>
      </c>
      <c r="BQ18" s="120">
        <v>10</v>
      </c>
      <c r="BR18" s="123">
        <v>83.33333333333333</v>
      </c>
      <c r="BS18" s="120">
        <v>12</v>
      </c>
      <c r="BT18" s="2"/>
      <c r="BU18" s="3"/>
      <c r="BV18" s="3"/>
      <c r="BW18" s="3"/>
      <c r="BX18" s="3"/>
    </row>
    <row r="19" spans="1:76" ht="15">
      <c r="A19" s="64" t="s">
        <v>221</v>
      </c>
      <c r="B19" s="65"/>
      <c r="C19" s="65" t="s">
        <v>64</v>
      </c>
      <c r="D19" s="66">
        <v>162.09541210437604</v>
      </c>
      <c r="E19" s="68"/>
      <c r="F19" s="100" t="s">
        <v>393</v>
      </c>
      <c r="G19" s="65"/>
      <c r="H19" s="69" t="s">
        <v>221</v>
      </c>
      <c r="I19" s="70"/>
      <c r="J19" s="70"/>
      <c r="K19" s="69" t="s">
        <v>1123</v>
      </c>
      <c r="L19" s="73">
        <v>1</v>
      </c>
      <c r="M19" s="74">
        <v>3271.843017578125</v>
      </c>
      <c r="N19" s="74">
        <v>7145.03173828125</v>
      </c>
      <c r="O19" s="75"/>
      <c r="P19" s="76"/>
      <c r="Q19" s="76"/>
      <c r="R19" s="86"/>
      <c r="S19" s="48">
        <v>0</v>
      </c>
      <c r="T19" s="48">
        <v>1</v>
      </c>
      <c r="U19" s="49">
        <v>0</v>
      </c>
      <c r="V19" s="49">
        <v>0.005102</v>
      </c>
      <c r="W19" s="49">
        <v>0.009776</v>
      </c>
      <c r="X19" s="49">
        <v>0.339996</v>
      </c>
      <c r="Y19" s="49">
        <v>0</v>
      </c>
      <c r="Z19" s="49">
        <v>0</v>
      </c>
      <c r="AA19" s="71">
        <v>19</v>
      </c>
      <c r="AB19" s="71"/>
      <c r="AC19" s="72"/>
      <c r="AD19" s="78" t="s">
        <v>676</v>
      </c>
      <c r="AE19" s="78">
        <v>1636</v>
      </c>
      <c r="AF19" s="78">
        <v>148</v>
      </c>
      <c r="AG19" s="78">
        <v>157</v>
      </c>
      <c r="AH19" s="78">
        <v>150</v>
      </c>
      <c r="AI19" s="78"/>
      <c r="AJ19" s="78" t="s">
        <v>753</v>
      </c>
      <c r="AK19" s="78" t="s">
        <v>822</v>
      </c>
      <c r="AL19" s="78"/>
      <c r="AM19" s="78"/>
      <c r="AN19" s="80">
        <v>40851.807754629626</v>
      </c>
      <c r="AO19" s="82" t="s">
        <v>945</v>
      </c>
      <c r="AP19" s="78" t="b">
        <v>0</v>
      </c>
      <c r="AQ19" s="78" t="b">
        <v>0</v>
      </c>
      <c r="AR19" s="78" t="b">
        <v>0</v>
      </c>
      <c r="AS19" s="78" t="s">
        <v>614</v>
      </c>
      <c r="AT19" s="78">
        <v>0</v>
      </c>
      <c r="AU19" s="82" t="s">
        <v>998</v>
      </c>
      <c r="AV19" s="78" t="b">
        <v>0</v>
      </c>
      <c r="AW19" s="78" t="s">
        <v>1023</v>
      </c>
      <c r="AX19" s="82" t="s">
        <v>1039</v>
      </c>
      <c r="AY19" s="78" t="s">
        <v>66</v>
      </c>
      <c r="AZ19" s="78" t="str">
        <f>REPLACE(INDEX(GroupVertices[Group],MATCH(Vertices[[#This Row],[Vertex]],GroupVertices[Vertex],0)),1,1,"")</f>
        <v>1</v>
      </c>
      <c r="BA19" s="48"/>
      <c r="BB19" s="48"/>
      <c r="BC19" s="48"/>
      <c r="BD19" s="48"/>
      <c r="BE19" s="48"/>
      <c r="BF19" s="48"/>
      <c r="BG19" s="120" t="s">
        <v>1535</v>
      </c>
      <c r="BH19" s="120" t="s">
        <v>1535</v>
      </c>
      <c r="BI19" s="120" t="s">
        <v>1571</v>
      </c>
      <c r="BJ19" s="120" t="s">
        <v>1571</v>
      </c>
      <c r="BK19" s="120">
        <v>1</v>
      </c>
      <c r="BL19" s="123">
        <v>3.5714285714285716</v>
      </c>
      <c r="BM19" s="120">
        <v>0</v>
      </c>
      <c r="BN19" s="123">
        <v>0</v>
      </c>
      <c r="BO19" s="120">
        <v>0</v>
      </c>
      <c r="BP19" s="123">
        <v>0</v>
      </c>
      <c r="BQ19" s="120">
        <v>27</v>
      </c>
      <c r="BR19" s="123">
        <v>96.42857142857143</v>
      </c>
      <c r="BS19" s="120">
        <v>28</v>
      </c>
      <c r="BT19" s="2"/>
      <c r="BU19" s="3"/>
      <c r="BV19" s="3"/>
      <c r="BW19" s="3"/>
      <c r="BX19" s="3"/>
    </row>
    <row r="20" spans="1:76" ht="15">
      <c r="A20" s="64" t="s">
        <v>222</v>
      </c>
      <c r="B20" s="65"/>
      <c r="C20" s="65" t="s">
        <v>64</v>
      </c>
      <c r="D20" s="66">
        <v>164.96873473413254</v>
      </c>
      <c r="E20" s="68"/>
      <c r="F20" s="100" t="s">
        <v>394</v>
      </c>
      <c r="G20" s="65"/>
      <c r="H20" s="69" t="s">
        <v>222</v>
      </c>
      <c r="I20" s="70"/>
      <c r="J20" s="70"/>
      <c r="K20" s="69" t="s">
        <v>1124</v>
      </c>
      <c r="L20" s="73">
        <v>1</v>
      </c>
      <c r="M20" s="74">
        <v>6276.009765625</v>
      </c>
      <c r="N20" s="74">
        <v>1342.494873046875</v>
      </c>
      <c r="O20" s="75"/>
      <c r="P20" s="76"/>
      <c r="Q20" s="76"/>
      <c r="R20" s="86"/>
      <c r="S20" s="48">
        <v>0</v>
      </c>
      <c r="T20" s="48">
        <v>2</v>
      </c>
      <c r="U20" s="49">
        <v>0</v>
      </c>
      <c r="V20" s="49">
        <v>0.00578</v>
      </c>
      <c r="W20" s="49">
        <v>0.010548</v>
      </c>
      <c r="X20" s="49">
        <v>0.546504</v>
      </c>
      <c r="Y20" s="49">
        <v>0.5</v>
      </c>
      <c r="Z20" s="49">
        <v>0</v>
      </c>
      <c r="AA20" s="71">
        <v>20</v>
      </c>
      <c r="AB20" s="71"/>
      <c r="AC20" s="72"/>
      <c r="AD20" s="78" t="s">
        <v>677</v>
      </c>
      <c r="AE20" s="78">
        <v>4923</v>
      </c>
      <c r="AF20" s="78">
        <v>4605</v>
      </c>
      <c r="AG20" s="78">
        <v>103292</v>
      </c>
      <c r="AH20" s="78">
        <v>349</v>
      </c>
      <c r="AI20" s="78"/>
      <c r="AJ20" s="78" t="s">
        <v>754</v>
      </c>
      <c r="AK20" s="78" t="s">
        <v>827</v>
      </c>
      <c r="AL20" s="82" t="s">
        <v>883</v>
      </c>
      <c r="AM20" s="78"/>
      <c r="AN20" s="80">
        <v>42897.63092592593</v>
      </c>
      <c r="AO20" s="82" t="s">
        <v>946</v>
      </c>
      <c r="AP20" s="78" t="b">
        <v>0</v>
      </c>
      <c r="AQ20" s="78" t="b">
        <v>0</v>
      </c>
      <c r="AR20" s="78" t="b">
        <v>0</v>
      </c>
      <c r="AS20" s="78" t="s">
        <v>614</v>
      </c>
      <c r="AT20" s="78">
        <v>193</v>
      </c>
      <c r="AU20" s="82" t="s">
        <v>994</v>
      </c>
      <c r="AV20" s="78" t="b">
        <v>0</v>
      </c>
      <c r="AW20" s="78" t="s">
        <v>1023</v>
      </c>
      <c r="AX20" s="82" t="s">
        <v>1040</v>
      </c>
      <c r="AY20" s="78" t="s">
        <v>66</v>
      </c>
      <c r="AZ20" s="78" t="str">
        <f>REPLACE(INDEX(GroupVertices[Group],MATCH(Vertices[[#This Row],[Vertex]],GroupVertices[Vertex],0)),1,1,"")</f>
        <v>3</v>
      </c>
      <c r="BA20" s="48" t="s">
        <v>346</v>
      </c>
      <c r="BB20" s="48" t="s">
        <v>346</v>
      </c>
      <c r="BC20" s="48" t="s">
        <v>365</v>
      </c>
      <c r="BD20" s="48" t="s">
        <v>365</v>
      </c>
      <c r="BE20" s="48" t="s">
        <v>374</v>
      </c>
      <c r="BF20" s="48" t="s">
        <v>374</v>
      </c>
      <c r="BG20" s="120" t="s">
        <v>1541</v>
      </c>
      <c r="BH20" s="120" t="s">
        <v>1541</v>
      </c>
      <c r="BI20" s="120" t="s">
        <v>1576</v>
      </c>
      <c r="BJ20" s="120" t="s">
        <v>1576</v>
      </c>
      <c r="BK20" s="120">
        <v>1</v>
      </c>
      <c r="BL20" s="123">
        <v>8.333333333333334</v>
      </c>
      <c r="BM20" s="120">
        <v>0</v>
      </c>
      <c r="BN20" s="123">
        <v>0</v>
      </c>
      <c r="BO20" s="120">
        <v>0</v>
      </c>
      <c r="BP20" s="123">
        <v>0</v>
      </c>
      <c r="BQ20" s="120">
        <v>11</v>
      </c>
      <c r="BR20" s="123">
        <v>91.66666666666667</v>
      </c>
      <c r="BS20" s="120">
        <v>12</v>
      </c>
      <c r="BT20" s="2"/>
      <c r="BU20" s="3"/>
      <c r="BV20" s="3"/>
      <c r="BW20" s="3"/>
      <c r="BX20" s="3"/>
    </row>
    <row r="21" spans="1:76" ht="15">
      <c r="A21" s="64" t="s">
        <v>249</v>
      </c>
      <c r="B21" s="65"/>
      <c r="C21" s="65" t="s">
        <v>64</v>
      </c>
      <c r="D21" s="66">
        <v>173.49780325369247</v>
      </c>
      <c r="E21" s="68"/>
      <c r="F21" s="100" t="s">
        <v>418</v>
      </c>
      <c r="G21" s="65"/>
      <c r="H21" s="69" t="s">
        <v>249</v>
      </c>
      <c r="I21" s="70"/>
      <c r="J21" s="70"/>
      <c r="K21" s="69" t="s">
        <v>1125</v>
      </c>
      <c r="L21" s="73">
        <v>9999</v>
      </c>
      <c r="M21" s="74">
        <v>4913.48046875</v>
      </c>
      <c r="N21" s="74">
        <v>1977.4935302734375</v>
      </c>
      <c r="O21" s="75"/>
      <c r="P21" s="76"/>
      <c r="Q21" s="76"/>
      <c r="R21" s="86"/>
      <c r="S21" s="48">
        <v>28</v>
      </c>
      <c r="T21" s="48">
        <v>8</v>
      </c>
      <c r="U21" s="49">
        <v>2268.666667</v>
      </c>
      <c r="V21" s="49">
        <v>0.008929</v>
      </c>
      <c r="W21" s="49">
        <v>0.08604</v>
      </c>
      <c r="X21" s="49">
        <v>6.855777</v>
      </c>
      <c r="Y21" s="49">
        <v>0.046370967741935484</v>
      </c>
      <c r="Z21" s="49">
        <v>0.125</v>
      </c>
      <c r="AA21" s="71">
        <v>21</v>
      </c>
      <c r="AB21" s="71"/>
      <c r="AC21" s="72"/>
      <c r="AD21" s="78" t="s">
        <v>678</v>
      </c>
      <c r="AE21" s="78">
        <v>1006</v>
      </c>
      <c r="AF21" s="78">
        <v>17835</v>
      </c>
      <c r="AG21" s="78">
        <v>6039</v>
      </c>
      <c r="AH21" s="78">
        <v>8184</v>
      </c>
      <c r="AI21" s="78"/>
      <c r="AJ21" s="78" t="s">
        <v>755</v>
      </c>
      <c r="AK21" s="78" t="s">
        <v>828</v>
      </c>
      <c r="AL21" s="82" t="s">
        <v>884</v>
      </c>
      <c r="AM21" s="78"/>
      <c r="AN21" s="80">
        <v>39932.96861111111</v>
      </c>
      <c r="AO21" s="82" t="s">
        <v>947</v>
      </c>
      <c r="AP21" s="78" t="b">
        <v>0</v>
      </c>
      <c r="AQ21" s="78" t="b">
        <v>0</v>
      </c>
      <c r="AR21" s="78" t="b">
        <v>0</v>
      </c>
      <c r="AS21" s="78" t="s">
        <v>614</v>
      </c>
      <c r="AT21" s="78">
        <v>798</v>
      </c>
      <c r="AU21" s="82" t="s">
        <v>994</v>
      </c>
      <c r="AV21" s="78" t="b">
        <v>0</v>
      </c>
      <c r="AW21" s="78" t="s">
        <v>1023</v>
      </c>
      <c r="AX21" s="82" t="s">
        <v>1041</v>
      </c>
      <c r="AY21" s="78" t="s">
        <v>66</v>
      </c>
      <c r="AZ21" s="78" t="str">
        <f>REPLACE(INDEX(GroupVertices[Group],MATCH(Vertices[[#This Row],[Vertex]],GroupVertices[Vertex],0)),1,1,"")</f>
        <v>3</v>
      </c>
      <c r="BA21" s="48" t="s">
        <v>1524</v>
      </c>
      <c r="BB21" s="48" t="s">
        <v>1524</v>
      </c>
      <c r="BC21" s="48" t="s">
        <v>366</v>
      </c>
      <c r="BD21" s="48" t="s">
        <v>366</v>
      </c>
      <c r="BE21" s="48" t="s">
        <v>376</v>
      </c>
      <c r="BF21" s="48" t="s">
        <v>376</v>
      </c>
      <c r="BG21" s="120" t="s">
        <v>1542</v>
      </c>
      <c r="BH21" s="120" t="s">
        <v>1542</v>
      </c>
      <c r="BI21" s="120" t="s">
        <v>1577</v>
      </c>
      <c r="BJ21" s="120" t="s">
        <v>1577</v>
      </c>
      <c r="BK21" s="120">
        <v>1</v>
      </c>
      <c r="BL21" s="123">
        <v>2.0833333333333335</v>
      </c>
      <c r="BM21" s="120">
        <v>1</v>
      </c>
      <c r="BN21" s="123">
        <v>2.0833333333333335</v>
      </c>
      <c r="BO21" s="120">
        <v>0</v>
      </c>
      <c r="BP21" s="123">
        <v>0</v>
      </c>
      <c r="BQ21" s="120">
        <v>46</v>
      </c>
      <c r="BR21" s="123">
        <v>95.83333333333333</v>
      </c>
      <c r="BS21" s="120">
        <v>48</v>
      </c>
      <c r="BT21" s="2"/>
      <c r="BU21" s="3"/>
      <c r="BV21" s="3"/>
      <c r="BW21" s="3"/>
      <c r="BX21" s="3"/>
    </row>
    <row r="22" spans="1:76" ht="15">
      <c r="A22" s="64" t="s">
        <v>225</v>
      </c>
      <c r="B22" s="65"/>
      <c r="C22" s="65" t="s">
        <v>64</v>
      </c>
      <c r="D22" s="66">
        <v>162.79810935957786</v>
      </c>
      <c r="E22" s="68"/>
      <c r="F22" s="100" t="s">
        <v>397</v>
      </c>
      <c r="G22" s="65"/>
      <c r="H22" s="69" t="s">
        <v>225</v>
      </c>
      <c r="I22" s="70"/>
      <c r="J22" s="70"/>
      <c r="K22" s="69" t="s">
        <v>1126</v>
      </c>
      <c r="L22" s="73">
        <v>27.441962969961512</v>
      </c>
      <c r="M22" s="74">
        <v>5566.8837890625</v>
      </c>
      <c r="N22" s="74">
        <v>2294.838134765625</v>
      </c>
      <c r="O22" s="75"/>
      <c r="P22" s="76"/>
      <c r="Q22" s="76"/>
      <c r="R22" s="86"/>
      <c r="S22" s="48">
        <v>4</v>
      </c>
      <c r="T22" s="48">
        <v>1</v>
      </c>
      <c r="U22" s="49">
        <v>6</v>
      </c>
      <c r="V22" s="49">
        <v>0.005882</v>
      </c>
      <c r="W22" s="49">
        <v>0.013577</v>
      </c>
      <c r="X22" s="49">
        <v>1.261162</v>
      </c>
      <c r="Y22" s="49">
        <v>0.2</v>
      </c>
      <c r="Z22" s="49">
        <v>0</v>
      </c>
      <c r="AA22" s="71">
        <v>22</v>
      </c>
      <c r="AB22" s="71"/>
      <c r="AC22" s="72"/>
      <c r="AD22" s="78" t="s">
        <v>679</v>
      </c>
      <c r="AE22" s="78">
        <v>1370</v>
      </c>
      <c r="AF22" s="78">
        <v>1238</v>
      </c>
      <c r="AG22" s="78">
        <v>19802</v>
      </c>
      <c r="AH22" s="78">
        <v>3354</v>
      </c>
      <c r="AI22" s="78"/>
      <c r="AJ22" s="78" t="s">
        <v>756</v>
      </c>
      <c r="AK22" s="78"/>
      <c r="AL22" s="82" t="s">
        <v>885</v>
      </c>
      <c r="AM22" s="78"/>
      <c r="AN22" s="80">
        <v>42816.76673611111</v>
      </c>
      <c r="AO22" s="82" t="s">
        <v>948</v>
      </c>
      <c r="AP22" s="78" t="b">
        <v>1</v>
      </c>
      <c r="AQ22" s="78" t="b">
        <v>0</v>
      </c>
      <c r="AR22" s="78" t="b">
        <v>0</v>
      </c>
      <c r="AS22" s="78" t="s">
        <v>614</v>
      </c>
      <c r="AT22" s="78">
        <v>61</v>
      </c>
      <c r="AU22" s="78"/>
      <c r="AV22" s="78" t="b">
        <v>0</v>
      </c>
      <c r="AW22" s="78" t="s">
        <v>1023</v>
      </c>
      <c r="AX22" s="82" t="s">
        <v>1042</v>
      </c>
      <c r="AY22" s="78" t="s">
        <v>66</v>
      </c>
      <c r="AZ22" s="78" t="str">
        <f>REPLACE(INDEX(GroupVertices[Group],MATCH(Vertices[[#This Row],[Vertex]],GroupVertices[Vertex],0)),1,1,"")</f>
        <v>3</v>
      </c>
      <c r="BA22" s="48" t="s">
        <v>1525</v>
      </c>
      <c r="BB22" s="48" t="s">
        <v>1525</v>
      </c>
      <c r="BC22" s="48" t="s">
        <v>365</v>
      </c>
      <c r="BD22" s="48" t="s">
        <v>365</v>
      </c>
      <c r="BE22" s="48" t="s">
        <v>1530</v>
      </c>
      <c r="BF22" s="48" t="s">
        <v>1532</v>
      </c>
      <c r="BG22" s="120" t="s">
        <v>1543</v>
      </c>
      <c r="BH22" s="120" t="s">
        <v>1567</v>
      </c>
      <c r="BI22" s="120" t="s">
        <v>1578</v>
      </c>
      <c r="BJ22" s="120" t="s">
        <v>1598</v>
      </c>
      <c r="BK22" s="120">
        <v>2</v>
      </c>
      <c r="BL22" s="123">
        <v>9.523809523809524</v>
      </c>
      <c r="BM22" s="120">
        <v>0</v>
      </c>
      <c r="BN22" s="123">
        <v>0</v>
      </c>
      <c r="BO22" s="120">
        <v>0</v>
      </c>
      <c r="BP22" s="123">
        <v>0</v>
      </c>
      <c r="BQ22" s="120">
        <v>19</v>
      </c>
      <c r="BR22" s="123">
        <v>90.47619047619048</v>
      </c>
      <c r="BS22" s="120">
        <v>21</v>
      </c>
      <c r="BT22" s="2"/>
      <c r="BU22" s="3"/>
      <c r="BV22" s="3"/>
      <c r="BW22" s="3"/>
      <c r="BX22" s="3"/>
    </row>
    <row r="23" spans="1:76" ht="15">
      <c r="A23" s="64" t="s">
        <v>223</v>
      </c>
      <c r="B23" s="65"/>
      <c r="C23" s="65" t="s">
        <v>64</v>
      </c>
      <c r="D23" s="66">
        <v>166.23358979349584</v>
      </c>
      <c r="E23" s="68"/>
      <c r="F23" s="100" t="s">
        <v>395</v>
      </c>
      <c r="G23" s="65"/>
      <c r="H23" s="69" t="s">
        <v>223</v>
      </c>
      <c r="I23" s="70"/>
      <c r="J23" s="70"/>
      <c r="K23" s="69" t="s">
        <v>1127</v>
      </c>
      <c r="L23" s="73">
        <v>1</v>
      </c>
      <c r="M23" s="74">
        <v>5380.2138671875</v>
      </c>
      <c r="N23" s="74">
        <v>3705.51171875</v>
      </c>
      <c r="O23" s="75"/>
      <c r="P23" s="76"/>
      <c r="Q23" s="76"/>
      <c r="R23" s="86"/>
      <c r="S23" s="48">
        <v>0</v>
      </c>
      <c r="T23" s="48">
        <v>2</v>
      </c>
      <c r="U23" s="49">
        <v>0</v>
      </c>
      <c r="V23" s="49">
        <v>0.00578</v>
      </c>
      <c r="W23" s="49">
        <v>0.010548</v>
      </c>
      <c r="X23" s="49">
        <v>0.546504</v>
      </c>
      <c r="Y23" s="49">
        <v>0.5</v>
      </c>
      <c r="Z23" s="49">
        <v>0</v>
      </c>
      <c r="AA23" s="71">
        <v>23</v>
      </c>
      <c r="AB23" s="71"/>
      <c r="AC23" s="72"/>
      <c r="AD23" s="78" t="s">
        <v>680</v>
      </c>
      <c r="AE23" s="78">
        <v>1647</v>
      </c>
      <c r="AF23" s="78">
        <v>6567</v>
      </c>
      <c r="AG23" s="78">
        <v>9457</v>
      </c>
      <c r="AH23" s="78">
        <v>18492</v>
      </c>
      <c r="AI23" s="78"/>
      <c r="AJ23" s="78" t="s">
        <v>757</v>
      </c>
      <c r="AK23" s="78" t="s">
        <v>829</v>
      </c>
      <c r="AL23" s="82" t="s">
        <v>886</v>
      </c>
      <c r="AM23" s="78"/>
      <c r="AN23" s="80">
        <v>39982.11886574074</v>
      </c>
      <c r="AO23" s="82" t="s">
        <v>949</v>
      </c>
      <c r="AP23" s="78" t="b">
        <v>0</v>
      </c>
      <c r="AQ23" s="78" t="b">
        <v>0</v>
      </c>
      <c r="AR23" s="78" t="b">
        <v>1</v>
      </c>
      <c r="AS23" s="78" t="s">
        <v>614</v>
      </c>
      <c r="AT23" s="78">
        <v>565</v>
      </c>
      <c r="AU23" s="82" t="s">
        <v>995</v>
      </c>
      <c r="AV23" s="78" t="b">
        <v>0</v>
      </c>
      <c r="AW23" s="78" t="s">
        <v>1023</v>
      </c>
      <c r="AX23" s="82" t="s">
        <v>1043</v>
      </c>
      <c r="AY23" s="78" t="s">
        <v>66</v>
      </c>
      <c r="AZ23" s="78" t="str">
        <f>REPLACE(INDEX(GroupVertices[Group],MATCH(Vertices[[#This Row],[Vertex]],GroupVertices[Vertex],0)),1,1,"")</f>
        <v>3</v>
      </c>
      <c r="BA23" s="48" t="s">
        <v>346</v>
      </c>
      <c r="BB23" s="48" t="s">
        <v>346</v>
      </c>
      <c r="BC23" s="48" t="s">
        <v>365</v>
      </c>
      <c r="BD23" s="48" t="s">
        <v>365</v>
      </c>
      <c r="BE23" s="48" t="s">
        <v>374</v>
      </c>
      <c r="BF23" s="48" t="s">
        <v>374</v>
      </c>
      <c r="BG23" s="120" t="s">
        <v>1541</v>
      </c>
      <c r="BH23" s="120" t="s">
        <v>1541</v>
      </c>
      <c r="BI23" s="120" t="s">
        <v>1576</v>
      </c>
      <c r="BJ23" s="120" t="s">
        <v>1576</v>
      </c>
      <c r="BK23" s="120">
        <v>1</v>
      </c>
      <c r="BL23" s="123">
        <v>8.333333333333334</v>
      </c>
      <c r="BM23" s="120">
        <v>0</v>
      </c>
      <c r="BN23" s="123">
        <v>0</v>
      </c>
      <c r="BO23" s="120">
        <v>0</v>
      </c>
      <c r="BP23" s="123">
        <v>0</v>
      </c>
      <c r="BQ23" s="120">
        <v>11</v>
      </c>
      <c r="BR23" s="123">
        <v>91.66666666666667</v>
      </c>
      <c r="BS23" s="120">
        <v>12</v>
      </c>
      <c r="BT23" s="2"/>
      <c r="BU23" s="3"/>
      <c r="BV23" s="3"/>
      <c r="BW23" s="3"/>
      <c r="BX23" s="3"/>
    </row>
    <row r="24" spans="1:76" ht="15">
      <c r="A24" s="64" t="s">
        <v>224</v>
      </c>
      <c r="B24" s="65"/>
      <c r="C24" s="65" t="s">
        <v>64</v>
      </c>
      <c r="D24" s="66">
        <v>163.12238157918017</v>
      </c>
      <c r="E24" s="68"/>
      <c r="F24" s="100" t="s">
        <v>396</v>
      </c>
      <c r="G24" s="65"/>
      <c r="H24" s="69" t="s">
        <v>224</v>
      </c>
      <c r="I24" s="70"/>
      <c r="J24" s="70"/>
      <c r="K24" s="69" t="s">
        <v>1128</v>
      </c>
      <c r="L24" s="73">
        <v>1</v>
      </c>
      <c r="M24" s="74">
        <v>5562.97216796875</v>
      </c>
      <c r="N24" s="74">
        <v>555.0025024414062</v>
      </c>
      <c r="O24" s="75"/>
      <c r="P24" s="76"/>
      <c r="Q24" s="76"/>
      <c r="R24" s="86"/>
      <c r="S24" s="48">
        <v>0</v>
      </c>
      <c r="T24" s="48">
        <v>2</v>
      </c>
      <c r="U24" s="49">
        <v>0</v>
      </c>
      <c r="V24" s="49">
        <v>0.00578</v>
      </c>
      <c r="W24" s="49">
        <v>0.010548</v>
      </c>
      <c r="X24" s="49">
        <v>0.546504</v>
      </c>
      <c r="Y24" s="49">
        <v>0.5</v>
      </c>
      <c r="Z24" s="49">
        <v>0</v>
      </c>
      <c r="AA24" s="71">
        <v>24</v>
      </c>
      <c r="AB24" s="71"/>
      <c r="AC24" s="72"/>
      <c r="AD24" s="78" t="s">
        <v>681</v>
      </c>
      <c r="AE24" s="78">
        <v>0</v>
      </c>
      <c r="AF24" s="78">
        <v>1741</v>
      </c>
      <c r="AG24" s="78">
        <v>40509</v>
      </c>
      <c r="AH24" s="78">
        <v>105</v>
      </c>
      <c r="AI24" s="78"/>
      <c r="AJ24" s="78" t="s">
        <v>758</v>
      </c>
      <c r="AK24" s="78"/>
      <c r="AL24" s="82" t="s">
        <v>887</v>
      </c>
      <c r="AM24" s="78"/>
      <c r="AN24" s="80">
        <v>43257.205462962964</v>
      </c>
      <c r="AO24" s="78"/>
      <c r="AP24" s="78" t="b">
        <v>1</v>
      </c>
      <c r="AQ24" s="78" t="b">
        <v>0</v>
      </c>
      <c r="AR24" s="78" t="b">
        <v>0</v>
      </c>
      <c r="AS24" s="78" t="s">
        <v>614</v>
      </c>
      <c r="AT24" s="78">
        <v>44</v>
      </c>
      <c r="AU24" s="78"/>
      <c r="AV24" s="78" t="b">
        <v>0</v>
      </c>
      <c r="AW24" s="78" t="s">
        <v>1023</v>
      </c>
      <c r="AX24" s="82" t="s">
        <v>1044</v>
      </c>
      <c r="AY24" s="78" t="s">
        <v>66</v>
      </c>
      <c r="AZ24" s="78" t="str">
        <f>REPLACE(INDEX(GroupVertices[Group],MATCH(Vertices[[#This Row],[Vertex]],GroupVertices[Vertex],0)),1,1,"")</f>
        <v>3</v>
      </c>
      <c r="BA24" s="48" t="s">
        <v>347</v>
      </c>
      <c r="BB24" s="48" t="s">
        <v>347</v>
      </c>
      <c r="BC24" s="48" t="s">
        <v>365</v>
      </c>
      <c r="BD24" s="48" t="s">
        <v>365</v>
      </c>
      <c r="BE24" s="48" t="s">
        <v>375</v>
      </c>
      <c r="BF24" s="48" t="s">
        <v>375</v>
      </c>
      <c r="BG24" s="120" t="s">
        <v>1544</v>
      </c>
      <c r="BH24" s="120" t="s">
        <v>1544</v>
      </c>
      <c r="BI24" s="120" t="s">
        <v>1579</v>
      </c>
      <c r="BJ24" s="120" t="s">
        <v>1579</v>
      </c>
      <c r="BK24" s="120">
        <v>1</v>
      </c>
      <c r="BL24" s="123">
        <v>7.6923076923076925</v>
      </c>
      <c r="BM24" s="120">
        <v>0</v>
      </c>
      <c r="BN24" s="123">
        <v>0</v>
      </c>
      <c r="BO24" s="120">
        <v>0</v>
      </c>
      <c r="BP24" s="123">
        <v>0</v>
      </c>
      <c r="BQ24" s="120">
        <v>12</v>
      </c>
      <c r="BR24" s="123">
        <v>92.3076923076923</v>
      </c>
      <c r="BS24" s="120">
        <v>13</v>
      </c>
      <c r="BT24" s="2"/>
      <c r="BU24" s="3"/>
      <c r="BV24" s="3"/>
      <c r="BW24" s="3"/>
      <c r="BX24" s="3"/>
    </row>
    <row r="25" spans="1:76" ht="15">
      <c r="A25" s="64" t="s">
        <v>226</v>
      </c>
      <c r="B25" s="65"/>
      <c r="C25" s="65" t="s">
        <v>64</v>
      </c>
      <c r="D25" s="66">
        <v>162.24820040665387</v>
      </c>
      <c r="E25" s="68"/>
      <c r="F25" s="100" t="s">
        <v>398</v>
      </c>
      <c r="G25" s="65"/>
      <c r="H25" s="69" t="s">
        <v>226</v>
      </c>
      <c r="I25" s="70"/>
      <c r="J25" s="70"/>
      <c r="K25" s="69" t="s">
        <v>1129</v>
      </c>
      <c r="L25" s="73">
        <v>1</v>
      </c>
      <c r="M25" s="74">
        <v>4504.7646484375</v>
      </c>
      <c r="N25" s="74">
        <v>3432.06787109375</v>
      </c>
      <c r="O25" s="75"/>
      <c r="P25" s="76"/>
      <c r="Q25" s="76"/>
      <c r="R25" s="86"/>
      <c r="S25" s="48">
        <v>0</v>
      </c>
      <c r="T25" s="48">
        <v>2</v>
      </c>
      <c r="U25" s="49">
        <v>0</v>
      </c>
      <c r="V25" s="49">
        <v>0.00578</v>
      </c>
      <c r="W25" s="49">
        <v>0.010548</v>
      </c>
      <c r="X25" s="49">
        <v>0.546504</v>
      </c>
      <c r="Y25" s="49">
        <v>0.5</v>
      </c>
      <c r="Z25" s="49">
        <v>0</v>
      </c>
      <c r="AA25" s="71">
        <v>25</v>
      </c>
      <c r="AB25" s="71"/>
      <c r="AC25" s="72"/>
      <c r="AD25" s="78" t="s">
        <v>682</v>
      </c>
      <c r="AE25" s="78">
        <v>808</v>
      </c>
      <c r="AF25" s="78">
        <v>385</v>
      </c>
      <c r="AG25" s="78">
        <v>7432</v>
      </c>
      <c r="AH25" s="78">
        <v>4197</v>
      </c>
      <c r="AI25" s="78"/>
      <c r="AJ25" s="78" t="s">
        <v>759</v>
      </c>
      <c r="AK25" s="78" t="s">
        <v>830</v>
      </c>
      <c r="AL25" s="82" t="s">
        <v>888</v>
      </c>
      <c r="AM25" s="78"/>
      <c r="AN25" s="80">
        <v>40907.87417824074</v>
      </c>
      <c r="AO25" s="82" t="s">
        <v>950</v>
      </c>
      <c r="AP25" s="78" t="b">
        <v>0</v>
      </c>
      <c r="AQ25" s="78" t="b">
        <v>0</v>
      </c>
      <c r="AR25" s="78" t="b">
        <v>0</v>
      </c>
      <c r="AS25" s="78" t="s">
        <v>614</v>
      </c>
      <c r="AT25" s="78">
        <v>44</v>
      </c>
      <c r="AU25" s="82" t="s">
        <v>999</v>
      </c>
      <c r="AV25" s="78" t="b">
        <v>0</v>
      </c>
      <c r="AW25" s="78" t="s">
        <v>1023</v>
      </c>
      <c r="AX25" s="82" t="s">
        <v>1045</v>
      </c>
      <c r="AY25" s="78" t="s">
        <v>66</v>
      </c>
      <c r="AZ25" s="78" t="str">
        <f>REPLACE(INDEX(GroupVertices[Group],MATCH(Vertices[[#This Row],[Vertex]],GroupVertices[Vertex],0)),1,1,"")</f>
        <v>3</v>
      </c>
      <c r="BA25" s="48" t="s">
        <v>347</v>
      </c>
      <c r="BB25" s="48" t="s">
        <v>347</v>
      </c>
      <c r="BC25" s="48" t="s">
        <v>365</v>
      </c>
      <c r="BD25" s="48" t="s">
        <v>365</v>
      </c>
      <c r="BE25" s="48" t="s">
        <v>375</v>
      </c>
      <c r="BF25" s="48" t="s">
        <v>375</v>
      </c>
      <c r="BG25" s="120" t="s">
        <v>1544</v>
      </c>
      <c r="BH25" s="120" t="s">
        <v>1544</v>
      </c>
      <c r="BI25" s="120" t="s">
        <v>1579</v>
      </c>
      <c r="BJ25" s="120" t="s">
        <v>1579</v>
      </c>
      <c r="BK25" s="120">
        <v>1</v>
      </c>
      <c r="BL25" s="123">
        <v>7.6923076923076925</v>
      </c>
      <c r="BM25" s="120">
        <v>0</v>
      </c>
      <c r="BN25" s="123">
        <v>0</v>
      </c>
      <c r="BO25" s="120">
        <v>0</v>
      </c>
      <c r="BP25" s="123">
        <v>0</v>
      </c>
      <c r="BQ25" s="120">
        <v>12</v>
      </c>
      <c r="BR25" s="123">
        <v>92.3076923076923</v>
      </c>
      <c r="BS25" s="120">
        <v>13</v>
      </c>
      <c r="BT25" s="2"/>
      <c r="BU25" s="3"/>
      <c r="BV25" s="3"/>
      <c r="BW25" s="3"/>
      <c r="BX25" s="3"/>
    </row>
    <row r="26" spans="1:76" ht="15">
      <c r="A26" s="64" t="s">
        <v>227</v>
      </c>
      <c r="B26" s="65"/>
      <c r="C26" s="65" t="s">
        <v>64</v>
      </c>
      <c r="D26" s="66">
        <v>162.05673152152087</v>
      </c>
      <c r="E26" s="68"/>
      <c r="F26" s="100" t="s">
        <v>399</v>
      </c>
      <c r="G26" s="65"/>
      <c r="H26" s="69" t="s">
        <v>227</v>
      </c>
      <c r="I26" s="70"/>
      <c r="J26" s="70"/>
      <c r="K26" s="69" t="s">
        <v>1130</v>
      </c>
      <c r="L26" s="73">
        <v>1</v>
      </c>
      <c r="M26" s="74">
        <v>264.587890625</v>
      </c>
      <c r="N26" s="74">
        <v>3691.427734375</v>
      </c>
      <c r="O26" s="75"/>
      <c r="P26" s="76"/>
      <c r="Q26" s="76"/>
      <c r="R26" s="86"/>
      <c r="S26" s="48">
        <v>0</v>
      </c>
      <c r="T26" s="48">
        <v>1</v>
      </c>
      <c r="U26" s="49">
        <v>0</v>
      </c>
      <c r="V26" s="49">
        <v>0.005102</v>
      </c>
      <c r="W26" s="49">
        <v>0.009776</v>
      </c>
      <c r="X26" s="49">
        <v>0.339996</v>
      </c>
      <c r="Y26" s="49">
        <v>0</v>
      </c>
      <c r="Z26" s="49">
        <v>0</v>
      </c>
      <c r="AA26" s="71">
        <v>26</v>
      </c>
      <c r="AB26" s="71"/>
      <c r="AC26" s="72"/>
      <c r="AD26" s="78" t="s">
        <v>683</v>
      </c>
      <c r="AE26" s="78">
        <v>143</v>
      </c>
      <c r="AF26" s="78">
        <v>88</v>
      </c>
      <c r="AG26" s="78">
        <v>1467</v>
      </c>
      <c r="AH26" s="78">
        <v>3</v>
      </c>
      <c r="AI26" s="78"/>
      <c r="AJ26" s="78" t="s">
        <v>760</v>
      </c>
      <c r="AK26" s="78" t="s">
        <v>831</v>
      </c>
      <c r="AL26" s="82" t="s">
        <v>889</v>
      </c>
      <c r="AM26" s="78"/>
      <c r="AN26" s="80">
        <v>40649.952210648145</v>
      </c>
      <c r="AO26" s="82" t="s">
        <v>951</v>
      </c>
      <c r="AP26" s="78" t="b">
        <v>0</v>
      </c>
      <c r="AQ26" s="78" t="b">
        <v>0</v>
      </c>
      <c r="AR26" s="78" t="b">
        <v>1</v>
      </c>
      <c r="AS26" s="78" t="s">
        <v>989</v>
      </c>
      <c r="AT26" s="78">
        <v>8</v>
      </c>
      <c r="AU26" s="82" t="s">
        <v>1000</v>
      </c>
      <c r="AV26" s="78" t="b">
        <v>0</v>
      </c>
      <c r="AW26" s="78" t="s">
        <v>1023</v>
      </c>
      <c r="AX26" s="82" t="s">
        <v>1046</v>
      </c>
      <c r="AY26" s="78" t="s">
        <v>66</v>
      </c>
      <c r="AZ26" s="78" t="str">
        <f>REPLACE(INDEX(GroupVertices[Group],MATCH(Vertices[[#This Row],[Vertex]],GroupVertices[Vertex],0)),1,1,"")</f>
        <v>1</v>
      </c>
      <c r="BA26" s="48"/>
      <c r="BB26" s="48"/>
      <c r="BC26" s="48"/>
      <c r="BD26" s="48"/>
      <c r="BE26" s="48"/>
      <c r="BF26" s="48"/>
      <c r="BG26" s="120" t="s">
        <v>1535</v>
      </c>
      <c r="BH26" s="120" t="s">
        <v>1535</v>
      </c>
      <c r="BI26" s="120" t="s">
        <v>1571</v>
      </c>
      <c r="BJ26" s="120" t="s">
        <v>1571</v>
      </c>
      <c r="BK26" s="120">
        <v>1</v>
      </c>
      <c r="BL26" s="123">
        <v>3.5714285714285716</v>
      </c>
      <c r="BM26" s="120">
        <v>0</v>
      </c>
      <c r="BN26" s="123">
        <v>0</v>
      </c>
      <c r="BO26" s="120">
        <v>0</v>
      </c>
      <c r="BP26" s="123">
        <v>0</v>
      </c>
      <c r="BQ26" s="120">
        <v>27</v>
      </c>
      <c r="BR26" s="123">
        <v>96.42857142857143</v>
      </c>
      <c r="BS26" s="120">
        <v>28</v>
      </c>
      <c r="BT26" s="2"/>
      <c r="BU26" s="3"/>
      <c r="BV26" s="3"/>
      <c r="BW26" s="3"/>
      <c r="BX26" s="3"/>
    </row>
    <row r="27" spans="1:76" ht="15">
      <c r="A27" s="64" t="s">
        <v>228</v>
      </c>
      <c r="B27" s="65"/>
      <c r="C27" s="65" t="s">
        <v>64</v>
      </c>
      <c r="D27" s="66">
        <v>163.2919314673619</v>
      </c>
      <c r="E27" s="68"/>
      <c r="F27" s="100" t="s">
        <v>1014</v>
      </c>
      <c r="G27" s="65"/>
      <c r="H27" s="69" t="s">
        <v>228</v>
      </c>
      <c r="I27" s="70"/>
      <c r="J27" s="70"/>
      <c r="K27" s="69" t="s">
        <v>1131</v>
      </c>
      <c r="L27" s="73">
        <v>1</v>
      </c>
      <c r="M27" s="74">
        <v>6614.0234375</v>
      </c>
      <c r="N27" s="74">
        <v>1881.273681640625</v>
      </c>
      <c r="O27" s="75"/>
      <c r="P27" s="76"/>
      <c r="Q27" s="76"/>
      <c r="R27" s="86"/>
      <c r="S27" s="48">
        <v>1</v>
      </c>
      <c r="T27" s="48">
        <v>1</v>
      </c>
      <c r="U27" s="49">
        <v>0</v>
      </c>
      <c r="V27" s="49">
        <v>0.004444</v>
      </c>
      <c r="W27" s="49">
        <v>0.000241</v>
      </c>
      <c r="X27" s="49">
        <v>0.587454</v>
      </c>
      <c r="Y27" s="49">
        <v>0.5</v>
      </c>
      <c r="Z27" s="49">
        <v>0</v>
      </c>
      <c r="AA27" s="71">
        <v>27</v>
      </c>
      <c r="AB27" s="71"/>
      <c r="AC27" s="72"/>
      <c r="AD27" s="78" t="s">
        <v>684</v>
      </c>
      <c r="AE27" s="78">
        <v>654</v>
      </c>
      <c r="AF27" s="78">
        <v>2004</v>
      </c>
      <c r="AG27" s="78">
        <v>7276</v>
      </c>
      <c r="AH27" s="78">
        <v>7062</v>
      </c>
      <c r="AI27" s="78"/>
      <c r="AJ27" s="78" t="s">
        <v>761</v>
      </c>
      <c r="AK27" s="78" t="s">
        <v>832</v>
      </c>
      <c r="AL27" s="82" t="s">
        <v>890</v>
      </c>
      <c r="AM27" s="78"/>
      <c r="AN27" s="80">
        <v>40144.19969907407</v>
      </c>
      <c r="AO27" s="78"/>
      <c r="AP27" s="78" t="b">
        <v>1</v>
      </c>
      <c r="AQ27" s="78" t="b">
        <v>0</v>
      </c>
      <c r="AR27" s="78" t="b">
        <v>0</v>
      </c>
      <c r="AS27" s="78" t="s">
        <v>614</v>
      </c>
      <c r="AT27" s="78">
        <v>121</v>
      </c>
      <c r="AU27" s="82" t="s">
        <v>994</v>
      </c>
      <c r="AV27" s="78" t="b">
        <v>0</v>
      </c>
      <c r="AW27" s="78" t="s">
        <v>1023</v>
      </c>
      <c r="AX27" s="82" t="s">
        <v>1047</v>
      </c>
      <c r="AY27" s="78" t="s">
        <v>66</v>
      </c>
      <c r="AZ27" s="78" t="str">
        <f>REPLACE(INDEX(GroupVertices[Group],MATCH(Vertices[[#This Row],[Vertex]],GroupVertices[Vertex],0)),1,1,"")</f>
        <v>6</v>
      </c>
      <c r="BA27" s="48"/>
      <c r="BB27" s="48"/>
      <c r="BC27" s="48"/>
      <c r="BD27" s="48"/>
      <c r="BE27" s="48"/>
      <c r="BF27" s="48"/>
      <c r="BG27" s="120" t="s">
        <v>1545</v>
      </c>
      <c r="BH27" s="120" t="s">
        <v>1545</v>
      </c>
      <c r="BI27" s="120" t="s">
        <v>1580</v>
      </c>
      <c r="BJ27" s="120" t="s">
        <v>1580</v>
      </c>
      <c r="BK27" s="120">
        <v>0</v>
      </c>
      <c r="BL27" s="123">
        <v>0</v>
      </c>
      <c r="BM27" s="120">
        <v>0</v>
      </c>
      <c r="BN27" s="123">
        <v>0</v>
      </c>
      <c r="BO27" s="120">
        <v>0</v>
      </c>
      <c r="BP27" s="123">
        <v>0</v>
      </c>
      <c r="BQ27" s="120">
        <v>10</v>
      </c>
      <c r="BR27" s="123">
        <v>100</v>
      </c>
      <c r="BS27" s="120">
        <v>10</v>
      </c>
      <c r="BT27" s="2"/>
      <c r="BU27" s="3"/>
      <c r="BV27" s="3"/>
      <c r="BW27" s="3"/>
      <c r="BX27" s="3"/>
    </row>
    <row r="28" spans="1:76" ht="15">
      <c r="A28" s="64" t="s">
        <v>229</v>
      </c>
      <c r="B28" s="65"/>
      <c r="C28" s="65" t="s">
        <v>64</v>
      </c>
      <c r="D28" s="66">
        <v>162.92188722471434</v>
      </c>
      <c r="E28" s="68"/>
      <c r="F28" s="100" t="s">
        <v>1015</v>
      </c>
      <c r="G28" s="65"/>
      <c r="H28" s="69" t="s">
        <v>229</v>
      </c>
      <c r="I28" s="70"/>
      <c r="J28" s="70"/>
      <c r="K28" s="69" t="s">
        <v>1132</v>
      </c>
      <c r="L28" s="73">
        <v>1</v>
      </c>
      <c r="M28" s="74">
        <v>6786.41650390625</v>
      </c>
      <c r="N28" s="74">
        <v>352.9058837890625</v>
      </c>
      <c r="O28" s="75"/>
      <c r="P28" s="76"/>
      <c r="Q28" s="76"/>
      <c r="R28" s="86"/>
      <c r="S28" s="48">
        <v>0</v>
      </c>
      <c r="T28" s="48">
        <v>2</v>
      </c>
      <c r="U28" s="49">
        <v>0</v>
      </c>
      <c r="V28" s="49">
        <v>0.004444</v>
      </c>
      <c r="W28" s="49">
        <v>0.000241</v>
      </c>
      <c r="X28" s="49">
        <v>0.587454</v>
      </c>
      <c r="Y28" s="49">
        <v>0.5</v>
      </c>
      <c r="Z28" s="49">
        <v>0</v>
      </c>
      <c r="AA28" s="71">
        <v>28</v>
      </c>
      <c r="AB28" s="71"/>
      <c r="AC28" s="72"/>
      <c r="AD28" s="78" t="s">
        <v>685</v>
      </c>
      <c r="AE28" s="78">
        <v>4979</v>
      </c>
      <c r="AF28" s="78">
        <v>1430</v>
      </c>
      <c r="AG28" s="78">
        <v>107943</v>
      </c>
      <c r="AH28" s="78">
        <v>16126</v>
      </c>
      <c r="AI28" s="78"/>
      <c r="AJ28" s="78" t="s">
        <v>762</v>
      </c>
      <c r="AK28" s="78" t="s">
        <v>833</v>
      </c>
      <c r="AL28" s="82" t="s">
        <v>891</v>
      </c>
      <c r="AM28" s="78"/>
      <c r="AN28" s="80">
        <v>40042.68303240741</v>
      </c>
      <c r="AO28" s="82" t="s">
        <v>952</v>
      </c>
      <c r="AP28" s="78" t="b">
        <v>0</v>
      </c>
      <c r="AQ28" s="78" t="b">
        <v>0</v>
      </c>
      <c r="AR28" s="78" t="b">
        <v>1</v>
      </c>
      <c r="AS28" s="78" t="s">
        <v>614</v>
      </c>
      <c r="AT28" s="78">
        <v>287</v>
      </c>
      <c r="AU28" s="82" t="s">
        <v>994</v>
      </c>
      <c r="AV28" s="78" t="b">
        <v>0</v>
      </c>
      <c r="AW28" s="78" t="s">
        <v>1023</v>
      </c>
      <c r="AX28" s="82" t="s">
        <v>1048</v>
      </c>
      <c r="AY28" s="78" t="s">
        <v>66</v>
      </c>
      <c r="AZ28" s="78" t="str">
        <f>REPLACE(INDEX(GroupVertices[Group],MATCH(Vertices[[#This Row],[Vertex]],GroupVertices[Vertex],0)),1,1,"")</f>
        <v>6</v>
      </c>
      <c r="BA28" s="48"/>
      <c r="BB28" s="48"/>
      <c r="BC28" s="48"/>
      <c r="BD28" s="48"/>
      <c r="BE28" s="48"/>
      <c r="BF28" s="48"/>
      <c r="BG28" s="120" t="s">
        <v>1546</v>
      </c>
      <c r="BH28" s="120" t="s">
        <v>1546</v>
      </c>
      <c r="BI28" s="120" t="s">
        <v>1581</v>
      </c>
      <c r="BJ28" s="120" t="s">
        <v>1581</v>
      </c>
      <c r="BK28" s="120">
        <v>0</v>
      </c>
      <c r="BL28" s="123">
        <v>0</v>
      </c>
      <c r="BM28" s="120">
        <v>0</v>
      </c>
      <c r="BN28" s="123">
        <v>0</v>
      </c>
      <c r="BO28" s="120">
        <v>0</v>
      </c>
      <c r="BP28" s="123">
        <v>0</v>
      </c>
      <c r="BQ28" s="120">
        <v>12</v>
      </c>
      <c r="BR28" s="123">
        <v>100</v>
      </c>
      <c r="BS28" s="120">
        <v>12</v>
      </c>
      <c r="BT28" s="2"/>
      <c r="BU28" s="3"/>
      <c r="BV28" s="3"/>
      <c r="BW28" s="3"/>
      <c r="BX28" s="3"/>
    </row>
    <row r="29" spans="1:76" ht="15">
      <c r="A29" s="64" t="s">
        <v>230</v>
      </c>
      <c r="B29" s="65"/>
      <c r="C29" s="65" t="s">
        <v>64</v>
      </c>
      <c r="D29" s="66">
        <v>162.6272701186343</v>
      </c>
      <c r="E29" s="68"/>
      <c r="F29" s="100" t="s">
        <v>400</v>
      </c>
      <c r="G29" s="65"/>
      <c r="H29" s="69" t="s">
        <v>230</v>
      </c>
      <c r="I29" s="70"/>
      <c r="J29" s="70"/>
      <c r="K29" s="69" t="s">
        <v>1133</v>
      </c>
      <c r="L29" s="73">
        <v>1</v>
      </c>
      <c r="M29" s="74">
        <v>5354.40283203125</v>
      </c>
      <c r="N29" s="74">
        <v>6153.79638671875</v>
      </c>
      <c r="O29" s="75"/>
      <c r="P29" s="76"/>
      <c r="Q29" s="76"/>
      <c r="R29" s="86"/>
      <c r="S29" s="48">
        <v>1</v>
      </c>
      <c r="T29" s="48">
        <v>1</v>
      </c>
      <c r="U29" s="49">
        <v>0</v>
      </c>
      <c r="V29" s="49">
        <v>0</v>
      </c>
      <c r="W29" s="49">
        <v>0</v>
      </c>
      <c r="X29" s="49">
        <v>0.999994</v>
      </c>
      <c r="Y29" s="49">
        <v>0</v>
      </c>
      <c r="Z29" s="49" t="s">
        <v>1665</v>
      </c>
      <c r="AA29" s="71">
        <v>29</v>
      </c>
      <c r="AB29" s="71"/>
      <c r="AC29" s="72"/>
      <c r="AD29" s="78" t="s">
        <v>686</v>
      </c>
      <c r="AE29" s="78">
        <v>202</v>
      </c>
      <c r="AF29" s="78">
        <v>973</v>
      </c>
      <c r="AG29" s="78">
        <v>5128</v>
      </c>
      <c r="AH29" s="78">
        <v>52</v>
      </c>
      <c r="AI29" s="78"/>
      <c r="AJ29" s="78" t="s">
        <v>763</v>
      </c>
      <c r="AK29" s="78" t="s">
        <v>834</v>
      </c>
      <c r="AL29" s="82" t="s">
        <v>892</v>
      </c>
      <c r="AM29" s="78"/>
      <c r="AN29" s="80">
        <v>39884.775671296295</v>
      </c>
      <c r="AO29" s="82" t="s">
        <v>953</v>
      </c>
      <c r="AP29" s="78" t="b">
        <v>0</v>
      </c>
      <c r="AQ29" s="78" t="b">
        <v>0</v>
      </c>
      <c r="AR29" s="78" t="b">
        <v>0</v>
      </c>
      <c r="AS29" s="78" t="s">
        <v>614</v>
      </c>
      <c r="AT29" s="78">
        <v>42</v>
      </c>
      <c r="AU29" s="82" t="s">
        <v>1001</v>
      </c>
      <c r="AV29" s="78" t="b">
        <v>0</v>
      </c>
      <c r="AW29" s="78" t="s">
        <v>1023</v>
      </c>
      <c r="AX29" s="82" t="s">
        <v>1049</v>
      </c>
      <c r="AY29" s="78" t="s">
        <v>66</v>
      </c>
      <c r="AZ29" s="78" t="str">
        <f>REPLACE(INDEX(GroupVertices[Group],MATCH(Vertices[[#This Row],[Vertex]],GroupVertices[Vertex],0)),1,1,"")</f>
        <v>2</v>
      </c>
      <c r="BA29" s="48" t="s">
        <v>348</v>
      </c>
      <c r="BB29" s="48" t="s">
        <v>348</v>
      </c>
      <c r="BC29" s="48" t="s">
        <v>366</v>
      </c>
      <c r="BD29" s="48" t="s">
        <v>366</v>
      </c>
      <c r="BE29" s="48"/>
      <c r="BF29" s="48"/>
      <c r="BG29" s="120" t="s">
        <v>1547</v>
      </c>
      <c r="BH29" s="120" t="s">
        <v>1547</v>
      </c>
      <c r="BI29" s="120" t="s">
        <v>1582</v>
      </c>
      <c r="BJ29" s="120" t="s">
        <v>1582</v>
      </c>
      <c r="BK29" s="120">
        <v>2</v>
      </c>
      <c r="BL29" s="123">
        <v>5.555555555555555</v>
      </c>
      <c r="BM29" s="120">
        <v>1</v>
      </c>
      <c r="BN29" s="123">
        <v>2.7777777777777777</v>
      </c>
      <c r="BO29" s="120">
        <v>0</v>
      </c>
      <c r="BP29" s="123">
        <v>0</v>
      </c>
      <c r="BQ29" s="120">
        <v>33</v>
      </c>
      <c r="BR29" s="123">
        <v>91.66666666666667</v>
      </c>
      <c r="BS29" s="120">
        <v>36</v>
      </c>
      <c r="BT29" s="2"/>
      <c r="BU29" s="3"/>
      <c r="BV29" s="3"/>
      <c r="BW29" s="3"/>
      <c r="BX29" s="3"/>
    </row>
    <row r="30" spans="1:76" ht="15">
      <c r="A30" s="64" t="s">
        <v>231</v>
      </c>
      <c r="B30" s="65"/>
      <c r="C30" s="65" t="s">
        <v>64</v>
      </c>
      <c r="D30" s="66">
        <v>162.36037409693378</v>
      </c>
      <c r="E30" s="68"/>
      <c r="F30" s="100" t="s">
        <v>401</v>
      </c>
      <c r="G30" s="65"/>
      <c r="H30" s="69" t="s">
        <v>231</v>
      </c>
      <c r="I30" s="70"/>
      <c r="J30" s="70"/>
      <c r="K30" s="69" t="s">
        <v>1134</v>
      </c>
      <c r="L30" s="73">
        <v>1</v>
      </c>
      <c r="M30" s="74">
        <v>6064.20849609375</v>
      </c>
      <c r="N30" s="74">
        <v>6153.79638671875</v>
      </c>
      <c r="O30" s="75"/>
      <c r="P30" s="76"/>
      <c r="Q30" s="76"/>
      <c r="R30" s="86"/>
      <c r="S30" s="48">
        <v>1</v>
      </c>
      <c r="T30" s="48">
        <v>1</v>
      </c>
      <c r="U30" s="49">
        <v>0</v>
      </c>
      <c r="V30" s="49">
        <v>0</v>
      </c>
      <c r="W30" s="49">
        <v>0</v>
      </c>
      <c r="X30" s="49">
        <v>0.999994</v>
      </c>
      <c r="Y30" s="49">
        <v>0</v>
      </c>
      <c r="Z30" s="49" t="s">
        <v>1665</v>
      </c>
      <c r="AA30" s="71">
        <v>30</v>
      </c>
      <c r="AB30" s="71"/>
      <c r="AC30" s="72"/>
      <c r="AD30" s="78" t="s">
        <v>625</v>
      </c>
      <c r="AE30" s="78">
        <v>1</v>
      </c>
      <c r="AF30" s="78">
        <v>559</v>
      </c>
      <c r="AG30" s="78">
        <v>102262</v>
      </c>
      <c r="AH30" s="78">
        <v>0</v>
      </c>
      <c r="AI30" s="78"/>
      <c r="AJ30" s="78" t="s">
        <v>764</v>
      </c>
      <c r="AK30" s="78" t="s">
        <v>835</v>
      </c>
      <c r="AL30" s="78"/>
      <c r="AM30" s="78"/>
      <c r="AN30" s="80">
        <v>42365.10947916667</v>
      </c>
      <c r="AO30" s="78"/>
      <c r="AP30" s="78" t="b">
        <v>0</v>
      </c>
      <c r="AQ30" s="78" t="b">
        <v>0</v>
      </c>
      <c r="AR30" s="78" t="b">
        <v>0</v>
      </c>
      <c r="AS30" s="78" t="s">
        <v>614</v>
      </c>
      <c r="AT30" s="78">
        <v>119</v>
      </c>
      <c r="AU30" s="82" t="s">
        <v>994</v>
      </c>
      <c r="AV30" s="78" t="b">
        <v>0</v>
      </c>
      <c r="AW30" s="78" t="s">
        <v>1023</v>
      </c>
      <c r="AX30" s="82" t="s">
        <v>1050</v>
      </c>
      <c r="AY30" s="78" t="s">
        <v>66</v>
      </c>
      <c r="AZ30" s="78" t="str">
        <f>REPLACE(INDEX(GroupVertices[Group],MATCH(Vertices[[#This Row],[Vertex]],GroupVertices[Vertex],0)),1,1,"")</f>
        <v>2</v>
      </c>
      <c r="BA30" s="48" t="s">
        <v>349</v>
      </c>
      <c r="BB30" s="48" t="s">
        <v>349</v>
      </c>
      <c r="BC30" s="48" t="s">
        <v>367</v>
      </c>
      <c r="BD30" s="48" t="s">
        <v>367</v>
      </c>
      <c r="BE30" s="48"/>
      <c r="BF30" s="48"/>
      <c r="BG30" s="120" t="s">
        <v>1548</v>
      </c>
      <c r="BH30" s="120" t="s">
        <v>1548</v>
      </c>
      <c r="BI30" s="120" t="s">
        <v>1583</v>
      </c>
      <c r="BJ30" s="120" t="s">
        <v>1583</v>
      </c>
      <c r="BK30" s="120">
        <v>1</v>
      </c>
      <c r="BL30" s="123">
        <v>7.6923076923076925</v>
      </c>
      <c r="BM30" s="120">
        <v>0</v>
      </c>
      <c r="BN30" s="123">
        <v>0</v>
      </c>
      <c r="BO30" s="120">
        <v>0</v>
      </c>
      <c r="BP30" s="123">
        <v>0</v>
      </c>
      <c r="BQ30" s="120">
        <v>12</v>
      </c>
      <c r="BR30" s="123">
        <v>92.3076923076923</v>
      </c>
      <c r="BS30" s="120">
        <v>13</v>
      </c>
      <c r="BT30" s="2"/>
      <c r="BU30" s="3"/>
      <c r="BV30" s="3"/>
      <c r="BW30" s="3"/>
      <c r="BX30" s="3"/>
    </row>
    <row r="31" spans="1:76" ht="15">
      <c r="A31" s="64" t="s">
        <v>232</v>
      </c>
      <c r="B31" s="65"/>
      <c r="C31" s="65" t="s">
        <v>64</v>
      </c>
      <c r="D31" s="66">
        <v>172.89309680839034</v>
      </c>
      <c r="E31" s="68"/>
      <c r="F31" s="100" t="s">
        <v>402</v>
      </c>
      <c r="G31" s="65"/>
      <c r="H31" s="69" t="s">
        <v>232</v>
      </c>
      <c r="I31" s="70"/>
      <c r="J31" s="70"/>
      <c r="K31" s="69" t="s">
        <v>1135</v>
      </c>
      <c r="L31" s="73">
        <v>1</v>
      </c>
      <c r="M31" s="74">
        <v>3934.791748046875</v>
      </c>
      <c r="N31" s="74">
        <v>6153.79638671875</v>
      </c>
      <c r="O31" s="75"/>
      <c r="P31" s="76"/>
      <c r="Q31" s="76"/>
      <c r="R31" s="86"/>
      <c r="S31" s="48">
        <v>1</v>
      </c>
      <c r="T31" s="48">
        <v>1</v>
      </c>
      <c r="U31" s="49">
        <v>0</v>
      </c>
      <c r="V31" s="49">
        <v>0</v>
      </c>
      <c r="W31" s="49">
        <v>0</v>
      </c>
      <c r="X31" s="49">
        <v>0.999994</v>
      </c>
      <c r="Y31" s="49">
        <v>0</v>
      </c>
      <c r="Z31" s="49" t="s">
        <v>1665</v>
      </c>
      <c r="AA31" s="71">
        <v>31</v>
      </c>
      <c r="AB31" s="71"/>
      <c r="AC31" s="72"/>
      <c r="AD31" s="78" t="s">
        <v>687</v>
      </c>
      <c r="AE31" s="78">
        <v>1</v>
      </c>
      <c r="AF31" s="78">
        <v>16897</v>
      </c>
      <c r="AG31" s="78">
        <v>365477</v>
      </c>
      <c r="AH31" s="78">
        <v>1</v>
      </c>
      <c r="AI31" s="78"/>
      <c r="AJ31" s="78" t="s">
        <v>765</v>
      </c>
      <c r="AK31" s="78"/>
      <c r="AL31" s="82" t="s">
        <v>893</v>
      </c>
      <c r="AM31" s="78"/>
      <c r="AN31" s="80">
        <v>40230.89077546296</v>
      </c>
      <c r="AO31" s="78"/>
      <c r="AP31" s="78" t="b">
        <v>1</v>
      </c>
      <c r="AQ31" s="78" t="b">
        <v>0</v>
      </c>
      <c r="AR31" s="78" t="b">
        <v>0</v>
      </c>
      <c r="AS31" s="78" t="s">
        <v>614</v>
      </c>
      <c r="AT31" s="78">
        <v>828</v>
      </c>
      <c r="AU31" s="82" t="s">
        <v>994</v>
      </c>
      <c r="AV31" s="78" t="b">
        <v>0</v>
      </c>
      <c r="AW31" s="78" t="s">
        <v>1023</v>
      </c>
      <c r="AX31" s="82" t="s">
        <v>1051</v>
      </c>
      <c r="AY31" s="78" t="s">
        <v>66</v>
      </c>
      <c r="AZ31" s="78" t="str">
        <f>REPLACE(INDEX(GroupVertices[Group],MATCH(Vertices[[#This Row],[Vertex]],GroupVertices[Vertex],0)),1,1,"")</f>
        <v>2</v>
      </c>
      <c r="BA31" s="48" t="s">
        <v>349</v>
      </c>
      <c r="BB31" s="48" t="s">
        <v>349</v>
      </c>
      <c r="BC31" s="48" t="s">
        <v>367</v>
      </c>
      <c r="BD31" s="48" t="s">
        <v>367</v>
      </c>
      <c r="BE31" s="48"/>
      <c r="BF31" s="48"/>
      <c r="BG31" s="120" t="s">
        <v>1549</v>
      </c>
      <c r="BH31" s="120" t="s">
        <v>1549</v>
      </c>
      <c r="BI31" s="120" t="s">
        <v>1584</v>
      </c>
      <c r="BJ31" s="120" t="s">
        <v>1584</v>
      </c>
      <c r="BK31" s="120">
        <v>1</v>
      </c>
      <c r="BL31" s="123">
        <v>8.333333333333334</v>
      </c>
      <c r="BM31" s="120">
        <v>0</v>
      </c>
      <c r="BN31" s="123">
        <v>0</v>
      </c>
      <c r="BO31" s="120">
        <v>0</v>
      </c>
      <c r="BP31" s="123">
        <v>0</v>
      </c>
      <c r="BQ31" s="120">
        <v>11</v>
      </c>
      <c r="BR31" s="123">
        <v>91.66666666666667</v>
      </c>
      <c r="BS31" s="120">
        <v>12</v>
      </c>
      <c r="BT31" s="2"/>
      <c r="BU31" s="3"/>
      <c r="BV31" s="3"/>
      <c r="BW31" s="3"/>
      <c r="BX31" s="3"/>
    </row>
    <row r="32" spans="1:76" ht="15">
      <c r="A32" s="64" t="s">
        <v>233</v>
      </c>
      <c r="B32" s="65"/>
      <c r="C32" s="65" t="s">
        <v>64</v>
      </c>
      <c r="D32" s="66">
        <v>162.1521436258969</v>
      </c>
      <c r="E32" s="68"/>
      <c r="F32" s="100" t="s">
        <v>403</v>
      </c>
      <c r="G32" s="65"/>
      <c r="H32" s="69" t="s">
        <v>233</v>
      </c>
      <c r="I32" s="70"/>
      <c r="J32" s="70"/>
      <c r="K32" s="69" t="s">
        <v>1136</v>
      </c>
      <c r="L32" s="73">
        <v>1</v>
      </c>
      <c r="M32" s="74">
        <v>4644.59716796875</v>
      </c>
      <c r="N32" s="74">
        <v>6153.79638671875</v>
      </c>
      <c r="O32" s="75"/>
      <c r="P32" s="76"/>
      <c r="Q32" s="76"/>
      <c r="R32" s="86"/>
      <c r="S32" s="48">
        <v>1</v>
      </c>
      <c r="T32" s="48">
        <v>1</v>
      </c>
      <c r="U32" s="49">
        <v>0</v>
      </c>
      <c r="V32" s="49">
        <v>0</v>
      </c>
      <c r="W32" s="49">
        <v>0</v>
      </c>
      <c r="X32" s="49">
        <v>0.999994</v>
      </c>
      <c r="Y32" s="49">
        <v>0</v>
      </c>
      <c r="Z32" s="49" t="s">
        <v>1665</v>
      </c>
      <c r="AA32" s="71">
        <v>32</v>
      </c>
      <c r="AB32" s="71"/>
      <c r="AC32" s="72"/>
      <c r="AD32" s="78" t="s">
        <v>687</v>
      </c>
      <c r="AE32" s="78">
        <v>0</v>
      </c>
      <c r="AF32" s="78">
        <v>236</v>
      </c>
      <c r="AG32" s="78">
        <v>93587</v>
      </c>
      <c r="AH32" s="78">
        <v>0</v>
      </c>
      <c r="AI32" s="78"/>
      <c r="AJ32" s="78" t="s">
        <v>766</v>
      </c>
      <c r="AK32" s="78"/>
      <c r="AL32" s="78"/>
      <c r="AM32" s="78"/>
      <c r="AN32" s="80">
        <v>42424.23210648148</v>
      </c>
      <c r="AO32" s="82" t="s">
        <v>954</v>
      </c>
      <c r="AP32" s="78" t="b">
        <v>0</v>
      </c>
      <c r="AQ32" s="78" t="b">
        <v>0</v>
      </c>
      <c r="AR32" s="78" t="b">
        <v>0</v>
      </c>
      <c r="AS32" s="78" t="s">
        <v>614</v>
      </c>
      <c r="AT32" s="78">
        <v>448</v>
      </c>
      <c r="AU32" s="82" t="s">
        <v>994</v>
      </c>
      <c r="AV32" s="78" t="b">
        <v>0</v>
      </c>
      <c r="AW32" s="78" t="s">
        <v>1023</v>
      </c>
      <c r="AX32" s="82" t="s">
        <v>1052</v>
      </c>
      <c r="AY32" s="78" t="s">
        <v>66</v>
      </c>
      <c r="AZ32" s="78" t="str">
        <f>REPLACE(INDEX(GroupVertices[Group],MATCH(Vertices[[#This Row],[Vertex]],GroupVertices[Vertex],0)),1,1,"")</f>
        <v>2</v>
      </c>
      <c r="BA32" s="48" t="s">
        <v>349</v>
      </c>
      <c r="BB32" s="48" t="s">
        <v>349</v>
      </c>
      <c r="BC32" s="48" t="s">
        <v>367</v>
      </c>
      <c r="BD32" s="48" t="s">
        <v>367</v>
      </c>
      <c r="BE32" s="48"/>
      <c r="BF32" s="48"/>
      <c r="BG32" s="120" t="s">
        <v>1549</v>
      </c>
      <c r="BH32" s="120" t="s">
        <v>1549</v>
      </c>
      <c r="BI32" s="120" t="s">
        <v>1584</v>
      </c>
      <c r="BJ32" s="120" t="s">
        <v>1584</v>
      </c>
      <c r="BK32" s="120">
        <v>1</v>
      </c>
      <c r="BL32" s="123">
        <v>8.333333333333334</v>
      </c>
      <c r="BM32" s="120">
        <v>0</v>
      </c>
      <c r="BN32" s="123">
        <v>0</v>
      </c>
      <c r="BO32" s="120">
        <v>0</v>
      </c>
      <c r="BP32" s="123">
        <v>0</v>
      </c>
      <c r="BQ32" s="120">
        <v>11</v>
      </c>
      <c r="BR32" s="123">
        <v>91.66666666666667</v>
      </c>
      <c r="BS32" s="120">
        <v>12</v>
      </c>
      <c r="BT32" s="2"/>
      <c r="BU32" s="3"/>
      <c r="BV32" s="3"/>
      <c r="BW32" s="3"/>
      <c r="BX32" s="3"/>
    </row>
    <row r="33" spans="1:76" ht="15">
      <c r="A33" s="64" t="s">
        <v>234</v>
      </c>
      <c r="B33" s="65"/>
      <c r="C33" s="65" t="s">
        <v>64</v>
      </c>
      <c r="D33" s="66">
        <v>167.59385695723518</v>
      </c>
      <c r="E33" s="68"/>
      <c r="F33" s="100" t="s">
        <v>404</v>
      </c>
      <c r="G33" s="65"/>
      <c r="H33" s="69" t="s">
        <v>234</v>
      </c>
      <c r="I33" s="70"/>
      <c r="J33" s="70"/>
      <c r="K33" s="69" t="s">
        <v>1137</v>
      </c>
      <c r="L33" s="73">
        <v>1</v>
      </c>
      <c r="M33" s="74">
        <v>5354.40283203125</v>
      </c>
      <c r="N33" s="74">
        <v>4756.876953125</v>
      </c>
      <c r="O33" s="75"/>
      <c r="P33" s="76"/>
      <c r="Q33" s="76"/>
      <c r="R33" s="86"/>
      <c r="S33" s="48">
        <v>1</v>
      </c>
      <c r="T33" s="48">
        <v>1</v>
      </c>
      <c r="U33" s="49">
        <v>0</v>
      </c>
      <c r="V33" s="49">
        <v>0</v>
      </c>
      <c r="W33" s="49">
        <v>0</v>
      </c>
      <c r="X33" s="49">
        <v>0.999994</v>
      </c>
      <c r="Y33" s="49">
        <v>0</v>
      </c>
      <c r="Z33" s="49" t="s">
        <v>1665</v>
      </c>
      <c r="AA33" s="71">
        <v>33</v>
      </c>
      <c r="AB33" s="71"/>
      <c r="AC33" s="72"/>
      <c r="AD33" s="78" t="s">
        <v>688</v>
      </c>
      <c r="AE33" s="78">
        <v>5647</v>
      </c>
      <c r="AF33" s="78">
        <v>8677</v>
      </c>
      <c r="AG33" s="78">
        <v>169375</v>
      </c>
      <c r="AH33" s="78">
        <v>11868</v>
      </c>
      <c r="AI33" s="78"/>
      <c r="AJ33" s="78" t="s">
        <v>767</v>
      </c>
      <c r="AK33" s="78"/>
      <c r="AL33" s="82" t="s">
        <v>894</v>
      </c>
      <c r="AM33" s="78"/>
      <c r="AN33" s="80">
        <v>39254.32641203704</v>
      </c>
      <c r="AO33" s="82" t="s">
        <v>955</v>
      </c>
      <c r="AP33" s="78" t="b">
        <v>0</v>
      </c>
      <c r="AQ33" s="78" t="b">
        <v>0</v>
      </c>
      <c r="AR33" s="78" t="b">
        <v>1</v>
      </c>
      <c r="AS33" s="78" t="s">
        <v>614</v>
      </c>
      <c r="AT33" s="78">
        <v>1141</v>
      </c>
      <c r="AU33" s="82" t="s">
        <v>1002</v>
      </c>
      <c r="AV33" s="78" t="b">
        <v>0</v>
      </c>
      <c r="AW33" s="78" t="s">
        <v>1023</v>
      </c>
      <c r="AX33" s="82" t="s">
        <v>1053</v>
      </c>
      <c r="AY33" s="78" t="s">
        <v>66</v>
      </c>
      <c r="AZ33" s="78" t="str">
        <f>REPLACE(INDEX(GroupVertices[Group],MATCH(Vertices[[#This Row],[Vertex]],GroupVertices[Vertex],0)),1,1,"")</f>
        <v>2</v>
      </c>
      <c r="BA33" s="48" t="s">
        <v>350</v>
      </c>
      <c r="BB33" s="48" t="s">
        <v>350</v>
      </c>
      <c r="BC33" s="48" t="s">
        <v>368</v>
      </c>
      <c r="BD33" s="48" t="s">
        <v>368</v>
      </c>
      <c r="BE33" s="48"/>
      <c r="BF33" s="48"/>
      <c r="BG33" s="120" t="s">
        <v>1390</v>
      </c>
      <c r="BH33" s="120" t="s">
        <v>1390</v>
      </c>
      <c r="BI33" s="120" t="s">
        <v>1478</v>
      </c>
      <c r="BJ33" s="120" t="s">
        <v>1478</v>
      </c>
      <c r="BK33" s="120">
        <v>1</v>
      </c>
      <c r="BL33" s="123">
        <v>9.090909090909092</v>
      </c>
      <c r="BM33" s="120">
        <v>0</v>
      </c>
      <c r="BN33" s="123">
        <v>0</v>
      </c>
      <c r="BO33" s="120">
        <v>0</v>
      </c>
      <c r="BP33" s="123">
        <v>0</v>
      </c>
      <c r="BQ33" s="120">
        <v>10</v>
      </c>
      <c r="BR33" s="123">
        <v>90.9090909090909</v>
      </c>
      <c r="BS33" s="120">
        <v>11</v>
      </c>
      <c r="BT33" s="2"/>
      <c r="BU33" s="3"/>
      <c r="BV33" s="3"/>
      <c r="BW33" s="3"/>
      <c r="BX33" s="3"/>
    </row>
    <row r="34" spans="1:76" ht="15">
      <c r="A34" s="64" t="s">
        <v>235</v>
      </c>
      <c r="B34" s="65"/>
      <c r="C34" s="65" t="s">
        <v>64</v>
      </c>
      <c r="D34" s="66">
        <v>176.64382399257775</v>
      </c>
      <c r="E34" s="68"/>
      <c r="F34" s="100" t="s">
        <v>405</v>
      </c>
      <c r="G34" s="65"/>
      <c r="H34" s="69" t="s">
        <v>235</v>
      </c>
      <c r="I34" s="70"/>
      <c r="J34" s="70"/>
      <c r="K34" s="69" t="s">
        <v>1138</v>
      </c>
      <c r="L34" s="73">
        <v>1</v>
      </c>
      <c r="M34" s="74">
        <v>6064.20849609375</v>
      </c>
      <c r="N34" s="74">
        <v>4756.876953125</v>
      </c>
      <c r="O34" s="75"/>
      <c r="P34" s="76"/>
      <c r="Q34" s="76"/>
      <c r="R34" s="86"/>
      <c r="S34" s="48">
        <v>1</v>
      </c>
      <c r="T34" s="48">
        <v>1</v>
      </c>
      <c r="U34" s="49">
        <v>0</v>
      </c>
      <c r="V34" s="49">
        <v>0</v>
      </c>
      <c r="W34" s="49">
        <v>0</v>
      </c>
      <c r="X34" s="49">
        <v>0.999994</v>
      </c>
      <c r="Y34" s="49">
        <v>0</v>
      </c>
      <c r="Z34" s="49" t="s">
        <v>1665</v>
      </c>
      <c r="AA34" s="71">
        <v>34</v>
      </c>
      <c r="AB34" s="71"/>
      <c r="AC34" s="72"/>
      <c r="AD34" s="78" t="s">
        <v>689</v>
      </c>
      <c r="AE34" s="78">
        <v>1</v>
      </c>
      <c r="AF34" s="78">
        <v>22715</v>
      </c>
      <c r="AG34" s="78">
        <v>291441</v>
      </c>
      <c r="AH34" s="78">
        <v>0</v>
      </c>
      <c r="AI34" s="78"/>
      <c r="AJ34" s="78" t="s">
        <v>768</v>
      </c>
      <c r="AK34" s="78" t="s">
        <v>836</v>
      </c>
      <c r="AL34" s="82" t="s">
        <v>895</v>
      </c>
      <c r="AM34" s="78"/>
      <c r="AN34" s="80">
        <v>39606.973599537036</v>
      </c>
      <c r="AO34" s="78"/>
      <c r="AP34" s="78" t="b">
        <v>1</v>
      </c>
      <c r="AQ34" s="78" t="b">
        <v>0</v>
      </c>
      <c r="AR34" s="78" t="b">
        <v>0</v>
      </c>
      <c r="AS34" s="78" t="s">
        <v>614</v>
      </c>
      <c r="AT34" s="78">
        <v>1529</v>
      </c>
      <c r="AU34" s="82" t="s">
        <v>994</v>
      </c>
      <c r="AV34" s="78" t="b">
        <v>0</v>
      </c>
      <c r="AW34" s="78" t="s">
        <v>1023</v>
      </c>
      <c r="AX34" s="82" t="s">
        <v>1054</v>
      </c>
      <c r="AY34" s="78" t="s">
        <v>66</v>
      </c>
      <c r="AZ34" s="78" t="str">
        <f>REPLACE(INDEX(GroupVertices[Group],MATCH(Vertices[[#This Row],[Vertex]],GroupVertices[Vertex],0)),1,1,"")</f>
        <v>2</v>
      </c>
      <c r="BA34" s="48" t="s">
        <v>349</v>
      </c>
      <c r="BB34" s="48" t="s">
        <v>349</v>
      </c>
      <c r="BC34" s="48" t="s">
        <v>367</v>
      </c>
      <c r="BD34" s="48" t="s">
        <v>367</v>
      </c>
      <c r="BE34" s="48"/>
      <c r="BF34" s="48"/>
      <c r="BG34" s="120" t="s">
        <v>1550</v>
      </c>
      <c r="BH34" s="120" t="s">
        <v>1550</v>
      </c>
      <c r="BI34" s="120" t="s">
        <v>1585</v>
      </c>
      <c r="BJ34" s="120" t="s">
        <v>1585</v>
      </c>
      <c r="BK34" s="120">
        <v>1</v>
      </c>
      <c r="BL34" s="123">
        <v>8.333333333333334</v>
      </c>
      <c r="BM34" s="120">
        <v>0</v>
      </c>
      <c r="BN34" s="123">
        <v>0</v>
      </c>
      <c r="BO34" s="120">
        <v>0</v>
      </c>
      <c r="BP34" s="123">
        <v>0</v>
      </c>
      <c r="BQ34" s="120">
        <v>11</v>
      </c>
      <c r="BR34" s="123">
        <v>91.66666666666667</v>
      </c>
      <c r="BS34" s="120">
        <v>12</v>
      </c>
      <c r="BT34" s="2"/>
      <c r="BU34" s="3"/>
      <c r="BV34" s="3"/>
      <c r="BW34" s="3"/>
      <c r="BX34" s="3"/>
    </row>
    <row r="35" spans="1:76" ht="15">
      <c r="A35" s="64" t="s">
        <v>236</v>
      </c>
      <c r="B35" s="65"/>
      <c r="C35" s="65" t="s">
        <v>64</v>
      </c>
      <c r="D35" s="66">
        <v>162.5524876584477</v>
      </c>
      <c r="E35" s="68"/>
      <c r="F35" s="100" t="s">
        <v>406</v>
      </c>
      <c r="G35" s="65"/>
      <c r="H35" s="69" t="s">
        <v>236</v>
      </c>
      <c r="I35" s="70"/>
      <c r="J35" s="70"/>
      <c r="K35" s="69" t="s">
        <v>1139</v>
      </c>
      <c r="L35" s="73">
        <v>1</v>
      </c>
      <c r="M35" s="74">
        <v>3934.791748046875</v>
      </c>
      <c r="N35" s="74">
        <v>4756.876953125</v>
      </c>
      <c r="O35" s="75"/>
      <c r="P35" s="76"/>
      <c r="Q35" s="76"/>
      <c r="R35" s="86"/>
      <c r="S35" s="48">
        <v>1</v>
      </c>
      <c r="T35" s="48">
        <v>1</v>
      </c>
      <c r="U35" s="49">
        <v>0</v>
      </c>
      <c r="V35" s="49">
        <v>0</v>
      </c>
      <c r="W35" s="49">
        <v>0</v>
      </c>
      <c r="X35" s="49">
        <v>0.999994</v>
      </c>
      <c r="Y35" s="49">
        <v>0</v>
      </c>
      <c r="Z35" s="49" t="s">
        <v>1665</v>
      </c>
      <c r="AA35" s="71">
        <v>35</v>
      </c>
      <c r="AB35" s="71"/>
      <c r="AC35" s="72"/>
      <c r="AD35" s="78" t="s">
        <v>690</v>
      </c>
      <c r="AE35" s="78">
        <v>581</v>
      </c>
      <c r="AF35" s="78">
        <v>857</v>
      </c>
      <c r="AG35" s="78">
        <v>151391</v>
      </c>
      <c r="AH35" s="78">
        <v>1219</v>
      </c>
      <c r="AI35" s="78"/>
      <c r="AJ35" s="78" t="s">
        <v>769</v>
      </c>
      <c r="AK35" s="78" t="s">
        <v>837</v>
      </c>
      <c r="AL35" s="82" t="s">
        <v>896</v>
      </c>
      <c r="AM35" s="78"/>
      <c r="AN35" s="80">
        <v>42069.68512731481</v>
      </c>
      <c r="AO35" s="82" t="s">
        <v>956</v>
      </c>
      <c r="AP35" s="78" t="b">
        <v>0</v>
      </c>
      <c r="AQ35" s="78" t="b">
        <v>0</v>
      </c>
      <c r="AR35" s="78" t="b">
        <v>0</v>
      </c>
      <c r="AS35" s="78" t="s">
        <v>614</v>
      </c>
      <c r="AT35" s="78">
        <v>184</v>
      </c>
      <c r="AU35" s="82" t="s">
        <v>995</v>
      </c>
      <c r="AV35" s="78" t="b">
        <v>0</v>
      </c>
      <c r="AW35" s="78" t="s">
        <v>1023</v>
      </c>
      <c r="AX35" s="82" t="s">
        <v>1055</v>
      </c>
      <c r="AY35" s="78" t="s">
        <v>66</v>
      </c>
      <c r="AZ35" s="78" t="str">
        <f>REPLACE(INDEX(GroupVertices[Group],MATCH(Vertices[[#This Row],[Vertex]],GroupVertices[Vertex],0)),1,1,"")</f>
        <v>2</v>
      </c>
      <c r="BA35" s="48" t="s">
        <v>350</v>
      </c>
      <c r="BB35" s="48" t="s">
        <v>350</v>
      </c>
      <c r="BC35" s="48" t="s">
        <v>368</v>
      </c>
      <c r="BD35" s="48" t="s">
        <v>368</v>
      </c>
      <c r="BE35" s="48"/>
      <c r="BF35" s="48"/>
      <c r="BG35" s="120" t="s">
        <v>1390</v>
      </c>
      <c r="BH35" s="120" t="s">
        <v>1390</v>
      </c>
      <c r="BI35" s="120" t="s">
        <v>1478</v>
      </c>
      <c r="BJ35" s="120" t="s">
        <v>1478</v>
      </c>
      <c r="BK35" s="120">
        <v>1</v>
      </c>
      <c r="BL35" s="123">
        <v>9.090909090909092</v>
      </c>
      <c r="BM35" s="120">
        <v>0</v>
      </c>
      <c r="BN35" s="123">
        <v>0</v>
      </c>
      <c r="BO35" s="120">
        <v>0</v>
      </c>
      <c r="BP35" s="123">
        <v>0</v>
      </c>
      <c r="BQ35" s="120">
        <v>10</v>
      </c>
      <c r="BR35" s="123">
        <v>90.9090909090909</v>
      </c>
      <c r="BS35" s="120">
        <v>11</v>
      </c>
      <c r="BT35" s="2"/>
      <c r="BU35" s="3"/>
      <c r="BV35" s="3"/>
      <c r="BW35" s="3"/>
      <c r="BX35" s="3"/>
    </row>
    <row r="36" spans="1:76" ht="15">
      <c r="A36" s="64" t="s">
        <v>237</v>
      </c>
      <c r="B36" s="65"/>
      <c r="C36" s="65" t="s">
        <v>64</v>
      </c>
      <c r="D36" s="66">
        <v>162.38680582855147</v>
      </c>
      <c r="E36" s="68"/>
      <c r="F36" s="100" t="s">
        <v>407</v>
      </c>
      <c r="G36" s="65"/>
      <c r="H36" s="69" t="s">
        <v>237</v>
      </c>
      <c r="I36" s="70"/>
      <c r="J36" s="70"/>
      <c r="K36" s="69" t="s">
        <v>1140</v>
      </c>
      <c r="L36" s="73">
        <v>1</v>
      </c>
      <c r="M36" s="74">
        <v>9287.5703125</v>
      </c>
      <c r="N36" s="74">
        <v>3290.847412109375</v>
      </c>
      <c r="O36" s="75"/>
      <c r="P36" s="76"/>
      <c r="Q36" s="76"/>
      <c r="R36" s="86"/>
      <c r="S36" s="48">
        <v>2</v>
      </c>
      <c r="T36" s="48">
        <v>1</v>
      </c>
      <c r="U36" s="49">
        <v>0</v>
      </c>
      <c r="V36" s="49">
        <v>1</v>
      </c>
      <c r="W36" s="49">
        <v>0</v>
      </c>
      <c r="X36" s="49">
        <v>1.298238</v>
      </c>
      <c r="Y36" s="49">
        <v>0</v>
      </c>
      <c r="Z36" s="49">
        <v>0</v>
      </c>
      <c r="AA36" s="71">
        <v>36</v>
      </c>
      <c r="AB36" s="71"/>
      <c r="AC36" s="72"/>
      <c r="AD36" s="78" t="s">
        <v>691</v>
      </c>
      <c r="AE36" s="78">
        <v>945</v>
      </c>
      <c r="AF36" s="78">
        <v>600</v>
      </c>
      <c r="AG36" s="78">
        <v>33459</v>
      </c>
      <c r="AH36" s="78">
        <v>117</v>
      </c>
      <c r="AI36" s="78"/>
      <c r="AJ36" s="78" t="s">
        <v>770</v>
      </c>
      <c r="AK36" s="78" t="s">
        <v>838</v>
      </c>
      <c r="AL36" s="82" t="s">
        <v>897</v>
      </c>
      <c r="AM36" s="78"/>
      <c r="AN36" s="80">
        <v>43327.23475694445</v>
      </c>
      <c r="AO36" s="82" t="s">
        <v>957</v>
      </c>
      <c r="AP36" s="78" t="b">
        <v>0</v>
      </c>
      <c r="AQ36" s="78" t="b">
        <v>0</v>
      </c>
      <c r="AR36" s="78" t="b">
        <v>0</v>
      </c>
      <c r="AS36" s="78" t="s">
        <v>614</v>
      </c>
      <c r="AT36" s="78">
        <v>8</v>
      </c>
      <c r="AU36" s="82" t="s">
        <v>994</v>
      </c>
      <c r="AV36" s="78" t="b">
        <v>0</v>
      </c>
      <c r="AW36" s="78" t="s">
        <v>1023</v>
      </c>
      <c r="AX36" s="82" t="s">
        <v>1056</v>
      </c>
      <c r="AY36" s="78" t="s">
        <v>66</v>
      </c>
      <c r="AZ36" s="78" t="str">
        <f>REPLACE(INDEX(GroupVertices[Group],MATCH(Vertices[[#This Row],[Vertex]],GroupVertices[Vertex],0)),1,1,"")</f>
        <v>8</v>
      </c>
      <c r="BA36" s="48" t="s">
        <v>351</v>
      </c>
      <c r="BB36" s="48" t="s">
        <v>351</v>
      </c>
      <c r="BC36" s="48" t="s">
        <v>368</v>
      </c>
      <c r="BD36" s="48" t="s">
        <v>368</v>
      </c>
      <c r="BE36" s="48"/>
      <c r="BF36" s="48"/>
      <c r="BG36" s="120" t="s">
        <v>1390</v>
      </c>
      <c r="BH36" s="120" t="s">
        <v>1390</v>
      </c>
      <c r="BI36" s="120" t="s">
        <v>1478</v>
      </c>
      <c r="BJ36" s="120" t="s">
        <v>1478</v>
      </c>
      <c r="BK36" s="120">
        <v>1</v>
      </c>
      <c r="BL36" s="123">
        <v>9.090909090909092</v>
      </c>
      <c r="BM36" s="120">
        <v>0</v>
      </c>
      <c r="BN36" s="123">
        <v>0</v>
      </c>
      <c r="BO36" s="120">
        <v>0</v>
      </c>
      <c r="BP36" s="123">
        <v>0</v>
      </c>
      <c r="BQ36" s="120">
        <v>10</v>
      </c>
      <c r="BR36" s="123">
        <v>90.9090909090909</v>
      </c>
      <c r="BS36" s="120">
        <v>11</v>
      </c>
      <c r="BT36" s="2"/>
      <c r="BU36" s="3"/>
      <c r="BV36" s="3"/>
      <c r="BW36" s="3"/>
      <c r="BX36" s="3"/>
    </row>
    <row r="37" spans="1:76" ht="15">
      <c r="A37" s="64" t="s">
        <v>238</v>
      </c>
      <c r="B37" s="65"/>
      <c r="C37" s="65" t="s">
        <v>64</v>
      </c>
      <c r="D37" s="66">
        <v>162.78070309729304</v>
      </c>
      <c r="E37" s="68"/>
      <c r="F37" s="100" t="s">
        <v>408</v>
      </c>
      <c r="G37" s="65"/>
      <c r="H37" s="69" t="s">
        <v>238</v>
      </c>
      <c r="I37" s="70"/>
      <c r="J37" s="70"/>
      <c r="K37" s="69" t="s">
        <v>1141</v>
      </c>
      <c r="L37" s="73">
        <v>1</v>
      </c>
      <c r="M37" s="74">
        <v>9287.5703125</v>
      </c>
      <c r="N37" s="74">
        <v>2555.626708984375</v>
      </c>
      <c r="O37" s="75"/>
      <c r="P37" s="76"/>
      <c r="Q37" s="76"/>
      <c r="R37" s="86"/>
      <c r="S37" s="48">
        <v>0</v>
      </c>
      <c r="T37" s="48">
        <v>1</v>
      </c>
      <c r="U37" s="49">
        <v>0</v>
      </c>
      <c r="V37" s="49">
        <v>1</v>
      </c>
      <c r="W37" s="49">
        <v>0</v>
      </c>
      <c r="X37" s="49">
        <v>0.70175</v>
      </c>
      <c r="Y37" s="49">
        <v>0</v>
      </c>
      <c r="Z37" s="49">
        <v>0</v>
      </c>
      <c r="AA37" s="71">
        <v>37</v>
      </c>
      <c r="AB37" s="71"/>
      <c r="AC37" s="72"/>
      <c r="AD37" s="78" t="s">
        <v>692</v>
      </c>
      <c r="AE37" s="78">
        <v>2819</v>
      </c>
      <c r="AF37" s="78">
        <v>1211</v>
      </c>
      <c r="AG37" s="78">
        <v>14044</v>
      </c>
      <c r="AH37" s="78">
        <v>83</v>
      </c>
      <c r="AI37" s="78"/>
      <c r="AJ37" s="78" t="s">
        <v>771</v>
      </c>
      <c r="AK37" s="78" t="s">
        <v>839</v>
      </c>
      <c r="AL37" s="82" t="s">
        <v>898</v>
      </c>
      <c r="AM37" s="78"/>
      <c r="AN37" s="80">
        <v>42767.921331018515</v>
      </c>
      <c r="AO37" s="82" t="s">
        <v>958</v>
      </c>
      <c r="AP37" s="78" t="b">
        <v>0</v>
      </c>
      <c r="AQ37" s="78" t="b">
        <v>0</v>
      </c>
      <c r="AR37" s="78" t="b">
        <v>0</v>
      </c>
      <c r="AS37" s="78" t="s">
        <v>614</v>
      </c>
      <c r="AT37" s="78">
        <v>9</v>
      </c>
      <c r="AU37" s="82" t="s">
        <v>994</v>
      </c>
      <c r="AV37" s="78" t="b">
        <v>0</v>
      </c>
      <c r="AW37" s="78" t="s">
        <v>1023</v>
      </c>
      <c r="AX37" s="82" t="s">
        <v>1057</v>
      </c>
      <c r="AY37" s="78" t="s">
        <v>66</v>
      </c>
      <c r="AZ37" s="78" t="str">
        <f>REPLACE(INDEX(GroupVertices[Group],MATCH(Vertices[[#This Row],[Vertex]],GroupVertices[Vertex],0)),1,1,"")</f>
        <v>8</v>
      </c>
      <c r="BA37" s="48" t="s">
        <v>351</v>
      </c>
      <c r="BB37" s="48" t="s">
        <v>351</v>
      </c>
      <c r="BC37" s="48" t="s">
        <v>368</v>
      </c>
      <c r="BD37" s="48" t="s">
        <v>368</v>
      </c>
      <c r="BE37" s="48"/>
      <c r="BF37" s="48"/>
      <c r="BG37" s="120" t="s">
        <v>1551</v>
      </c>
      <c r="BH37" s="120" t="s">
        <v>1551</v>
      </c>
      <c r="BI37" s="120" t="s">
        <v>1586</v>
      </c>
      <c r="BJ37" s="120" t="s">
        <v>1586</v>
      </c>
      <c r="BK37" s="120">
        <v>1</v>
      </c>
      <c r="BL37" s="123">
        <v>7.6923076923076925</v>
      </c>
      <c r="BM37" s="120">
        <v>0</v>
      </c>
      <c r="BN37" s="123">
        <v>0</v>
      </c>
      <c r="BO37" s="120">
        <v>0</v>
      </c>
      <c r="BP37" s="123">
        <v>0</v>
      </c>
      <c r="BQ37" s="120">
        <v>12</v>
      </c>
      <c r="BR37" s="123">
        <v>92.3076923076923</v>
      </c>
      <c r="BS37" s="120">
        <v>13</v>
      </c>
      <c r="BT37" s="2"/>
      <c r="BU37" s="3"/>
      <c r="BV37" s="3"/>
      <c r="BW37" s="3"/>
      <c r="BX37" s="3"/>
    </row>
    <row r="38" spans="1:76" ht="15">
      <c r="A38" s="64" t="s">
        <v>239</v>
      </c>
      <c r="B38" s="65"/>
      <c r="C38" s="65" t="s">
        <v>64</v>
      </c>
      <c r="D38" s="66">
        <v>162.04899540494986</v>
      </c>
      <c r="E38" s="68"/>
      <c r="F38" s="100" t="s">
        <v>409</v>
      </c>
      <c r="G38" s="65"/>
      <c r="H38" s="69" t="s">
        <v>239</v>
      </c>
      <c r="I38" s="70"/>
      <c r="J38" s="70"/>
      <c r="K38" s="69" t="s">
        <v>1142</v>
      </c>
      <c r="L38" s="73">
        <v>1</v>
      </c>
      <c r="M38" s="74">
        <v>4644.59716796875</v>
      </c>
      <c r="N38" s="74">
        <v>4756.876953125</v>
      </c>
      <c r="O38" s="75"/>
      <c r="P38" s="76"/>
      <c r="Q38" s="76"/>
      <c r="R38" s="86"/>
      <c r="S38" s="48">
        <v>1</v>
      </c>
      <c r="T38" s="48">
        <v>1</v>
      </c>
      <c r="U38" s="49">
        <v>0</v>
      </c>
      <c r="V38" s="49">
        <v>0</v>
      </c>
      <c r="W38" s="49">
        <v>0</v>
      </c>
      <c r="X38" s="49">
        <v>0.999994</v>
      </c>
      <c r="Y38" s="49">
        <v>0</v>
      </c>
      <c r="Z38" s="49" t="s">
        <v>1665</v>
      </c>
      <c r="AA38" s="71">
        <v>38</v>
      </c>
      <c r="AB38" s="71"/>
      <c r="AC38" s="72"/>
      <c r="AD38" s="78" t="s">
        <v>693</v>
      </c>
      <c r="AE38" s="78">
        <v>116</v>
      </c>
      <c r="AF38" s="78">
        <v>76</v>
      </c>
      <c r="AG38" s="78">
        <v>11797</v>
      </c>
      <c r="AH38" s="78">
        <v>5</v>
      </c>
      <c r="AI38" s="78"/>
      <c r="AJ38" s="78" t="s">
        <v>772</v>
      </c>
      <c r="AK38" s="78" t="s">
        <v>840</v>
      </c>
      <c r="AL38" s="82" t="s">
        <v>899</v>
      </c>
      <c r="AM38" s="78"/>
      <c r="AN38" s="80">
        <v>40509.92443287037</v>
      </c>
      <c r="AO38" s="78"/>
      <c r="AP38" s="78" t="b">
        <v>0</v>
      </c>
      <c r="AQ38" s="78" t="b">
        <v>0</v>
      </c>
      <c r="AR38" s="78" t="b">
        <v>1</v>
      </c>
      <c r="AS38" s="78" t="s">
        <v>614</v>
      </c>
      <c r="AT38" s="78">
        <v>2</v>
      </c>
      <c r="AU38" s="82" t="s">
        <v>999</v>
      </c>
      <c r="AV38" s="78" t="b">
        <v>0</v>
      </c>
      <c r="AW38" s="78" t="s">
        <v>1023</v>
      </c>
      <c r="AX38" s="82" t="s">
        <v>1058</v>
      </c>
      <c r="AY38" s="78" t="s">
        <v>66</v>
      </c>
      <c r="AZ38" s="78" t="str">
        <f>REPLACE(INDEX(GroupVertices[Group],MATCH(Vertices[[#This Row],[Vertex]],GroupVertices[Vertex],0)),1,1,"")</f>
        <v>2</v>
      </c>
      <c r="BA38" s="48" t="s">
        <v>350</v>
      </c>
      <c r="BB38" s="48" t="s">
        <v>350</v>
      </c>
      <c r="BC38" s="48" t="s">
        <v>368</v>
      </c>
      <c r="BD38" s="48" t="s">
        <v>368</v>
      </c>
      <c r="BE38" s="48"/>
      <c r="BF38" s="48"/>
      <c r="BG38" s="120" t="s">
        <v>1390</v>
      </c>
      <c r="BH38" s="120" t="s">
        <v>1390</v>
      </c>
      <c r="BI38" s="120" t="s">
        <v>1478</v>
      </c>
      <c r="BJ38" s="120" t="s">
        <v>1478</v>
      </c>
      <c r="BK38" s="120">
        <v>1</v>
      </c>
      <c r="BL38" s="123">
        <v>9.090909090909092</v>
      </c>
      <c r="BM38" s="120">
        <v>0</v>
      </c>
      <c r="BN38" s="123">
        <v>0</v>
      </c>
      <c r="BO38" s="120">
        <v>0</v>
      </c>
      <c r="BP38" s="123">
        <v>0</v>
      </c>
      <c r="BQ38" s="120">
        <v>10</v>
      </c>
      <c r="BR38" s="123">
        <v>90.9090909090909</v>
      </c>
      <c r="BS38" s="120">
        <v>11</v>
      </c>
      <c r="BT38" s="2"/>
      <c r="BU38" s="3"/>
      <c r="BV38" s="3"/>
      <c r="BW38" s="3"/>
      <c r="BX38" s="3"/>
    </row>
    <row r="39" spans="1:76" ht="15">
      <c r="A39" s="64" t="s">
        <v>240</v>
      </c>
      <c r="B39" s="65"/>
      <c r="C39" s="65" t="s">
        <v>64</v>
      </c>
      <c r="D39" s="66">
        <v>162.03158914266504</v>
      </c>
      <c r="E39" s="68"/>
      <c r="F39" s="100" t="s">
        <v>410</v>
      </c>
      <c r="G39" s="65"/>
      <c r="H39" s="69" t="s">
        <v>240</v>
      </c>
      <c r="I39" s="70"/>
      <c r="J39" s="70"/>
      <c r="K39" s="69" t="s">
        <v>1143</v>
      </c>
      <c r="L39" s="73">
        <v>1</v>
      </c>
      <c r="M39" s="74">
        <v>5354.40283203125</v>
      </c>
      <c r="N39" s="74">
        <v>8947.634765625</v>
      </c>
      <c r="O39" s="75"/>
      <c r="P39" s="76"/>
      <c r="Q39" s="76"/>
      <c r="R39" s="86"/>
      <c r="S39" s="48">
        <v>1</v>
      </c>
      <c r="T39" s="48">
        <v>1</v>
      </c>
      <c r="U39" s="49">
        <v>0</v>
      </c>
      <c r="V39" s="49">
        <v>0</v>
      </c>
      <c r="W39" s="49">
        <v>0</v>
      </c>
      <c r="X39" s="49">
        <v>0.999994</v>
      </c>
      <c r="Y39" s="49">
        <v>0</v>
      </c>
      <c r="Z39" s="49" t="s">
        <v>1665</v>
      </c>
      <c r="AA39" s="71">
        <v>39</v>
      </c>
      <c r="AB39" s="71"/>
      <c r="AC39" s="72"/>
      <c r="AD39" s="78" t="s">
        <v>694</v>
      </c>
      <c r="AE39" s="78">
        <v>1</v>
      </c>
      <c r="AF39" s="78">
        <v>49</v>
      </c>
      <c r="AG39" s="78">
        <v>31779</v>
      </c>
      <c r="AH39" s="78">
        <v>0</v>
      </c>
      <c r="AI39" s="78"/>
      <c r="AJ39" s="78" t="s">
        <v>773</v>
      </c>
      <c r="AK39" s="78"/>
      <c r="AL39" s="82" t="s">
        <v>900</v>
      </c>
      <c r="AM39" s="78"/>
      <c r="AN39" s="80">
        <v>43076.72667824074</v>
      </c>
      <c r="AO39" s="82" t="s">
        <v>959</v>
      </c>
      <c r="AP39" s="78" t="b">
        <v>0</v>
      </c>
      <c r="AQ39" s="78" t="b">
        <v>0</v>
      </c>
      <c r="AR39" s="78" t="b">
        <v>0</v>
      </c>
      <c r="AS39" s="78" t="s">
        <v>614</v>
      </c>
      <c r="AT39" s="78">
        <v>2</v>
      </c>
      <c r="AU39" s="82" t="s">
        <v>994</v>
      </c>
      <c r="AV39" s="78" t="b">
        <v>0</v>
      </c>
      <c r="AW39" s="78" t="s">
        <v>1023</v>
      </c>
      <c r="AX39" s="82" t="s">
        <v>1059</v>
      </c>
      <c r="AY39" s="78" t="s">
        <v>66</v>
      </c>
      <c r="AZ39" s="78" t="str">
        <f>REPLACE(INDEX(GroupVertices[Group],MATCH(Vertices[[#This Row],[Vertex]],GroupVertices[Vertex],0)),1,1,"")</f>
        <v>2</v>
      </c>
      <c r="BA39" s="48" t="s">
        <v>352</v>
      </c>
      <c r="BB39" s="48" t="s">
        <v>352</v>
      </c>
      <c r="BC39" s="48" t="s">
        <v>369</v>
      </c>
      <c r="BD39" s="48" t="s">
        <v>369</v>
      </c>
      <c r="BE39" s="48"/>
      <c r="BF39" s="48"/>
      <c r="BG39" s="120" t="s">
        <v>1390</v>
      </c>
      <c r="BH39" s="120" t="s">
        <v>1390</v>
      </c>
      <c r="BI39" s="120" t="s">
        <v>1478</v>
      </c>
      <c r="BJ39" s="120" t="s">
        <v>1478</v>
      </c>
      <c r="BK39" s="120">
        <v>1</v>
      </c>
      <c r="BL39" s="123">
        <v>9.090909090909092</v>
      </c>
      <c r="BM39" s="120">
        <v>0</v>
      </c>
      <c r="BN39" s="123">
        <v>0</v>
      </c>
      <c r="BO39" s="120">
        <v>0</v>
      </c>
      <c r="BP39" s="123">
        <v>0</v>
      </c>
      <c r="BQ39" s="120">
        <v>10</v>
      </c>
      <c r="BR39" s="123">
        <v>90.9090909090909</v>
      </c>
      <c r="BS39" s="120">
        <v>11</v>
      </c>
      <c r="BT39" s="2"/>
      <c r="BU39" s="3"/>
      <c r="BV39" s="3"/>
      <c r="BW39" s="3"/>
      <c r="BX39" s="3"/>
    </row>
    <row r="40" spans="1:76" ht="15">
      <c r="A40" s="64" t="s">
        <v>241</v>
      </c>
      <c r="B40" s="65"/>
      <c r="C40" s="65" t="s">
        <v>64</v>
      </c>
      <c r="D40" s="66">
        <v>162.79101791938777</v>
      </c>
      <c r="E40" s="68"/>
      <c r="F40" s="100" t="s">
        <v>411</v>
      </c>
      <c r="G40" s="65"/>
      <c r="H40" s="69" t="s">
        <v>241</v>
      </c>
      <c r="I40" s="70"/>
      <c r="J40" s="70"/>
      <c r="K40" s="69" t="s">
        <v>1144</v>
      </c>
      <c r="L40" s="73">
        <v>1</v>
      </c>
      <c r="M40" s="74">
        <v>6064.20849609375</v>
      </c>
      <c r="N40" s="74">
        <v>8947.634765625</v>
      </c>
      <c r="O40" s="75"/>
      <c r="P40" s="76"/>
      <c r="Q40" s="76"/>
      <c r="R40" s="86"/>
      <c r="S40" s="48">
        <v>1</v>
      </c>
      <c r="T40" s="48">
        <v>1</v>
      </c>
      <c r="U40" s="49">
        <v>0</v>
      </c>
      <c r="V40" s="49">
        <v>0</v>
      </c>
      <c r="W40" s="49">
        <v>0</v>
      </c>
      <c r="X40" s="49">
        <v>0.999994</v>
      </c>
      <c r="Y40" s="49">
        <v>0</v>
      </c>
      <c r="Z40" s="49" t="s">
        <v>1665</v>
      </c>
      <c r="AA40" s="71">
        <v>40</v>
      </c>
      <c r="AB40" s="71"/>
      <c r="AC40" s="72"/>
      <c r="AD40" s="78" t="s">
        <v>695</v>
      </c>
      <c r="AE40" s="78">
        <v>3839</v>
      </c>
      <c r="AF40" s="78">
        <v>1227</v>
      </c>
      <c r="AG40" s="78">
        <v>35683</v>
      </c>
      <c r="AH40" s="78">
        <v>313</v>
      </c>
      <c r="AI40" s="78"/>
      <c r="AJ40" s="78" t="s">
        <v>774</v>
      </c>
      <c r="AK40" s="78" t="s">
        <v>841</v>
      </c>
      <c r="AL40" s="82" t="s">
        <v>901</v>
      </c>
      <c r="AM40" s="78"/>
      <c r="AN40" s="80">
        <v>39806.86425925926</v>
      </c>
      <c r="AO40" s="82" t="s">
        <v>960</v>
      </c>
      <c r="AP40" s="78" t="b">
        <v>0</v>
      </c>
      <c r="AQ40" s="78" t="b">
        <v>0</v>
      </c>
      <c r="AR40" s="78" t="b">
        <v>0</v>
      </c>
      <c r="AS40" s="78" t="s">
        <v>614</v>
      </c>
      <c r="AT40" s="78">
        <v>247</v>
      </c>
      <c r="AU40" s="82" t="s">
        <v>994</v>
      </c>
      <c r="AV40" s="78" t="b">
        <v>0</v>
      </c>
      <c r="AW40" s="78" t="s">
        <v>1023</v>
      </c>
      <c r="AX40" s="82" t="s">
        <v>1060</v>
      </c>
      <c r="AY40" s="78" t="s">
        <v>66</v>
      </c>
      <c r="AZ40" s="78" t="str">
        <f>REPLACE(INDEX(GroupVertices[Group],MATCH(Vertices[[#This Row],[Vertex]],GroupVertices[Vertex],0)),1,1,"")</f>
        <v>2</v>
      </c>
      <c r="BA40" s="48" t="s">
        <v>350</v>
      </c>
      <c r="BB40" s="48" t="s">
        <v>350</v>
      </c>
      <c r="BC40" s="48" t="s">
        <v>368</v>
      </c>
      <c r="BD40" s="48" t="s">
        <v>368</v>
      </c>
      <c r="BE40" s="48"/>
      <c r="BF40" s="48"/>
      <c r="BG40" s="120" t="s">
        <v>1390</v>
      </c>
      <c r="BH40" s="120" t="s">
        <v>1390</v>
      </c>
      <c r="BI40" s="120" t="s">
        <v>1478</v>
      </c>
      <c r="BJ40" s="120" t="s">
        <v>1478</v>
      </c>
      <c r="BK40" s="120">
        <v>1</v>
      </c>
      <c r="BL40" s="123">
        <v>9.090909090909092</v>
      </c>
      <c r="BM40" s="120">
        <v>0</v>
      </c>
      <c r="BN40" s="123">
        <v>0</v>
      </c>
      <c r="BO40" s="120">
        <v>0</v>
      </c>
      <c r="BP40" s="123">
        <v>0</v>
      </c>
      <c r="BQ40" s="120">
        <v>10</v>
      </c>
      <c r="BR40" s="123">
        <v>90.9090909090909</v>
      </c>
      <c r="BS40" s="120">
        <v>11</v>
      </c>
      <c r="BT40" s="2"/>
      <c r="BU40" s="3"/>
      <c r="BV40" s="3"/>
      <c r="BW40" s="3"/>
      <c r="BX40" s="3"/>
    </row>
    <row r="41" spans="1:76" ht="15">
      <c r="A41" s="64" t="s">
        <v>242</v>
      </c>
      <c r="B41" s="65"/>
      <c r="C41" s="65" t="s">
        <v>64</v>
      </c>
      <c r="D41" s="66">
        <v>163.27516988145803</v>
      </c>
      <c r="E41" s="68"/>
      <c r="F41" s="100" t="s">
        <v>412</v>
      </c>
      <c r="G41" s="65"/>
      <c r="H41" s="69" t="s">
        <v>242</v>
      </c>
      <c r="I41" s="70"/>
      <c r="J41" s="70"/>
      <c r="K41" s="69" t="s">
        <v>1145</v>
      </c>
      <c r="L41" s="73">
        <v>1</v>
      </c>
      <c r="M41" s="74">
        <v>3934.791748046875</v>
      </c>
      <c r="N41" s="74">
        <v>8947.634765625</v>
      </c>
      <c r="O41" s="75"/>
      <c r="P41" s="76"/>
      <c r="Q41" s="76"/>
      <c r="R41" s="86"/>
      <c r="S41" s="48">
        <v>1</v>
      </c>
      <c r="T41" s="48">
        <v>1</v>
      </c>
      <c r="U41" s="49">
        <v>0</v>
      </c>
      <c r="V41" s="49">
        <v>0</v>
      </c>
      <c r="W41" s="49">
        <v>0</v>
      </c>
      <c r="X41" s="49">
        <v>0.999994</v>
      </c>
      <c r="Y41" s="49">
        <v>0</v>
      </c>
      <c r="Z41" s="49" t="s">
        <v>1665</v>
      </c>
      <c r="AA41" s="71">
        <v>41</v>
      </c>
      <c r="AB41" s="71"/>
      <c r="AC41" s="72"/>
      <c r="AD41" s="78" t="s">
        <v>696</v>
      </c>
      <c r="AE41" s="78">
        <v>474</v>
      </c>
      <c r="AF41" s="78">
        <v>1978</v>
      </c>
      <c r="AG41" s="78">
        <v>22195</v>
      </c>
      <c r="AH41" s="78">
        <v>490</v>
      </c>
      <c r="AI41" s="78"/>
      <c r="AJ41" s="78" t="s">
        <v>775</v>
      </c>
      <c r="AK41" s="78" t="s">
        <v>842</v>
      </c>
      <c r="AL41" s="82" t="s">
        <v>902</v>
      </c>
      <c r="AM41" s="78"/>
      <c r="AN41" s="80">
        <v>39882.71010416667</v>
      </c>
      <c r="AO41" s="82" t="s">
        <v>961</v>
      </c>
      <c r="AP41" s="78" t="b">
        <v>0</v>
      </c>
      <c r="AQ41" s="78" t="b">
        <v>0</v>
      </c>
      <c r="AR41" s="78" t="b">
        <v>0</v>
      </c>
      <c r="AS41" s="78" t="s">
        <v>614</v>
      </c>
      <c r="AT41" s="78">
        <v>116</v>
      </c>
      <c r="AU41" s="82" t="s">
        <v>995</v>
      </c>
      <c r="AV41" s="78" t="b">
        <v>0</v>
      </c>
      <c r="AW41" s="78" t="s">
        <v>1023</v>
      </c>
      <c r="AX41" s="82" t="s">
        <v>1061</v>
      </c>
      <c r="AY41" s="78" t="s">
        <v>66</v>
      </c>
      <c r="AZ41" s="78" t="str">
        <f>REPLACE(INDEX(GroupVertices[Group],MATCH(Vertices[[#This Row],[Vertex]],GroupVertices[Vertex],0)),1,1,"")</f>
        <v>2</v>
      </c>
      <c r="BA41" s="48" t="s">
        <v>350</v>
      </c>
      <c r="BB41" s="48" t="s">
        <v>350</v>
      </c>
      <c r="BC41" s="48" t="s">
        <v>368</v>
      </c>
      <c r="BD41" s="48" t="s">
        <v>368</v>
      </c>
      <c r="BE41" s="48"/>
      <c r="BF41" s="48"/>
      <c r="BG41" s="120" t="s">
        <v>1390</v>
      </c>
      <c r="BH41" s="120" t="s">
        <v>1390</v>
      </c>
      <c r="BI41" s="120" t="s">
        <v>1478</v>
      </c>
      <c r="BJ41" s="120" t="s">
        <v>1478</v>
      </c>
      <c r="BK41" s="120">
        <v>1</v>
      </c>
      <c r="BL41" s="123">
        <v>9.090909090909092</v>
      </c>
      <c r="BM41" s="120">
        <v>0</v>
      </c>
      <c r="BN41" s="123">
        <v>0</v>
      </c>
      <c r="BO41" s="120">
        <v>0</v>
      </c>
      <c r="BP41" s="123">
        <v>0</v>
      </c>
      <c r="BQ41" s="120">
        <v>10</v>
      </c>
      <c r="BR41" s="123">
        <v>90.9090909090909</v>
      </c>
      <c r="BS41" s="120">
        <v>11</v>
      </c>
      <c r="BT41" s="2"/>
      <c r="BU41" s="3"/>
      <c r="BV41" s="3"/>
      <c r="BW41" s="3"/>
      <c r="BX41" s="3"/>
    </row>
    <row r="42" spans="1:76" ht="15">
      <c r="A42" s="64" t="s">
        <v>243</v>
      </c>
      <c r="B42" s="65"/>
      <c r="C42" s="65" t="s">
        <v>64</v>
      </c>
      <c r="D42" s="66">
        <v>163.17653439517738</v>
      </c>
      <c r="E42" s="68"/>
      <c r="F42" s="100" t="s">
        <v>413</v>
      </c>
      <c r="G42" s="65"/>
      <c r="H42" s="69" t="s">
        <v>243</v>
      </c>
      <c r="I42" s="70"/>
      <c r="J42" s="70"/>
      <c r="K42" s="69" t="s">
        <v>1146</v>
      </c>
      <c r="L42" s="73">
        <v>1</v>
      </c>
      <c r="M42" s="74">
        <v>4644.59716796875</v>
      </c>
      <c r="N42" s="74">
        <v>8947.634765625</v>
      </c>
      <c r="O42" s="75"/>
      <c r="P42" s="76"/>
      <c r="Q42" s="76"/>
      <c r="R42" s="86"/>
      <c r="S42" s="48">
        <v>1</v>
      </c>
      <c r="T42" s="48">
        <v>1</v>
      </c>
      <c r="U42" s="49">
        <v>0</v>
      </c>
      <c r="V42" s="49">
        <v>0</v>
      </c>
      <c r="W42" s="49">
        <v>0</v>
      </c>
      <c r="X42" s="49">
        <v>0.999994</v>
      </c>
      <c r="Y42" s="49">
        <v>0</v>
      </c>
      <c r="Z42" s="49" t="s">
        <v>1665</v>
      </c>
      <c r="AA42" s="71">
        <v>42</v>
      </c>
      <c r="AB42" s="71"/>
      <c r="AC42" s="72"/>
      <c r="AD42" s="78" t="s">
        <v>697</v>
      </c>
      <c r="AE42" s="78">
        <v>0</v>
      </c>
      <c r="AF42" s="78">
        <v>1825</v>
      </c>
      <c r="AG42" s="78">
        <v>277586</v>
      </c>
      <c r="AH42" s="78">
        <v>0</v>
      </c>
      <c r="AI42" s="78"/>
      <c r="AJ42" s="78" t="s">
        <v>776</v>
      </c>
      <c r="AK42" s="78" t="s">
        <v>843</v>
      </c>
      <c r="AL42" s="82" t="s">
        <v>903</v>
      </c>
      <c r="AM42" s="78"/>
      <c r="AN42" s="80">
        <v>40031.523518518516</v>
      </c>
      <c r="AO42" s="78"/>
      <c r="AP42" s="78" t="b">
        <v>0</v>
      </c>
      <c r="AQ42" s="78" t="b">
        <v>0</v>
      </c>
      <c r="AR42" s="78" t="b">
        <v>1</v>
      </c>
      <c r="AS42" s="78" t="s">
        <v>614</v>
      </c>
      <c r="AT42" s="78">
        <v>585</v>
      </c>
      <c r="AU42" s="82" t="s">
        <v>994</v>
      </c>
      <c r="AV42" s="78" t="b">
        <v>0</v>
      </c>
      <c r="AW42" s="78" t="s">
        <v>1023</v>
      </c>
      <c r="AX42" s="82" t="s">
        <v>1062</v>
      </c>
      <c r="AY42" s="78" t="s">
        <v>66</v>
      </c>
      <c r="AZ42" s="78" t="str">
        <f>REPLACE(INDEX(GroupVertices[Group],MATCH(Vertices[[#This Row],[Vertex]],GroupVertices[Vertex],0)),1,1,"")</f>
        <v>2</v>
      </c>
      <c r="BA42" s="48" t="s">
        <v>350</v>
      </c>
      <c r="BB42" s="48" t="s">
        <v>350</v>
      </c>
      <c r="BC42" s="48" t="s">
        <v>368</v>
      </c>
      <c r="BD42" s="48" t="s">
        <v>368</v>
      </c>
      <c r="BE42" s="48"/>
      <c r="BF42" s="48"/>
      <c r="BG42" s="120" t="s">
        <v>1552</v>
      </c>
      <c r="BH42" s="120" t="s">
        <v>1552</v>
      </c>
      <c r="BI42" s="120" t="s">
        <v>1587</v>
      </c>
      <c r="BJ42" s="120" t="s">
        <v>1587</v>
      </c>
      <c r="BK42" s="120">
        <v>1</v>
      </c>
      <c r="BL42" s="123">
        <v>8.333333333333334</v>
      </c>
      <c r="BM42" s="120">
        <v>0</v>
      </c>
      <c r="BN42" s="123">
        <v>0</v>
      </c>
      <c r="BO42" s="120">
        <v>0</v>
      </c>
      <c r="BP42" s="123">
        <v>0</v>
      </c>
      <c r="BQ42" s="120">
        <v>11</v>
      </c>
      <c r="BR42" s="123">
        <v>91.66666666666667</v>
      </c>
      <c r="BS42" s="120">
        <v>12</v>
      </c>
      <c r="BT42" s="2"/>
      <c r="BU42" s="3"/>
      <c r="BV42" s="3"/>
      <c r="BW42" s="3"/>
      <c r="BX42" s="3"/>
    </row>
    <row r="43" spans="1:76" ht="15">
      <c r="A43" s="64" t="s">
        <v>244</v>
      </c>
      <c r="B43" s="65"/>
      <c r="C43" s="65" t="s">
        <v>64</v>
      </c>
      <c r="D43" s="66">
        <v>162.04577202304526</v>
      </c>
      <c r="E43" s="68"/>
      <c r="F43" s="100" t="s">
        <v>414</v>
      </c>
      <c r="G43" s="65"/>
      <c r="H43" s="69" t="s">
        <v>244</v>
      </c>
      <c r="I43" s="70"/>
      <c r="J43" s="70"/>
      <c r="K43" s="69" t="s">
        <v>1147</v>
      </c>
      <c r="L43" s="73">
        <v>1</v>
      </c>
      <c r="M43" s="74">
        <v>6614.0234375</v>
      </c>
      <c r="N43" s="74">
        <v>5924.328125</v>
      </c>
      <c r="O43" s="75"/>
      <c r="P43" s="76"/>
      <c r="Q43" s="76"/>
      <c r="R43" s="86"/>
      <c r="S43" s="48">
        <v>0</v>
      </c>
      <c r="T43" s="48">
        <v>2</v>
      </c>
      <c r="U43" s="49">
        <v>0</v>
      </c>
      <c r="V43" s="49">
        <v>0.005208</v>
      </c>
      <c r="W43" s="49">
        <v>0.001316</v>
      </c>
      <c r="X43" s="49">
        <v>0.60363</v>
      </c>
      <c r="Y43" s="49">
        <v>0.5</v>
      </c>
      <c r="Z43" s="49">
        <v>0</v>
      </c>
      <c r="AA43" s="71">
        <v>43</v>
      </c>
      <c r="AB43" s="71"/>
      <c r="AC43" s="72"/>
      <c r="AD43" s="78" t="s">
        <v>698</v>
      </c>
      <c r="AE43" s="78">
        <v>276</v>
      </c>
      <c r="AF43" s="78">
        <v>71</v>
      </c>
      <c r="AG43" s="78">
        <v>178</v>
      </c>
      <c r="AH43" s="78">
        <v>74</v>
      </c>
      <c r="AI43" s="78"/>
      <c r="AJ43" s="78" t="s">
        <v>777</v>
      </c>
      <c r="AK43" s="78" t="s">
        <v>844</v>
      </c>
      <c r="AL43" s="78"/>
      <c r="AM43" s="78"/>
      <c r="AN43" s="80">
        <v>40098.098344907405</v>
      </c>
      <c r="AO43" s="78"/>
      <c r="AP43" s="78" t="b">
        <v>0</v>
      </c>
      <c r="AQ43" s="78" t="b">
        <v>0</v>
      </c>
      <c r="AR43" s="78" t="b">
        <v>1</v>
      </c>
      <c r="AS43" s="78" t="s">
        <v>614</v>
      </c>
      <c r="AT43" s="78">
        <v>5</v>
      </c>
      <c r="AU43" s="82" t="s">
        <v>1003</v>
      </c>
      <c r="AV43" s="78" t="b">
        <v>0</v>
      </c>
      <c r="AW43" s="78" t="s">
        <v>1023</v>
      </c>
      <c r="AX43" s="82" t="s">
        <v>1063</v>
      </c>
      <c r="AY43" s="78" t="s">
        <v>66</v>
      </c>
      <c r="AZ43" s="78" t="str">
        <f>REPLACE(INDEX(GroupVertices[Group],MATCH(Vertices[[#This Row],[Vertex]],GroupVertices[Vertex],0)),1,1,"")</f>
        <v>5</v>
      </c>
      <c r="BA43" s="48"/>
      <c r="BB43" s="48"/>
      <c r="BC43" s="48"/>
      <c r="BD43" s="48"/>
      <c r="BE43" s="48"/>
      <c r="BF43" s="48"/>
      <c r="BG43" s="120" t="s">
        <v>1553</v>
      </c>
      <c r="BH43" s="120" t="s">
        <v>1553</v>
      </c>
      <c r="BI43" s="120" t="s">
        <v>1588</v>
      </c>
      <c r="BJ43" s="120" t="s">
        <v>1588</v>
      </c>
      <c r="BK43" s="120">
        <v>1</v>
      </c>
      <c r="BL43" s="123">
        <v>4.545454545454546</v>
      </c>
      <c r="BM43" s="120">
        <v>0</v>
      </c>
      <c r="BN43" s="123">
        <v>0</v>
      </c>
      <c r="BO43" s="120">
        <v>0</v>
      </c>
      <c r="BP43" s="123">
        <v>0</v>
      </c>
      <c r="BQ43" s="120">
        <v>21</v>
      </c>
      <c r="BR43" s="123">
        <v>95.45454545454545</v>
      </c>
      <c r="BS43" s="120">
        <v>22</v>
      </c>
      <c r="BT43" s="2"/>
      <c r="BU43" s="3"/>
      <c r="BV43" s="3"/>
      <c r="BW43" s="3"/>
      <c r="BX43" s="3"/>
    </row>
    <row r="44" spans="1:76" ht="15">
      <c r="A44" s="64" t="s">
        <v>291</v>
      </c>
      <c r="B44" s="65"/>
      <c r="C44" s="65" t="s">
        <v>64</v>
      </c>
      <c r="D44" s="66">
        <v>1000</v>
      </c>
      <c r="E44" s="68"/>
      <c r="F44" s="100" t="s">
        <v>1016</v>
      </c>
      <c r="G44" s="65"/>
      <c r="H44" s="69" t="s">
        <v>291</v>
      </c>
      <c r="I44" s="70"/>
      <c r="J44" s="70"/>
      <c r="K44" s="69" t="s">
        <v>1148</v>
      </c>
      <c r="L44" s="73">
        <v>67.10490742490377</v>
      </c>
      <c r="M44" s="74">
        <v>7364.2119140625</v>
      </c>
      <c r="N44" s="74">
        <v>5679.17919921875</v>
      </c>
      <c r="O44" s="75"/>
      <c r="P44" s="76"/>
      <c r="Q44" s="76"/>
      <c r="R44" s="86"/>
      <c r="S44" s="48">
        <v>7</v>
      </c>
      <c r="T44" s="48">
        <v>0</v>
      </c>
      <c r="U44" s="49">
        <v>15</v>
      </c>
      <c r="V44" s="49">
        <v>0.005348</v>
      </c>
      <c r="W44" s="49">
        <v>0.001946</v>
      </c>
      <c r="X44" s="49">
        <v>1.910853</v>
      </c>
      <c r="Y44" s="49">
        <v>0.14285714285714285</v>
      </c>
      <c r="Z44" s="49">
        <v>0</v>
      </c>
      <c r="AA44" s="71">
        <v>44</v>
      </c>
      <c r="AB44" s="71"/>
      <c r="AC44" s="72"/>
      <c r="AD44" s="78" t="s">
        <v>699</v>
      </c>
      <c r="AE44" s="78">
        <v>79</v>
      </c>
      <c r="AF44" s="78">
        <v>24131972</v>
      </c>
      <c r="AG44" s="78">
        <v>6441</v>
      </c>
      <c r="AH44" s="78">
        <v>2117</v>
      </c>
      <c r="AI44" s="78"/>
      <c r="AJ44" s="78"/>
      <c r="AK44" s="78"/>
      <c r="AL44" s="78"/>
      <c r="AM44" s="78"/>
      <c r="AN44" s="80">
        <v>39966.842002314814</v>
      </c>
      <c r="AO44" s="82" t="s">
        <v>962</v>
      </c>
      <c r="AP44" s="78" t="b">
        <v>0</v>
      </c>
      <c r="AQ44" s="78" t="b">
        <v>0</v>
      </c>
      <c r="AR44" s="78" t="b">
        <v>0</v>
      </c>
      <c r="AS44" s="78" t="s">
        <v>614</v>
      </c>
      <c r="AT44" s="78">
        <v>48278</v>
      </c>
      <c r="AU44" s="82" t="s">
        <v>994</v>
      </c>
      <c r="AV44" s="78" t="b">
        <v>1</v>
      </c>
      <c r="AW44" s="78" t="s">
        <v>1023</v>
      </c>
      <c r="AX44" s="82" t="s">
        <v>1064</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245</v>
      </c>
      <c r="B45" s="65"/>
      <c r="C45" s="65" t="s">
        <v>64</v>
      </c>
      <c r="D45" s="66">
        <v>162.24433234836835</v>
      </c>
      <c r="E45" s="68"/>
      <c r="F45" s="100" t="s">
        <v>415</v>
      </c>
      <c r="G45" s="65"/>
      <c r="H45" s="69" t="s">
        <v>245</v>
      </c>
      <c r="I45" s="70"/>
      <c r="J45" s="70"/>
      <c r="K45" s="69" t="s">
        <v>1149</v>
      </c>
      <c r="L45" s="73">
        <v>1</v>
      </c>
      <c r="M45" s="74">
        <v>9287.5703125</v>
      </c>
      <c r="N45" s="74">
        <v>1464.5594482421875</v>
      </c>
      <c r="O45" s="75"/>
      <c r="P45" s="76"/>
      <c r="Q45" s="76"/>
      <c r="R45" s="86"/>
      <c r="S45" s="48">
        <v>2</v>
      </c>
      <c r="T45" s="48">
        <v>1</v>
      </c>
      <c r="U45" s="49">
        <v>0</v>
      </c>
      <c r="V45" s="49">
        <v>1</v>
      </c>
      <c r="W45" s="49">
        <v>0</v>
      </c>
      <c r="X45" s="49">
        <v>1.298238</v>
      </c>
      <c r="Y45" s="49">
        <v>0</v>
      </c>
      <c r="Z45" s="49">
        <v>0</v>
      </c>
      <c r="AA45" s="71">
        <v>45</v>
      </c>
      <c r="AB45" s="71"/>
      <c r="AC45" s="72"/>
      <c r="AD45" s="78" t="s">
        <v>700</v>
      </c>
      <c r="AE45" s="78">
        <v>74</v>
      </c>
      <c r="AF45" s="78">
        <v>379</v>
      </c>
      <c r="AG45" s="78">
        <v>4947</v>
      </c>
      <c r="AH45" s="78">
        <v>1008</v>
      </c>
      <c r="AI45" s="78"/>
      <c r="AJ45" s="78" t="s">
        <v>778</v>
      </c>
      <c r="AK45" s="78"/>
      <c r="AL45" s="82" t="s">
        <v>904</v>
      </c>
      <c r="AM45" s="78"/>
      <c r="AN45" s="80">
        <v>41690.72347222222</v>
      </c>
      <c r="AO45" s="82" t="s">
        <v>963</v>
      </c>
      <c r="AP45" s="78" t="b">
        <v>0</v>
      </c>
      <c r="AQ45" s="78" t="b">
        <v>0</v>
      </c>
      <c r="AR45" s="78" t="b">
        <v>0</v>
      </c>
      <c r="AS45" s="78" t="s">
        <v>614</v>
      </c>
      <c r="AT45" s="78">
        <v>28</v>
      </c>
      <c r="AU45" s="82" t="s">
        <v>995</v>
      </c>
      <c r="AV45" s="78" t="b">
        <v>0</v>
      </c>
      <c r="AW45" s="78" t="s">
        <v>1023</v>
      </c>
      <c r="AX45" s="82" t="s">
        <v>1065</v>
      </c>
      <c r="AY45" s="78" t="s">
        <v>66</v>
      </c>
      <c r="AZ45" s="78" t="str">
        <f>REPLACE(INDEX(GroupVertices[Group],MATCH(Vertices[[#This Row],[Vertex]],GroupVertices[Vertex],0)),1,1,"")</f>
        <v>7</v>
      </c>
      <c r="BA45" s="48" t="s">
        <v>353</v>
      </c>
      <c r="BB45" s="48" t="s">
        <v>353</v>
      </c>
      <c r="BC45" s="48" t="s">
        <v>368</v>
      </c>
      <c r="BD45" s="48" t="s">
        <v>368</v>
      </c>
      <c r="BE45" s="48"/>
      <c r="BF45" s="48"/>
      <c r="BG45" s="120" t="s">
        <v>1389</v>
      </c>
      <c r="BH45" s="120" t="s">
        <v>1389</v>
      </c>
      <c r="BI45" s="120" t="s">
        <v>1477</v>
      </c>
      <c r="BJ45" s="120" t="s">
        <v>1477</v>
      </c>
      <c r="BK45" s="120">
        <v>1</v>
      </c>
      <c r="BL45" s="123">
        <v>6.666666666666667</v>
      </c>
      <c r="BM45" s="120">
        <v>0</v>
      </c>
      <c r="BN45" s="123">
        <v>0</v>
      </c>
      <c r="BO45" s="120">
        <v>0</v>
      </c>
      <c r="BP45" s="123">
        <v>0</v>
      </c>
      <c r="BQ45" s="120">
        <v>14</v>
      </c>
      <c r="BR45" s="123">
        <v>93.33333333333333</v>
      </c>
      <c r="BS45" s="120">
        <v>15</v>
      </c>
      <c r="BT45" s="2"/>
      <c r="BU45" s="3"/>
      <c r="BV45" s="3"/>
      <c r="BW45" s="3"/>
      <c r="BX45" s="3"/>
    </row>
    <row r="46" spans="1:76" ht="15">
      <c r="A46" s="64" t="s">
        <v>246</v>
      </c>
      <c r="B46" s="65"/>
      <c r="C46" s="65" t="s">
        <v>64</v>
      </c>
      <c r="D46" s="66">
        <v>162.39389726874157</v>
      </c>
      <c r="E46" s="68"/>
      <c r="F46" s="100" t="s">
        <v>416</v>
      </c>
      <c r="G46" s="65"/>
      <c r="H46" s="69" t="s">
        <v>246</v>
      </c>
      <c r="I46" s="70"/>
      <c r="J46" s="70"/>
      <c r="K46" s="69" t="s">
        <v>1150</v>
      </c>
      <c r="L46" s="73">
        <v>1</v>
      </c>
      <c r="M46" s="74">
        <v>9287.5703125</v>
      </c>
      <c r="N46" s="74">
        <v>723.45703125</v>
      </c>
      <c r="O46" s="75"/>
      <c r="P46" s="76"/>
      <c r="Q46" s="76"/>
      <c r="R46" s="86"/>
      <c r="S46" s="48">
        <v>0</v>
      </c>
      <c r="T46" s="48">
        <v>1</v>
      </c>
      <c r="U46" s="49">
        <v>0</v>
      </c>
      <c r="V46" s="49">
        <v>1</v>
      </c>
      <c r="W46" s="49">
        <v>0</v>
      </c>
      <c r="X46" s="49">
        <v>0.70175</v>
      </c>
      <c r="Y46" s="49">
        <v>0</v>
      </c>
      <c r="Z46" s="49">
        <v>0</v>
      </c>
      <c r="AA46" s="71">
        <v>46</v>
      </c>
      <c r="AB46" s="71"/>
      <c r="AC46" s="72"/>
      <c r="AD46" s="78" t="s">
        <v>701</v>
      </c>
      <c r="AE46" s="78">
        <v>251</v>
      </c>
      <c r="AF46" s="78">
        <v>611</v>
      </c>
      <c r="AG46" s="78">
        <v>5883</v>
      </c>
      <c r="AH46" s="78">
        <v>558</v>
      </c>
      <c r="AI46" s="78"/>
      <c r="AJ46" s="78" t="s">
        <v>779</v>
      </c>
      <c r="AK46" s="78" t="s">
        <v>845</v>
      </c>
      <c r="AL46" s="82" t="s">
        <v>905</v>
      </c>
      <c r="AM46" s="78"/>
      <c r="AN46" s="80">
        <v>39240.6091087963</v>
      </c>
      <c r="AO46" s="82" t="s">
        <v>964</v>
      </c>
      <c r="AP46" s="78" t="b">
        <v>0</v>
      </c>
      <c r="AQ46" s="78" t="b">
        <v>0</v>
      </c>
      <c r="AR46" s="78" t="b">
        <v>1</v>
      </c>
      <c r="AS46" s="78" t="s">
        <v>614</v>
      </c>
      <c r="AT46" s="78">
        <v>64</v>
      </c>
      <c r="AU46" s="82" t="s">
        <v>1000</v>
      </c>
      <c r="AV46" s="78" t="b">
        <v>0</v>
      </c>
      <c r="AW46" s="78" t="s">
        <v>1023</v>
      </c>
      <c r="AX46" s="82" t="s">
        <v>1066</v>
      </c>
      <c r="AY46" s="78" t="s">
        <v>66</v>
      </c>
      <c r="AZ46" s="78" t="str">
        <f>REPLACE(INDEX(GroupVertices[Group],MATCH(Vertices[[#This Row],[Vertex]],GroupVertices[Vertex],0)),1,1,"")</f>
        <v>7</v>
      </c>
      <c r="BA46" s="48" t="s">
        <v>353</v>
      </c>
      <c r="BB46" s="48" t="s">
        <v>353</v>
      </c>
      <c r="BC46" s="48" t="s">
        <v>368</v>
      </c>
      <c r="BD46" s="48" t="s">
        <v>368</v>
      </c>
      <c r="BE46" s="48"/>
      <c r="BF46" s="48"/>
      <c r="BG46" s="120" t="s">
        <v>1554</v>
      </c>
      <c r="BH46" s="120" t="s">
        <v>1554</v>
      </c>
      <c r="BI46" s="120" t="s">
        <v>1589</v>
      </c>
      <c r="BJ46" s="120" t="s">
        <v>1589</v>
      </c>
      <c r="BK46" s="120">
        <v>1</v>
      </c>
      <c r="BL46" s="123">
        <v>5.882352941176471</v>
      </c>
      <c r="BM46" s="120">
        <v>0</v>
      </c>
      <c r="BN46" s="123">
        <v>0</v>
      </c>
      <c r="BO46" s="120">
        <v>0</v>
      </c>
      <c r="BP46" s="123">
        <v>0</v>
      </c>
      <c r="BQ46" s="120">
        <v>16</v>
      </c>
      <c r="BR46" s="123">
        <v>94.11764705882354</v>
      </c>
      <c r="BS46" s="120">
        <v>17</v>
      </c>
      <c r="BT46" s="2"/>
      <c r="BU46" s="3"/>
      <c r="BV46" s="3"/>
      <c r="BW46" s="3"/>
      <c r="BX46" s="3"/>
    </row>
    <row r="47" spans="1:76" ht="15">
      <c r="A47" s="64" t="s">
        <v>247</v>
      </c>
      <c r="B47" s="65"/>
      <c r="C47" s="65" t="s">
        <v>64</v>
      </c>
      <c r="D47" s="66">
        <v>162</v>
      </c>
      <c r="E47" s="68"/>
      <c r="F47" s="100" t="s">
        <v>417</v>
      </c>
      <c r="G47" s="65"/>
      <c r="H47" s="69" t="s">
        <v>247</v>
      </c>
      <c r="I47" s="70"/>
      <c r="J47" s="70"/>
      <c r="K47" s="69" t="s">
        <v>1151</v>
      </c>
      <c r="L47" s="73">
        <v>1</v>
      </c>
      <c r="M47" s="74">
        <v>5354.40283203125</v>
      </c>
      <c r="N47" s="74">
        <v>7550.71533203125</v>
      </c>
      <c r="O47" s="75"/>
      <c r="P47" s="76"/>
      <c r="Q47" s="76"/>
      <c r="R47" s="86"/>
      <c r="S47" s="48">
        <v>1</v>
      </c>
      <c r="T47" s="48">
        <v>1</v>
      </c>
      <c r="U47" s="49">
        <v>0</v>
      </c>
      <c r="V47" s="49">
        <v>0</v>
      </c>
      <c r="W47" s="49">
        <v>0</v>
      </c>
      <c r="X47" s="49">
        <v>0.999994</v>
      </c>
      <c r="Y47" s="49">
        <v>0</v>
      </c>
      <c r="Z47" s="49" t="s">
        <v>1665</v>
      </c>
      <c r="AA47" s="71">
        <v>47</v>
      </c>
      <c r="AB47" s="71"/>
      <c r="AC47" s="72"/>
      <c r="AD47" s="78" t="s">
        <v>247</v>
      </c>
      <c r="AE47" s="78">
        <v>53</v>
      </c>
      <c r="AF47" s="78">
        <v>0</v>
      </c>
      <c r="AG47" s="78">
        <v>13</v>
      </c>
      <c r="AH47" s="78">
        <v>0</v>
      </c>
      <c r="AI47" s="78"/>
      <c r="AJ47" s="78" t="s">
        <v>780</v>
      </c>
      <c r="AK47" s="78"/>
      <c r="AL47" s="78"/>
      <c r="AM47" s="78"/>
      <c r="AN47" s="80">
        <v>43458.92637731481</v>
      </c>
      <c r="AO47" s="78"/>
      <c r="AP47" s="78" t="b">
        <v>1</v>
      </c>
      <c r="AQ47" s="78" t="b">
        <v>0</v>
      </c>
      <c r="AR47" s="78" t="b">
        <v>0</v>
      </c>
      <c r="AS47" s="78" t="s">
        <v>614</v>
      </c>
      <c r="AT47" s="78">
        <v>0</v>
      </c>
      <c r="AU47" s="78"/>
      <c r="AV47" s="78" t="b">
        <v>0</v>
      </c>
      <c r="AW47" s="78" t="s">
        <v>1023</v>
      </c>
      <c r="AX47" s="82" t="s">
        <v>1067</v>
      </c>
      <c r="AY47" s="78" t="s">
        <v>66</v>
      </c>
      <c r="AZ47" s="78" t="str">
        <f>REPLACE(INDEX(GroupVertices[Group],MATCH(Vertices[[#This Row],[Vertex]],GroupVertices[Vertex],0)),1,1,"")</f>
        <v>2</v>
      </c>
      <c r="BA47" s="48" t="s">
        <v>354</v>
      </c>
      <c r="BB47" s="48" t="s">
        <v>354</v>
      </c>
      <c r="BC47" s="48" t="s">
        <v>368</v>
      </c>
      <c r="BD47" s="48" t="s">
        <v>368</v>
      </c>
      <c r="BE47" s="48"/>
      <c r="BF47" s="48"/>
      <c r="BG47" s="120" t="s">
        <v>1555</v>
      </c>
      <c r="BH47" s="120" t="s">
        <v>1555</v>
      </c>
      <c r="BI47" s="120" t="s">
        <v>1590</v>
      </c>
      <c r="BJ47" s="120" t="s">
        <v>1590</v>
      </c>
      <c r="BK47" s="120">
        <v>2</v>
      </c>
      <c r="BL47" s="123">
        <v>8.695652173913043</v>
      </c>
      <c r="BM47" s="120">
        <v>0</v>
      </c>
      <c r="BN47" s="123">
        <v>0</v>
      </c>
      <c r="BO47" s="120">
        <v>0</v>
      </c>
      <c r="BP47" s="123">
        <v>0</v>
      </c>
      <c r="BQ47" s="120">
        <v>21</v>
      </c>
      <c r="BR47" s="123">
        <v>91.30434782608695</v>
      </c>
      <c r="BS47" s="120">
        <v>23</v>
      </c>
      <c r="BT47" s="2"/>
      <c r="BU47" s="3"/>
      <c r="BV47" s="3"/>
      <c r="BW47" s="3"/>
      <c r="BX47" s="3"/>
    </row>
    <row r="48" spans="1:76" ht="15">
      <c r="A48" s="64" t="s">
        <v>248</v>
      </c>
      <c r="B48" s="65"/>
      <c r="C48" s="65" t="s">
        <v>64</v>
      </c>
      <c r="D48" s="66">
        <v>162.38229309388504</v>
      </c>
      <c r="E48" s="68"/>
      <c r="F48" s="100" t="s">
        <v>1017</v>
      </c>
      <c r="G48" s="65"/>
      <c r="H48" s="69" t="s">
        <v>248</v>
      </c>
      <c r="I48" s="70"/>
      <c r="J48" s="70"/>
      <c r="K48" s="69" t="s">
        <v>1152</v>
      </c>
      <c r="L48" s="73">
        <v>1</v>
      </c>
      <c r="M48" s="74">
        <v>6064.20849609375</v>
      </c>
      <c r="N48" s="74">
        <v>7550.71533203125</v>
      </c>
      <c r="O48" s="75"/>
      <c r="P48" s="76"/>
      <c r="Q48" s="76"/>
      <c r="R48" s="86"/>
      <c r="S48" s="48">
        <v>1</v>
      </c>
      <c r="T48" s="48">
        <v>1</v>
      </c>
      <c r="U48" s="49">
        <v>0</v>
      </c>
      <c r="V48" s="49">
        <v>0</v>
      </c>
      <c r="W48" s="49">
        <v>0</v>
      </c>
      <c r="X48" s="49">
        <v>0.999994</v>
      </c>
      <c r="Y48" s="49">
        <v>0</v>
      </c>
      <c r="Z48" s="49" t="s">
        <v>1665</v>
      </c>
      <c r="AA48" s="71">
        <v>48</v>
      </c>
      <c r="AB48" s="71"/>
      <c r="AC48" s="72"/>
      <c r="AD48" s="78" t="s">
        <v>702</v>
      </c>
      <c r="AE48" s="78">
        <v>318</v>
      </c>
      <c r="AF48" s="78">
        <v>593</v>
      </c>
      <c r="AG48" s="78">
        <v>1122952</v>
      </c>
      <c r="AH48" s="78">
        <v>825</v>
      </c>
      <c r="AI48" s="78"/>
      <c r="AJ48" s="78"/>
      <c r="AK48" s="78" t="s">
        <v>839</v>
      </c>
      <c r="AL48" s="82" t="s">
        <v>906</v>
      </c>
      <c r="AM48" s="78"/>
      <c r="AN48" s="80">
        <v>42025.563310185185</v>
      </c>
      <c r="AO48" s="82" t="s">
        <v>965</v>
      </c>
      <c r="AP48" s="78" t="b">
        <v>1</v>
      </c>
      <c r="AQ48" s="78" t="b">
        <v>0</v>
      </c>
      <c r="AR48" s="78" t="b">
        <v>1</v>
      </c>
      <c r="AS48" s="78" t="s">
        <v>614</v>
      </c>
      <c r="AT48" s="78">
        <v>322</v>
      </c>
      <c r="AU48" s="82" t="s">
        <v>994</v>
      </c>
      <c r="AV48" s="78" t="b">
        <v>0</v>
      </c>
      <c r="AW48" s="78" t="s">
        <v>1023</v>
      </c>
      <c r="AX48" s="82" t="s">
        <v>1068</v>
      </c>
      <c r="AY48" s="78" t="s">
        <v>66</v>
      </c>
      <c r="AZ48" s="78" t="str">
        <f>REPLACE(INDEX(GroupVertices[Group],MATCH(Vertices[[#This Row],[Vertex]],GroupVertices[Vertex],0)),1,1,"")</f>
        <v>2</v>
      </c>
      <c r="BA48" s="48" t="s">
        <v>355</v>
      </c>
      <c r="BB48" s="48" t="s">
        <v>355</v>
      </c>
      <c r="BC48" s="48" t="s">
        <v>370</v>
      </c>
      <c r="BD48" s="48" t="s">
        <v>370</v>
      </c>
      <c r="BE48" s="48"/>
      <c r="BF48" s="48"/>
      <c r="BG48" s="120" t="s">
        <v>1556</v>
      </c>
      <c r="BH48" s="120" t="s">
        <v>1556</v>
      </c>
      <c r="BI48" s="120" t="s">
        <v>1591</v>
      </c>
      <c r="BJ48" s="120" t="s">
        <v>1591</v>
      </c>
      <c r="BK48" s="120">
        <v>1</v>
      </c>
      <c r="BL48" s="123">
        <v>4.761904761904762</v>
      </c>
      <c r="BM48" s="120">
        <v>0</v>
      </c>
      <c r="BN48" s="123">
        <v>0</v>
      </c>
      <c r="BO48" s="120">
        <v>0</v>
      </c>
      <c r="BP48" s="123">
        <v>0</v>
      </c>
      <c r="BQ48" s="120">
        <v>20</v>
      </c>
      <c r="BR48" s="123">
        <v>95.23809523809524</v>
      </c>
      <c r="BS48" s="120">
        <v>21</v>
      </c>
      <c r="BT48" s="2"/>
      <c r="BU48" s="3"/>
      <c r="BV48" s="3"/>
      <c r="BW48" s="3"/>
      <c r="BX48" s="3"/>
    </row>
    <row r="49" spans="1:76" ht="15">
      <c r="A49" s="64" t="s">
        <v>292</v>
      </c>
      <c r="B49" s="65"/>
      <c r="C49" s="65" t="s">
        <v>64</v>
      </c>
      <c r="D49" s="66">
        <v>162.70334193158277</v>
      </c>
      <c r="E49" s="68"/>
      <c r="F49" s="100" t="s">
        <v>1018</v>
      </c>
      <c r="G49" s="65"/>
      <c r="H49" s="69" t="s">
        <v>292</v>
      </c>
      <c r="I49" s="70"/>
      <c r="J49" s="70"/>
      <c r="K49" s="69" t="s">
        <v>1153</v>
      </c>
      <c r="L49" s="73">
        <v>1</v>
      </c>
      <c r="M49" s="74">
        <v>3579.888916015625</v>
      </c>
      <c r="N49" s="74">
        <v>2694.420654296875</v>
      </c>
      <c r="O49" s="75"/>
      <c r="P49" s="76"/>
      <c r="Q49" s="76"/>
      <c r="R49" s="86"/>
      <c r="S49" s="48">
        <v>1</v>
      </c>
      <c r="T49" s="48">
        <v>0</v>
      </c>
      <c r="U49" s="49">
        <v>0</v>
      </c>
      <c r="V49" s="49">
        <v>0.005747</v>
      </c>
      <c r="W49" s="49">
        <v>0.00911</v>
      </c>
      <c r="X49" s="49">
        <v>0.332106</v>
      </c>
      <c r="Y49" s="49">
        <v>0</v>
      </c>
      <c r="Z49" s="49">
        <v>0</v>
      </c>
      <c r="AA49" s="71">
        <v>49</v>
      </c>
      <c r="AB49" s="71"/>
      <c r="AC49" s="72"/>
      <c r="AD49" s="78" t="s">
        <v>703</v>
      </c>
      <c r="AE49" s="78">
        <v>7</v>
      </c>
      <c r="AF49" s="78">
        <v>1091</v>
      </c>
      <c r="AG49" s="78">
        <v>25</v>
      </c>
      <c r="AH49" s="78">
        <v>11</v>
      </c>
      <c r="AI49" s="78"/>
      <c r="AJ49" s="78" t="s">
        <v>781</v>
      </c>
      <c r="AK49" s="78" t="s">
        <v>846</v>
      </c>
      <c r="AL49" s="82" t="s">
        <v>907</v>
      </c>
      <c r="AM49" s="78"/>
      <c r="AN49" s="80">
        <v>43319.783900462964</v>
      </c>
      <c r="AO49" s="82" t="s">
        <v>966</v>
      </c>
      <c r="AP49" s="78" t="b">
        <v>1</v>
      </c>
      <c r="AQ49" s="78" t="b">
        <v>0</v>
      </c>
      <c r="AR49" s="78" t="b">
        <v>0</v>
      </c>
      <c r="AS49" s="78" t="s">
        <v>614</v>
      </c>
      <c r="AT49" s="78">
        <v>18</v>
      </c>
      <c r="AU49" s="78"/>
      <c r="AV49" s="78" t="b">
        <v>0</v>
      </c>
      <c r="AW49" s="78" t="s">
        <v>1023</v>
      </c>
      <c r="AX49" s="82" t="s">
        <v>1069</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293</v>
      </c>
      <c r="B50" s="65"/>
      <c r="C50" s="65" t="s">
        <v>64</v>
      </c>
      <c r="D50" s="66">
        <v>168.7703913524126</v>
      </c>
      <c r="E50" s="68"/>
      <c r="F50" s="100" t="s">
        <v>1019</v>
      </c>
      <c r="G50" s="65"/>
      <c r="H50" s="69" t="s">
        <v>293</v>
      </c>
      <c r="I50" s="70"/>
      <c r="J50" s="70"/>
      <c r="K50" s="69" t="s">
        <v>1154</v>
      </c>
      <c r="L50" s="73">
        <v>1</v>
      </c>
      <c r="M50" s="74">
        <v>6419.111328125</v>
      </c>
      <c r="N50" s="74">
        <v>2989.18212890625</v>
      </c>
      <c r="O50" s="75"/>
      <c r="P50" s="76"/>
      <c r="Q50" s="76"/>
      <c r="R50" s="86"/>
      <c r="S50" s="48">
        <v>1</v>
      </c>
      <c r="T50" s="48">
        <v>0</v>
      </c>
      <c r="U50" s="49">
        <v>0</v>
      </c>
      <c r="V50" s="49">
        <v>0.005747</v>
      </c>
      <c r="W50" s="49">
        <v>0.00911</v>
      </c>
      <c r="X50" s="49">
        <v>0.332106</v>
      </c>
      <c r="Y50" s="49">
        <v>0</v>
      </c>
      <c r="Z50" s="49">
        <v>0</v>
      </c>
      <c r="AA50" s="71">
        <v>50</v>
      </c>
      <c r="AB50" s="71"/>
      <c r="AC50" s="72"/>
      <c r="AD50" s="78" t="s">
        <v>704</v>
      </c>
      <c r="AE50" s="78">
        <v>102</v>
      </c>
      <c r="AF50" s="78">
        <v>10502</v>
      </c>
      <c r="AG50" s="78">
        <v>586</v>
      </c>
      <c r="AH50" s="78">
        <v>15</v>
      </c>
      <c r="AI50" s="78"/>
      <c r="AJ50" s="78" t="s">
        <v>782</v>
      </c>
      <c r="AK50" s="78" t="s">
        <v>817</v>
      </c>
      <c r="AL50" s="82" t="s">
        <v>908</v>
      </c>
      <c r="AM50" s="78"/>
      <c r="AN50" s="80">
        <v>40352.71755787037</v>
      </c>
      <c r="AO50" s="78"/>
      <c r="AP50" s="78" t="b">
        <v>0</v>
      </c>
      <c r="AQ50" s="78" t="b">
        <v>0</v>
      </c>
      <c r="AR50" s="78" t="b">
        <v>0</v>
      </c>
      <c r="AS50" s="78" t="s">
        <v>614</v>
      </c>
      <c r="AT50" s="78">
        <v>227</v>
      </c>
      <c r="AU50" s="82" t="s">
        <v>994</v>
      </c>
      <c r="AV50" s="78" t="b">
        <v>0</v>
      </c>
      <c r="AW50" s="78" t="s">
        <v>1023</v>
      </c>
      <c r="AX50" s="82" t="s">
        <v>1070</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250</v>
      </c>
      <c r="B51" s="65"/>
      <c r="C51" s="65" t="s">
        <v>64</v>
      </c>
      <c r="D51" s="66">
        <v>162.2971958116037</v>
      </c>
      <c r="E51" s="68"/>
      <c r="F51" s="100" t="s">
        <v>419</v>
      </c>
      <c r="G51" s="65"/>
      <c r="H51" s="69" t="s">
        <v>250</v>
      </c>
      <c r="I51" s="70"/>
      <c r="J51" s="70"/>
      <c r="K51" s="69" t="s">
        <v>1155</v>
      </c>
      <c r="L51" s="73">
        <v>1</v>
      </c>
      <c r="M51" s="74">
        <v>1158.614013671875</v>
      </c>
      <c r="N51" s="74">
        <v>7315.99072265625</v>
      </c>
      <c r="O51" s="75"/>
      <c r="P51" s="76"/>
      <c r="Q51" s="76"/>
      <c r="R51" s="86"/>
      <c r="S51" s="48">
        <v>0</v>
      </c>
      <c r="T51" s="48">
        <v>3</v>
      </c>
      <c r="U51" s="49">
        <v>0</v>
      </c>
      <c r="V51" s="49">
        <v>0.006098</v>
      </c>
      <c r="W51" s="49">
        <v>0.026933</v>
      </c>
      <c r="X51" s="49">
        <v>0.693863</v>
      </c>
      <c r="Y51" s="49">
        <v>0.6666666666666666</v>
      </c>
      <c r="Z51" s="49">
        <v>0</v>
      </c>
      <c r="AA51" s="71">
        <v>51</v>
      </c>
      <c r="AB51" s="71"/>
      <c r="AC51" s="72"/>
      <c r="AD51" s="78" t="s">
        <v>705</v>
      </c>
      <c r="AE51" s="78">
        <v>438</v>
      </c>
      <c r="AF51" s="78">
        <v>461</v>
      </c>
      <c r="AG51" s="78">
        <v>2692</v>
      </c>
      <c r="AH51" s="78">
        <v>1714</v>
      </c>
      <c r="AI51" s="78"/>
      <c r="AJ51" s="78" t="s">
        <v>783</v>
      </c>
      <c r="AK51" s="78" t="s">
        <v>847</v>
      </c>
      <c r="AL51" s="78"/>
      <c r="AM51" s="78"/>
      <c r="AN51" s="80">
        <v>41552.861122685186</v>
      </c>
      <c r="AO51" s="82" t="s">
        <v>967</v>
      </c>
      <c r="AP51" s="78" t="b">
        <v>0</v>
      </c>
      <c r="AQ51" s="78" t="b">
        <v>0</v>
      </c>
      <c r="AR51" s="78" t="b">
        <v>1</v>
      </c>
      <c r="AS51" s="78" t="s">
        <v>614</v>
      </c>
      <c r="AT51" s="78">
        <v>71</v>
      </c>
      <c r="AU51" s="82" t="s">
        <v>996</v>
      </c>
      <c r="AV51" s="78" t="b">
        <v>0</v>
      </c>
      <c r="AW51" s="78" t="s">
        <v>1023</v>
      </c>
      <c r="AX51" s="82" t="s">
        <v>1071</v>
      </c>
      <c r="AY51" s="78" t="s">
        <v>66</v>
      </c>
      <c r="AZ51" s="78" t="str">
        <f>REPLACE(INDEX(GroupVertices[Group],MATCH(Vertices[[#This Row],[Vertex]],GroupVertices[Vertex],0)),1,1,"")</f>
        <v>1</v>
      </c>
      <c r="BA51" s="48"/>
      <c r="BB51" s="48"/>
      <c r="BC51" s="48"/>
      <c r="BD51" s="48"/>
      <c r="BE51" s="48"/>
      <c r="BF51" s="48"/>
      <c r="BG51" s="120" t="s">
        <v>1557</v>
      </c>
      <c r="BH51" s="120" t="s">
        <v>1557</v>
      </c>
      <c r="BI51" s="120" t="s">
        <v>1471</v>
      </c>
      <c r="BJ51" s="120" t="s">
        <v>1471</v>
      </c>
      <c r="BK51" s="120">
        <v>1</v>
      </c>
      <c r="BL51" s="123">
        <v>4.545454545454546</v>
      </c>
      <c r="BM51" s="120">
        <v>0</v>
      </c>
      <c r="BN51" s="123">
        <v>0</v>
      </c>
      <c r="BO51" s="120">
        <v>0</v>
      </c>
      <c r="BP51" s="123">
        <v>0</v>
      </c>
      <c r="BQ51" s="120">
        <v>21</v>
      </c>
      <c r="BR51" s="123">
        <v>95.45454545454545</v>
      </c>
      <c r="BS51" s="120">
        <v>22</v>
      </c>
      <c r="BT51" s="2"/>
      <c r="BU51" s="3"/>
      <c r="BV51" s="3"/>
      <c r="BW51" s="3"/>
      <c r="BX51" s="3"/>
    </row>
    <row r="52" spans="1:76" ht="15">
      <c r="A52" s="64" t="s">
        <v>271</v>
      </c>
      <c r="B52" s="65"/>
      <c r="C52" s="65" t="s">
        <v>64</v>
      </c>
      <c r="D52" s="66">
        <v>162.89803419862034</v>
      </c>
      <c r="E52" s="68"/>
      <c r="F52" s="100" t="s">
        <v>440</v>
      </c>
      <c r="G52" s="65"/>
      <c r="H52" s="69" t="s">
        <v>271</v>
      </c>
      <c r="I52" s="70"/>
      <c r="J52" s="70"/>
      <c r="K52" s="69" t="s">
        <v>1156</v>
      </c>
      <c r="L52" s="73">
        <v>726.6849852001637</v>
      </c>
      <c r="M52" s="74">
        <v>1776.5205078125</v>
      </c>
      <c r="N52" s="74">
        <v>5841.59423828125</v>
      </c>
      <c r="O52" s="75"/>
      <c r="P52" s="76"/>
      <c r="Q52" s="76"/>
      <c r="R52" s="86"/>
      <c r="S52" s="48">
        <v>21</v>
      </c>
      <c r="T52" s="48">
        <v>2</v>
      </c>
      <c r="U52" s="49">
        <v>164.666667</v>
      </c>
      <c r="V52" s="49">
        <v>0.007042</v>
      </c>
      <c r="W52" s="49">
        <v>0.076001</v>
      </c>
      <c r="X52" s="49">
        <v>4.445554</v>
      </c>
      <c r="Y52" s="49">
        <v>0.09523809523809523</v>
      </c>
      <c r="Z52" s="49">
        <v>0.045454545454545456</v>
      </c>
      <c r="AA52" s="71">
        <v>52</v>
      </c>
      <c r="AB52" s="71"/>
      <c r="AC52" s="72"/>
      <c r="AD52" s="78" t="s">
        <v>706</v>
      </c>
      <c r="AE52" s="78">
        <v>50</v>
      </c>
      <c r="AF52" s="78">
        <v>1393</v>
      </c>
      <c r="AG52" s="78">
        <v>80</v>
      </c>
      <c r="AH52" s="78">
        <v>217</v>
      </c>
      <c r="AI52" s="78"/>
      <c r="AJ52" s="78" t="s">
        <v>784</v>
      </c>
      <c r="AK52" s="78" t="s">
        <v>817</v>
      </c>
      <c r="AL52" s="82" t="s">
        <v>909</v>
      </c>
      <c r="AM52" s="78"/>
      <c r="AN52" s="80">
        <v>42952.71664351852</v>
      </c>
      <c r="AO52" s="78"/>
      <c r="AP52" s="78" t="b">
        <v>1</v>
      </c>
      <c r="AQ52" s="78" t="b">
        <v>0</v>
      </c>
      <c r="AR52" s="78" t="b">
        <v>0</v>
      </c>
      <c r="AS52" s="78" t="s">
        <v>614</v>
      </c>
      <c r="AT52" s="78">
        <v>21</v>
      </c>
      <c r="AU52" s="78"/>
      <c r="AV52" s="78" t="b">
        <v>0</v>
      </c>
      <c r="AW52" s="78" t="s">
        <v>1023</v>
      </c>
      <c r="AX52" s="82" t="s">
        <v>1072</v>
      </c>
      <c r="AY52" s="78" t="s">
        <v>66</v>
      </c>
      <c r="AZ52" s="78" t="str">
        <f>REPLACE(INDEX(GroupVertices[Group],MATCH(Vertices[[#This Row],[Vertex]],GroupVertices[Vertex],0)),1,1,"")</f>
        <v>1</v>
      </c>
      <c r="BA52" s="48"/>
      <c r="BB52" s="48"/>
      <c r="BC52" s="48"/>
      <c r="BD52" s="48"/>
      <c r="BE52" s="48"/>
      <c r="BF52" s="48"/>
      <c r="BG52" s="120" t="s">
        <v>1558</v>
      </c>
      <c r="BH52" s="120" t="s">
        <v>1568</v>
      </c>
      <c r="BI52" s="120" t="s">
        <v>1471</v>
      </c>
      <c r="BJ52" s="120" t="s">
        <v>1471</v>
      </c>
      <c r="BK52" s="120">
        <v>2</v>
      </c>
      <c r="BL52" s="123">
        <v>4</v>
      </c>
      <c r="BM52" s="120">
        <v>0</v>
      </c>
      <c r="BN52" s="123">
        <v>0</v>
      </c>
      <c r="BO52" s="120">
        <v>0</v>
      </c>
      <c r="BP52" s="123">
        <v>0</v>
      </c>
      <c r="BQ52" s="120">
        <v>48</v>
      </c>
      <c r="BR52" s="123">
        <v>96</v>
      </c>
      <c r="BS52" s="120">
        <v>50</v>
      </c>
      <c r="BT52" s="2"/>
      <c r="BU52" s="3"/>
      <c r="BV52" s="3"/>
      <c r="BW52" s="3"/>
      <c r="BX52" s="3"/>
    </row>
    <row r="53" spans="1:76" ht="15">
      <c r="A53" s="64" t="s">
        <v>251</v>
      </c>
      <c r="B53" s="65"/>
      <c r="C53" s="65" t="s">
        <v>64</v>
      </c>
      <c r="D53" s="66">
        <v>163.17588971879647</v>
      </c>
      <c r="E53" s="68"/>
      <c r="F53" s="100" t="s">
        <v>420</v>
      </c>
      <c r="G53" s="65"/>
      <c r="H53" s="69" t="s">
        <v>251</v>
      </c>
      <c r="I53" s="70"/>
      <c r="J53" s="70"/>
      <c r="K53" s="69" t="s">
        <v>1157</v>
      </c>
      <c r="L53" s="73">
        <v>1</v>
      </c>
      <c r="M53" s="74">
        <v>2203.635009765625</v>
      </c>
      <c r="N53" s="74">
        <v>1065.97509765625</v>
      </c>
      <c r="O53" s="75"/>
      <c r="P53" s="76"/>
      <c r="Q53" s="76"/>
      <c r="R53" s="86"/>
      <c r="S53" s="48">
        <v>0</v>
      </c>
      <c r="T53" s="48">
        <v>3</v>
      </c>
      <c r="U53" s="49">
        <v>0</v>
      </c>
      <c r="V53" s="49">
        <v>0.006098</v>
      </c>
      <c r="W53" s="49">
        <v>0.026933</v>
      </c>
      <c r="X53" s="49">
        <v>0.693863</v>
      </c>
      <c r="Y53" s="49">
        <v>0.6666666666666666</v>
      </c>
      <c r="Z53" s="49">
        <v>0</v>
      </c>
      <c r="AA53" s="71">
        <v>53</v>
      </c>
      <c r="AB53" s="71"/>
      <c r="AC53" s="72"/>
      <c r="AD53" s="78" t="s">
        <v>707</v>
      </c>
      <c r="AE53" s="78">
        <v>1761</v>
      </c>
      <c r="AF53" s="78">
        <v>1824</v>
      </c>
      <c r="AG53" s="78">
        <v>2780</v>
      </c>
      <c r="AH53" s="78">
        <v>3179</v>
      </c>
      <c r="AI53" s="78"/>
      <c r="AJ53" s="78" t="s">
        <v>785</v>
      </c>
      <c r="AK53" s="78"/>
      <c r="AL53" s="82" t="s">
        <v>910</v>
      </c>
      <c r="AM53" s="78"/>
      <c r="AN53" s="80">
        <v>41218.937893518516</v>
      </c>
      <c r="AO53" s="82" t="s">
        <v>968</v>
      </c>
      <c r="AP53" s="78" t="b">
        <v>1</v>
      </c>
      <c r="AQ53" s="78" t="b">
        <v>0</v>
      </c>
      <c r="AR53" s="78" t="b">
        <v>0</v>
      </c>
      <c r="AS53" s="78" t="s">
        <v>614</v>
      </c>
      <c r="AT53" s="78">
        <v>114</v>
      </c>
      <c r="AU53" s="82" t="s">
        <v>994</v>
      </c>
      <c r="AV53" s="78" t="b">
        <v>0</v>
      </c>
      <c r="AW53" s="78" t="s">
        <v>1023</v>
      </c>
      <c r="AX53" s="82" t="s">
        <v>1073</v>
      </c>
      <c r="AY53" s="78" t="s">
        <v>66</v>
      </c>
      <c r="AZ53" s="78" t="str">
        <f>REPLACE(INDEX(GroupVertices[Group],MATCH(Vertices[[#This Row],[Vertex]],GroupVertices[Vertex],0)),1,1,"")</f>
        <v>1</v>
      </c>
      <c r="BA53" s="48"/>
      <c r="BB53" s="48"/>
      <c r="BC53" s="48"/>
      <c r="BD53" s="48"/>
      <c r="BE53" s="48"/>
      <c r="BF53" s="48"/>
      <c r="BG53" s="120" t="s">
        <v>1557</v>
      </c>
      <c r="BH53" s="120" t="s">
        <v>1557</v>
      </c>
      <c r="BI53" s="120" t="s">
        <v>1471</v>
      </c>
      <c r="BJ53" s="120" t="s">
        <v>1471</v>
      </c>
      <c r="BK53" s="120">
        <v>1</v>
      </c>
      <c r="BL53" s="123">
        <v>4.545454545454546</v>
      </c>
      <c r="BM53" s="120">
        <v>0</v>
      </c>
      <c r="BN53" s="123">
        <v>0</v>
      </c>
      <c r="BO53" s="120">
        <v>0</v>
      </c>
      <c r="BP53" s="123">
        <v>0</v>
      </c>
      <c r="BQ53" s="120">
        <v>21</v>
      </c>
      <c r="BR53" s="123">
        <v>95.45454545454545</v>
      </c>
      <c r="BS53" s="120">
        <v>22</v>
      </c>
      <c r="BT53" s="2"/>
      <c r="BU53" s="3"/>
      <c r="BV53" s="3"/>
      <c r="BW53" s="3"/>
      <c r="BX53" s="3"/>
    </row>
    <row r="54" spans="1:76" ht="15">
      <c r="A54" s="64" t="s">
        <v>252</v>
      </c>
      <c r="B54" s="65"/>
      <c r="C54" s="65" t="s">
        <v>64</v>
      </c>
      <c r="D54" s="66">
        <v>162.10701627923257</v>
      </c>
      <c r="E54" s="68"/>
      <c r="F54" s="100" t="s">
        <v>421</v>
      </c>
      <c r="G54" s="65"/>
      <c r="H54" s="69" t="s">
        <v>252</v>
      </c>
      <c r="I54" s="70"/>
      <c r="J54" s="70"/>
      <c r="K54" s="69" t="s">
        <v>1158</v>
      </c>
      <c r="L54" s="73">
        <v>1</v>
      </c>
      <c r="M54" s="74">
        <v>3010.743896484375</v>
      </c>
      <c r="N54" s="74">
        <v>5762.0830078125</v>
      </c>
      <c r="O54" s="75"/>
      <c r="P54" s="76"/>
      <c r="Q54" s="76"/>
      <c r="R54" s="86"/>
      <c r="S54" s="48">
        <v>0</v>
      </c>
      <c r="T54" s="48">
        <v>3</v>
      </c>
      <c r="U54" s="49">
        <v>0</v>
      </c>
      <c r="V54" s="49">
        <v>0.006098</v>
      </c>
      <c r="W54" s="49">
        <v>0.026933</v>
      </c>
      <c r="X54" s="49">
        <v>0.693863</v>
      </c>
      <c r="Y54" s="49">
        <v>0.6666666666666666</v>
      </c>
      <c r="Z54" s="49">
        <v>0</v>
      </c>
      <c r="AA54" s="71">
        <v>54</v>
      </c>
      <c r="AB54" s="71"/>
      <c r="AC54" s="72"/>
      <c r="AD54" s="78" t="s">
        <v>708</v>
      </c>
      <c r="AE54" s="78">
        <v>108</v>
      </c>
      <c r="AF54" s="78">
        <v>166</v>
      </c>
      <c r="AG54" s="78">
        <v>81</v>
      </c>
      <c r="AH54" s="78">
        <v>845</v>
      </c>
      <c r="AI54" s="78"/>
      <c r="AJ54" s="78" t="s">
        <v>786</v>
      </c>
      <c r="AK54" s="78"/>
      <c r="AL54" s="82" t="s">
        <v>911</v>
      </c>
      <c r="AM54" s="78"/>
      <c r="AN54" s="80">
        <v>40734.1343287037</v>
      </c>
      <c r="AO54" s="78"/>
      <c r="AP54" s="78" t="b">
        <v>0</v>
      </c>
      <c r="AQ54" s="78" t="b">
        <v>0</v>
      </c>
      <c r="AR54" s="78" t="b">
        <v>0</v>
      </c>
      <c r="AS54" s="78" t="s">
        <v>614</v>
      </c>
      <c r="AT54" s="78">
        <v>1</v>
      </c>
      <c r="AU54" s="82" t="s">
        <v>994</v>
      </c>
      <c r="AV54" s="78" t="b">
        <v>0</v>
      </c>
      <c r="AW54" s="78" t="s">
        <v>1023</v>
      </c>
      <c r="AX54" s="82" t="s">
        <v>1074</v>
      </c>
      <c r="AY54" s="78" t="s">
        <v>66</v>
      </c>
      <c r="AZ54" s="78" t="str">
        <f>REPLACE(INDEX(GroupVertices[Group],MATCH(Vertices[[#This Row],[Vertex]],GroupVertices[Vertex],0)),1,1,"")</f>
        <v>1</v>
      </c>
      <c r="BA54" s="48"/>
      <c r="BB54" s="48"/>
      <c r="BC54" s="48"/>
      <c r="BD54" s="48"/>
      <c r="BE54" s="48"/>
      <c r="BF54" s="48"/>
      <c r="BG54" s="120" t="s">
        <v>1557</v>
      </c>
      <c r="BH54" s="120" t="s">
        <v>1557</v>
      </c>
      <c r="BI54" s="120" t="s">
        <v>1471</v>
      </c>
      <c r="BJ54" s="120" t="s">
        <v>1471</v>
      </c>
      <c r="BK54" s="120">
        <v>1</v>
      </c>
      <c r="BL54" s="123">
        <v>4.545454545454546</v>
      </c>
      <c r="BM54" s="120">
        <v>0</v>
      </c>
      <c r="BN54" s="123">
        <v>0</v>
      </c>
      <c r="BO54" s="120">
        <v>0</v>
      </c>
      <c r="BP54" s="123">
        <v>0</v>
      </c>
      <c r="BQ54" s="120">
        <v>21</v>
      </c>
      <c r="BR54" s="123">
        <v>95.45454545454545</v>
      </c>
      <c r="BS54" s="120">
        <v>22</v>
      </c>
      <c r="BT54" s="2"/>
      <c r="BU54" s="3"/>
      <c r="BV54" s="3"/>
      <c r="BW54" s="3"/>
      <c r="BX54" s="3"/>
    </row>
    <row r="55" spans="1:76" ht="15">
      <c r="A55" s="64" t="s">
        <v>253</v>
      </c>
      <c r="B55" s="65"/>
      <c r="C55" s="65" t="s">
        <v>64</v>
      </c>
      <c r="D55" s="66">
        <v>163.49887258563695</v>
      </c>
      <c r="E55" s="68"/>
      <c r="F55" s="100" t="s">
        <v>422</v>
      </c>
      <c r="G55" s="65"/>
      <c r="H55" s="69" t="s">
        <v>253</v>
      </c>
      <c r="I55" s="70"/>
      <c r="J55" s="70"/>
      <c r="K55" s="69" t="s">
        <v>1159</v>
      </c>
      <c r="L55" s="73">
        <v>1</v>
      </c>
      <c r="M55" s="74">
        <v>2654.8623046875</v>
      </c>
      <c r="N55" s="74">
        <v>4550.9267578125</v>
      </c>
      <c r="O55" s="75"/>
      <c r="P55" s="76"/>
      <c r="Q55" s="76"/>
      <c r="R55" s="86"/>
      <c r="S55" s="48">
        <v>0</v>
      </c>
      <c r="T55" s="48">
        <v>3</v>
      </c>
      <c r="U55" s="49">
        <v>0</v>
      </c>
      <c r="V55" s="49">
        <v>0.006098</v>
      </c>
      <c r="W55" s="49">
        <v>0.026933</v>
      </c>
      <c r="X55" s="49">
        <v>0.693863</v>
      </c>
      <c r="Y55" s="49">
        <v>0.6666666666666666</v>
      </c>
      <c r="Z55" s="49">
        <v>0</v>
      </c>
      <c r="AA55" s="71">
        <v>55</v>
      </c>
      <c r="AB55" s="71"/>
      <c r="AC55" s="72"/>
      <c r="AD55" s="78" t="s">
        <v>709</v>
      </c>
      <c r="AE55" s="78">
        <v>4999</v>
      </c>
      <c r="AF55" s="78">
        <v>2325</v>
      </c>
      <c r="AG55" s="78">
        <v>139178</v>
      </c>
      <c r="AH55" s="78">
        <v>139500</v>
      </c>
      <c r="AI55" s="78"/>
      <c r="AJ55" s="78" t="s">
        <v>787</v>
      </c>
      <c r="AK55" s="78" t="s">
        <v>848</v>
      </c>
      <c r="AL55" s="78"/>
      <c r="AM55" s="78"/>
      <c r="AN55" s="80">
        <v>40960.33121527778</v>
      </c>
      <c r="AO55" s="82" t="s">
        <v>969</v>
      </c>
      <c r="AP55" s="78" t="b">
        <v>1</v>
      </c>
      <c r="AQ55" s="78" t="b">
        <v>0</v>
      </c>
      <c r="AR55" s="78" t="b">
        <v>0</v>
      </c>
      <c r="AS55" s="78" t="s">
        <v>614</v>
      </c>
      <c r="AT55" s="78">
        <v>1390</v>
      </c>
      <c r="AU55" s="82" t="s">
        <v>994</v>
      </c>
      <c r="AV55" s="78" t="b">
        <v>0</v>
      </c>
      <c r="AW55" s="78" t="s">
        <v>1023</v>
      </c>
      <c r="AX55" s="82" t="s">
        <v>1075</v>
      </c>
      <c r="AY55" s="78" t="s">
        <v>66</v>
      </c>
      <c r="AZ55" s="78" t="str">
        <f>REPLACE(INDEX(GroupVertices[Group],MATCH(Vertices[[#This Row],[Vertex]],GroupVertices[Vertex],0)),1,1,"")</f>
        <v>1</v>
      </c>
      <c r="BA55" s="48"/>
      <c r="BB55" s="48"/>
      <c r="BC55" s="48"/>
      <c r="BD55" s="48"/>
      <c r="BE55" s="48"/>
      <c r="BF55" s="48"/>
      <c r="BG55" s="120" t="s">
        <v>1557</v>
      </c>
      <c r="BH55" s="120" t="s">
        <v>1557</v>
      </c>
      <c r="BI55" s="120" t="s">
        <v>1471</v>
      </c>
      <c r="BJ55" s="120" t="s">
        <v>1471</v>
      </c>
      <c r="BK55" s="120">
        <v>1</v>
      </c>
      <c r="BL55" s="123">
        <v>4.545454545454546</v>
      </c>
      <c r="BM55" s="120">
        <v>0</v>
      </c>
      <c r="BN55" s="123">
        <v>0</v>
      </c>
      <c r="BO55" s="120">
        <v>0</v>
      </c>
      <c r="BP55" s="123">
        <v>0</v>
      </c>
      <c r="BQ55" s="120">
        <v>21</v>
      </c>
      <c r="BR55" s="123">
        <v>95.45454545454545</v>
      </c>
      <c r="BS55" s="120">
        <v>22</v>
      </c>
      <c r="BT55" s="2"/>
      <c r="BU55" s="3"/>
      <c r="BV55" s="3"/>
      <c r="BW55" s="3"/>
      <c r="BX55" s="3"/>
    </row>
    <row r="56" spans="1:76" ht="15">
      <c r="A56" s="64" t="s">
        <v>254</v>
      </c>
      <c r="B56" s="65"/>
      <c r="C56" s="65" t="s">
        <v>64</v>
      </c>
      <c r="D56" s="66">
        <v>163.27968261612446</v>
      </c>
      <c r="E56" s="68"/>
      <c r="F56" s="100" t="s">
        <v>423</v>
      </c>
      <c r="G56" s="65"/>
      <c r="H56" s="69" t="s">
        <v>254</v>
      </c>
      <c r="I56" s="70"/>
      <c r="J56" s="70"/>
      <c r="K56" s="69" t="s">
        <v>1160</v>
      </c>
      <c r="L56" s="73">
        <v>1</v>
      </c>
      <c r="M56" s="74">
        <v>2381.198974609375</v>
      </c>
      <c r="N56" s="74">
        <v>9113.544921875</v>
      </c>
      <c r="O56" s="75"/>
      <c r="P56" s="76"/>
      <c r="Q56" s="76"/>
      <c r="R56" s="86"/>
      <c r="S56" s="48">
        <v>0</v>
      </c>
      <c r="T56" s="48">
        <v>3</v>
      </c>
      <c r="U56" s="49">
        <v>0</v>
      </c>
      <c r="V56" s="49">
        <v>0.006098</v>
      </c>
      <c r="W56" s="49">
        <v>0.026933</v>
      </c>
      <c r="X56" s="49">
        <v>0.693863</v>
      </c>
      <c r="Y56" s="49">
        <v>0.6666666666666666</v>
      </c>
      <c r="Z56" s="49">
        <v>0</v>
      </c>
      <c r="AA56" s="71">
        <v>56</v>
      </c>
      <c r="AB56" s="71"/>
      <c r="AC56" s="72"/>
      <c r="AD56" s="78" t="s">
        <v>710</v>
      </c>
      <c r="AE56" s="78">
        <v>419</v>
      </c>
      <c r="AF56" s="78">
        <v>1985</v>
      </c>
      <c r="AG56" s="78">
        <v>1629</v>
      </c>
      <c r="AH56" s="78">
        <v>584</v>
      </c>
      <c r="AI56" s="78"/>
      <c r="AJ56" s="78" t="s">
        <v>788</v>
      </c>
      <c r="AK56" s="78" t="s">
        <v>849</v>
      </c>
      <c r="AL56" s="82" t="s">
        <v>912</v>
      </c>
      <c r="AM56" s="78"/>
      <c r="AN56" s="80">
        <v>40681.916608796295</v>
      </c>
      <c r="AO56" s="82" t="s">
        <v>970</v>
      </c>
      <c r="AP56" s="78" t="b">
        <v>1</v>
      </c>
      <c r="AQ56" s="78" t="b">
        <v>0</v>
      </c>
      <c r="AR56" s="78" t="b">
        <v>1</v>
      </c>
      <c r="AS56" s="78" t="s">
        <v>614</v>
      </c>
      <c r="AT56" s="78">
        <v>73</v>
      </c>
      <c r="AU56" s="82" t="s">
        <v>994</v>
      </c>
      <c r="AV56" s="78" t="b">
        <v>0</v>
      </c>
      <c r="AW56" s="78" t="s">
        <v>1023</v>
      </c>
      <c r="AX56" s="82" t="s">
        <v>1076</v>
      </c>
      <c r="AY56" s="78" t="s">
        <v>66</v>
      </c>
      <c r="AZ56" s="78" t="str">
        <f>REPLACE(INDEX(GroupVertices[Group],MATCH(Vertices[[#This Row],[Vertex]],GroupVertices[Vertex],0)),1,1,"")</f>
        <v>1</v>
      </c>
      <c r="BA56" s="48"/>
      <c r="BB56" s="48"/>
      <c r="BC56" s="48"/>
      <c r="BD56" s="48"/>
      <c r="BE56" s="48"/>
      <c r="BF56" s="48"/>
      <c r="BG56" s="120" t="s">
        <v>1557</v>
      </c>
      <c r="BH56" s="120" t="s">
        <v>1557</v>
      </c>
      <c r="BI56" s="120" t="s">
        <v>1471</v>
      </c>
      <c r="BJ56" s="120" t="s">
        <v>1471</v>
      </c>
      <c r="BK56" s="120">
        <v>1</v>
      </c>
      <c r="BL56" s="123">
        <v>4.545454545454546</v>
      </c>
      <c r="BM56" s="120">
        <v>0</v>
      </c>
      <c r="BN56" s="123">
        <v>0</v>
      </c>
      <c r="BO56" s="120">
        <v>0</v>
      </c>
      <c r="BP56" s="123">
        <v>0</v>
      </c>
      <c r="BQ56" s="120">
        <v>21</v>
      </c>
      <c r="BR56" s="123">
        <v>95.45454545454545</v>
      </c>
      <c r="BS56" s="120">
        <v>22</v>
      </c>
      <c r="BT56" s="2"/>
      <c r="BU56" s="3"/>
      <c r="BV56" s="3"/>
      <c r="BW56" s="3"/>
      <c r="BX56" s="3"/>
    </row>
    <row r="57" spans="1:76" ht="15">
      <c r="A57" s="64" t="s">
        <v>255</v>
      </c>
      <c r="B57" s="65"/>
      <c r="C57" s="65" t="s">
        <v>64</v>
      </c>
      <c r="D57" s="66">
        <v>167.76147281627416</v>
      </c>
      <c r="E57" s="68"/>
      <c r="F57" s="100" t="s">
        <v>424</v>
      </c>
      <c r="G57" s="65"/>
      <c r="H57" s="69" t="s">
        <v>255</v>
      </c>
      <c r="I57" s="70"/>
      <c r="J57" s="70"/>
      <c r="K57" s="69" t="s">
        <v>1161</v>
      </c>
      <c r="L57" s="73">
        <v>1</v>
      </c>
      <c r="M57" s="74">
        <v>1445.900390625</v>
      </c>
      <c r="N57" s="74">
        <v>9444.220703125</v>
      </c>
      <c r="O57" s="75"/>
      <c r="P57" s="76"/>
      <c r="Q57" s="76"/>
      <c r="R57" s="86"/>
      <c r="S57" s="48">
        <v>1</v>
      </c>
      <c r="T57" s="48">
        <v>3</v>
      </c>
      <c r="U57" s="49">
        <v>0</v>
      </c>
      <c r="V57" s="49">
        <v>0.006098</v>
      </c>
      <c r="W57" s="49">
        <v>0.026933</v>
      </c>
      <c r="X57" s="49">
        <v>0.693863</v>
      </c>
      <c r="Y57" s="49">
        <v>0.6666666666666666</v>
      </c>
      <c r="Z57" s="49">
        <v>0.3333333333333333</v>
      </c>
      <c r="AA57" s="71">
        <v>57</v>
      </c>
      <c r="AB57" s="71"/>
      <c r="AC57" s="72"/>
      <c r="AD57" s="78" t="s">
        <v>711</v>
      </c>
      <c r="AE57" s="78">
        <v>873</v>
      </c>
      <c r="AF57" s="78">
        <v>8937</v>
      </c>
      <c r="AG57" s="78">
        <v>69713</v>
      </c>
      <c r="AH57" s="78">
        <v>26022</v>
      </c>
      <c r="AI57" s="78"/>
      <c r="AJ57" s="78"/>
      <c r="AK57" s="78" t="s">
        <v>841</v>
      </c>
      <c r="AL57" s="82" t="s">
        <v>913</v>
      </c>
      <c r="AM57" s="78"/>
      <c r="AN57" s="80">
        <v>39945.72678240741</v>
      </c>
      <c r="AO57" s="78"/>
      <c r="AP57" s="78" t="b">
        <v>0</v>
      </c>
      <c r="AQ57" s="78" t="b">
        <v>0</v>
      </c>
      <c r="AR57" s="78" t="b">
        <v>1</v>
      </c>
      <c r="AS57" s="78" t="s">
        <v>614</v>
      </c>
      <c r="AT57" s="78">
        <v>260</v>
      </c>
      <c r="AU57" s="82" t="s">
        <v>994</v>
      </c>
      <c r="AV57" s="78" t="b">
        <v>0</v>
      </c>
      <c r="AW57" s="78" t="s">
        <v>1023</v>
      </c>
      <c r="AX57" s="82" t="s">
        <v>1077</v>
      </c>
      <c r="AY57" s="78" t="s">
        <v>66</v>
      </c>
      <c r="AZ57" s="78" t="str">
        <f>REPLACE(INDEX(GroupVertices[Group],MATCH(Vertices[[#This Row],[Vertex]],GroupVertices[Vertex],0)),1,1,"")</f>
        <v>1</v>
      </c>
      <c r="BA57" s="48"/>
      <c r="BB57" s="48"/>
      <c r="BC57" s="48"/>
      <c r="BD57" s="48"/>
      <c r="BE57" s="48"/>
      <c r="BF57" s="48"/>
      <c r="BG57" s="120" t="s">
        <v>1557</v>
      </c>
      <c r="BH57" s="120" t="s">
        <v>1557</v>
      </c>
      <c r="BI57" s="120" t="s">
        <v>1471</v>
      </c>
      <c r="BJ57" s="120" t="s">
        <v>1471</v>
      </c>
      <c r="BK57" s="120">
        <v>1</v>
      </c>
      <c r="BL57" s="123">
        <v>4.545454545454546</v>
      </c>
      <c r="BM57" s="120">
        <v>0</v>
      </c>
      <c r="BN57" s="123">
        <v>0</v>
      </c>
      <c r="BO57" s="120">
        <v>0</v>
      </c>
      <c r="BP57" s="123">
        <v>0</v>
      </c>
      <c r="BQ57" s="120">
        <v>21</v>
      </c>
      <c r="BR57" s="123">
        <v>95.45454545454545</v>
      </c>
      <c r="BS57" s="120">
        <v>22</v>
      </c>
      <c r="BT57" s="2"/>
      <c r="BU57" s="3"/>
      <c r="BV57" s="3"/>
      <c r="BW57" s="3"/>
      <c r="BX57" s="3"/>
    </row>
    <row r="58" spans="1:76" ht="15">
      <c r="A58" s="64" t="s">
        <v>256</v>
      </c>
      <c r="B58" s="65"/>
      <c r="C58" s="65" t="s">
        <v>64</v>
      </c>
      <c r="D58" s="66">
        <v>162.01805093866574</v>
      </c>
      <c r="E58" s="68"/>
      <c r="F58" s="100" t="s">
        <v>425</v>
      </c>
      <c r="G58" s="65"/>
      <c r="H58" s="69" t="s">
        <v>256</v>
      </c>
      <c r="I58" s="70"/>
      <c r="J58" s="70"/>
      <c r="K58" s="69" t="s">
        <v>1162</v>
      </c>
      <c r="L58" s="73">
        <v>1</v>
      </c>
      <c r="M58" s="74">
        <v>1374.936767578125</v>
      </c>
      <c r="N58" s="74">
        <v>2200.69482421875</v>
      </c>
      <c r="O58" s="75"/>
      <c r="P58" s="76"/>
      <c r="Q58" s="76"/>
      <c r="R58" s="86"/>
      <c r="S58" s="48">
        <v>0</v>
      </c>
      <c r="T58" s="48">
        <v>3</v>
      </c>
      <c r="U58" s="49">
        <v>0</v>
      </c>
      <c r="V58" s="49">
        <v>0.006098</v>
      </c>
      <c r="W58" s="49">
        <v>0.026933</v>
      </c>
      <c r="X58" s="49">
        <v>0.693863</v>
      </c>
      <c r="Y58" s="49">
        <v>0.6666666666666666</v>
      </c>
      <c r="Z58" s="49">
        <v>0</v>
      </c>
      <c r="AA58" s="71">
        <v>58</v>
      </c>
      <c r="AB58" s="71"/>
      <c r="AC58" s="72"/>
      <c r="AD58" s="78" t="s">
        <v>712</v>
      </c>
      <c r="AE58" s="78">
        <v>251</v>
      </c>
      <c r="AF58" s="78">
        <v>28</v>
      </c>
      <c r="AG58" s="78">
        <v>254</v>
      </c>
      <c r="AH58" s="78">
        <v>11</v>
      </c>
      <c r="AI58" s="78"/>
      <c r="AJ58" s="78" t="s">
        <v>789</v>
      </c>
      <c r="AK58" s="78" t="s">
        <v>850</v>
      </c>
      <c r="AL58" s="78"/>
      <c r="AM58" s="78"/>
      <c r="AN58" s="80">
        <v>40685.1534375</v>
      </c>
      <c r="AO58" s="78"/>
      <c r="AP58" s="78" t="b">
        <v>1</v>
      </c>
      <c r="AQ58" s="78" t="b">
        <v>1</v>
      </c>
      <c r="AR58" s="78" t="b">
        <v>0</v>
      </c>
      <c r="AS58" s="78" t="s">
        <v>614</v>
      </c>
      <c r="AT58" s="78">
        <v>1</v>
      </c>
      <c r="AU58" s="82" t="s">
        <v>994</v>
      </c>
      <c r="AV58" s="78" t="b">
        <v>0</v>
      </c>
      <c r="AW58" s="78" t="s">
        <v>1023</v>
      </c>
      <c r="AX58" s="82" t="s">
        <v>1078</v>
      </c>
      <c r="AY58" s="78" t="s">
        <v>66</v>
      </c>
      <c r="AZ58" s="78" t="str">
        <f>REPLACE(INDEX(GroupVertices[Group],MATCH(Vertices[[#This Row],[Vertex]],GroupVertices[Vertex],0)),1,1,"")</f>
        <v>1</v>
      </c>
      <c r="BA58" s="48"/>
      <c r="BB58" s="48"/>
      <c r="BC58" s="48"/>
      <c r="BD58" s="48"/>
      <c r="BE58" s="48"/>
      <c r="BF58" s="48"/>
      <c r="BG58" s="120" t="s">
        <v>1557</v>
      </c>
      <c r="BH58" s="120" t="s">
        <v>1557</v>
      </c>
      <c r="BI58" s="120" t="s">
        <v>1471</v>
      </c>
      <c r="BJ58" s="120" t="s">
        <v>1471</v>
      </c>
      <c r="BK58" s="120">
        <v>1</v>
      </c>
      <c r="BL58" s="123">
        <v>4.545454545454546</v>
      </c>
      <c r="BM58" s="120">
        <v>0</v>
      </c>
      <c r="BN58" s="123">
        <v>0</v>
      </c>
      <c r="BO58" s="120">
        <v>0</v>
      </c>
      <c r="BP58" s="123">
        <v>0</v>
      </c>
      <c r="BQ58" s="120">
        <v>21</v>
      </c>
      <c r="BR58" s="123">
        <v>95.45454545454545</v>
      </c>
      <c r="BS58" s="120">
        <v>22</v>
      </c>
      <c r="BT58" s="2"/>
      <c r="BU58" s="3"/>
      <c r="BV58" s="3"/>
      <c r="BW58" s="3"/>
      <c r="BX58" s="3"/>
    </row>
    <row r="59" spans="1:76" ht="15">
      <c r="A59" s="64" t="s">
        <v>257</v>
      </c>
      <c r="B59" s="65"/>
      <c r="C59" s="65" t="s">
        <v>64</v>
      </c>
      <c r="D59" s="66">
        <v>163.49822790925603</v>
      </c>
      <c r="E59" s="68"/>
      <c r="F59" s="100" t="s">
        <v>426</v>
      </c>
      <c r="G59" s="65"/>
      <c r="H59" s="69" t="s">
        <v>257</v>
      </c>
      <c r="I59" s="70"/>
      <c r="J59" s="70"/>
      <c r="K59" s="69" t="s">
        <v>1163</v>
      </c>
      <c r="L59" s="73">
        <v>1</v>
      </c>
      <c r="M59" s="74">
        <v>876.9501953125</v>
      </c>
      <c r="N59" s="74">
        <v>2932.37060546875</v>
      </c>
      <c r="O59" s="75"/>
      <c r="P59" s="76"/>
      <c r="Q59" s="76"/>
      <c r="R59" s="86"/>
      <c r="S59" s="48">
        <v>0</v>
      </c>
      <c r="T59" s="48">
        <v>3</v>
      </c>
      <c r="U59" s="49">
        <v>0</v>
      </c>
      <c r="V59" s="49">
        <v>0.006098</v>
      </c>
      <c r="W59" s="49">
        <v>0.026933</v>
      </c>
      <c r="X59" s="49">
        <v>0.693863</v>
      </c>
      <c r="Y59" s="49">
        <v>0.6666666666666666</v>
      </c>
      <c r="Z59" s="49">
        <v>0</v>
      </c>
      <c r="AA59" s="71">
        <v>59</v>
      </c>
      <c r="AB59" s="71"/>
      <c r="AC59" s="72"/>
      <c r="AD59" s="78" t="s">
        <v>713</v>
      </c>
      <c r="AE59" s="78">
        <v>4784</v>
      </c>
      <c r="AF59" s="78">
        <v>2324</v>
      </c>
      <c r="AG59" s="78">
        <v>16051</v>
      </c>
      <c r="AH59" s="78">
        <v>3319</v>
      </c>
      <c r="AI59" s="78"/>
      <c r="AJ59" s="78" t="s">
        <v>790</v>
      </c>
      <c r="AK59" s="78" t="s">
        <v>851</v>
      </c>
      <c r="AL59" s="82" t="s">
        <v>914</v>
      </c>
      <c r="AM59" s="78"/>
      <c r="AN59" s="80">
        <v>40404.09773148148</v>
      </c>
      <c r="AO59" s="82" t="s">
        <v>971</v>
      </c>
      <c r="AP59" s="78" t="b">
        <v>0</v>
      </c>
      <c r="AQ59" s="78" t="b">
        <v>0</v>
      </c>
      <c r="AR59" s="78" t="b">
        <v>0</v>
      </c>
      <c r="AS59" s="78" t="s">
        <v>989</v>
      </c>
      <c r="AT59" s="78">
        <v>263</v>
      </c>
      <c r="AU59" s="82" t="s">
        <v>994</v>
      </c>
      <c r="AV59" s="78" t="b">
        <v>0</v>
      </c>
      <c r="AW59" s="78" t="s">
        <v>1023</v>
      </c>
      <c r="AX59" s="82" t="s">
        <v>1079</v>
      </c>
      <c r="AY59" s="78" t="s">
        <v>66</v>
      </c>
      <c r="AZ59" s="78" t="str">
        <f>REPLACE(INDEX(GroupVertices[Group],MATCH(Vertices[[#This Row],[Vertex]],GroupVertices[Vertex],0)),1,1,"")</f>
        <v>1</v>
      </c>
      <c r="BA59" s="48"/>
      <c r="BB59" s="48"/>
      <c r="BC59" s="48"/>
      <c r="BD59" s="48"/>
      <c r="BE59" s="48"/>
      <c r="BF59" s="48"/>
      <c r="BG59" s="120" t="s">
        <v>1557</v>
      </c>
      <c r="BH59" s="120" t="s">
        <v>1557</v>
      </c>
      <c r="BI59" s="120" t="s">
        <v>1471</v>
      </c>
      <c r="BJ59" s="120" t="s">
        <v>1471</v>
      </c>
      <c r="BK59" s="120">
        <v>1</v>
      </c>
      <c r="BL59" s="123">
        <v>4.545454545454546</v>
      </c>
      <c r="BM59" s="120">
        <v>0</v>
      </c>
      <c r="BN59" s="123">
        <v>0</v>
      </c>
      <c r="BO59" s="120">
        <v>0</v>
      </c>
      <c r="BP59" s="123">
        <v>0</v>
      </c>
      <c r="BQ59" s="120">
        <v>21</v>
      </c>
      <c r="BR59" s="123">
        <v>95.45454545454545</v>
      </c>
      <c r="BS59" s="120">
        <v>22</v>
      </c>
      <c r="BT59" s="2"/>
      <c r="BU59" s="3"/>
      <c r="BV59" s="3"/>
      <c r="BW59" s="3"/>
      <c r="BX59" s="3"/>
    </row>
    <row r="60" spans="1:76" ht="15">
      <c r="A60" s="64" t="s">
        <v>258</v>
      </c>
      <c r="B60" s="65"/>
      <c r="C60" s="65" t="s">
        <v>64</v>
      </c>
      <c r="D60" s="66">
        <v>162.17986471027643</v>
      </c>
      <c r="E60" s="68"/>
      <c r="F60" s="100" t="s">
        <v>427</v>
      </c>
      <c r="G60" s="65"/>
      <c r="H60" s="69" t="s">
        <v>258</v>
      </c>
      <c r="I60" s="70"/>
      <c r="J60" s="70"/>
      <c r="K60" s="69" t="s">
        <v>1164</v>
      </c>
      <c r="L60" s="73">
        <v>1</v>
      </c>
      <c r="M60" s="74">
        <v>1762.52734375</v>
      </c>
      <c r="N60" s="74">
        <v>613.557373046875</v>
      </c>
      <c r="O60" s="75"/>
      <c r="P60" s="76"/>
      <c r="Q60" s="76"/>
      <c r="R60" s="86"/>
      <c r="S60" s="48">
        <v>0</v>
      </c>
      <c r="T60" s="48">
        <v>3</v>
      </c>
      <c r="U60" s="49">
        <v>0</v>
      </c>
      <c r="V60" s="49">
        <v>0.006098</v>
      </c>
      <c r="W60" s="49">
        <v>0.026933</v>
      </c>
      <c r="X60" s="49">
        <v>0.693863</v>
      </c>
      <c r="Y60" s="49">
        <v>0.6666666666666666</v>
      </c>
      <c r="Z60" s="49">
        <v>0</v>
      </c>
      <c r="AA60" s="71">
        <v>60</v>
      </c>
      <c r="AB60" s="71"/>
      <c r="AC60" s="72"/>
      <c r="AD60" s="78" t="s">
        <v>714</v>
      </c>
      <c r="AE60" s="78">
        <v>178</v>
      </c>
      <c r="AF60" s="78">
        <v>279</v>
      </c>
      <c r="AG60" s="78">
        <v>357</v>
      </c>
      <c r="AH60" s="78">
        <v>237</v>
      </c>
      <c r="AI60" s="78"/>
      <c r="AJ60" s="78" t="s">
        <v>791</v>
      </c>
      <c r="AK60" s="78" t="s">
        <v>852</v>
      </c>
      <c r="AL60" s="82" t="s">
        <v>915</v>
      </c>
      <c r="AM60" s="78"/>
      <c r="AN60" s="80">
        <v>42830.39501157407</v>
      </c>
      <c r="AO60" s="82" t="s">
        <v>972</v>
      </c>
      <c r="AP60" s="78" t="b">
        <v>0</v>
      </c>
      <c r="AQ60" s="78" t="b">
        <v>0</v>
      </c>
      <c r="AR60" s="78" t="b">
        <v>0</v>
      </c>
      <c r="AS60" s="78" t="s">
        <v>614</v>
      </c>
      <c r="AT60" s="78">
        <v>10</v>
      </c>
      <c r="AU60" s="82" t="s">
        <v>994</v>
      </c>
      <c r="AV60" s="78" t="b">
        <v>0</v>
      </c>
      <c r="AW60" s="78" t="s">
        <v>1023</v>
      </c>
      <c r="AX60" s="82" t="s">
        <v>1080</v>
      </c>
      <c r="AY60" s="78" t="s">
        <v>66</v>
      </c>
      <c r="AZ60" s="78" t="str">
        <f>REPLACE(INDEX(GroupVertices[Group],MATCH(Vertices[[#This Row],[Vertex]],GroupVertices[Vertex],0)),1,1,"")</f>
        <v>1</v>
      </c>
      <c r="BA60" s="48"/>
      <c r="BB60" s="48"/>
      <c r="BC60" s="48"/>
      <c r="BD60" s="48"/>
      <c r="BE60" s="48"/>
      <c r="BF60" s="48"/>
      <c r="BG60" s="120" t="s">
        <v>1557</v>
      </c>
      <c r="BH60" s="120" t="s">
        <v>1557</v>
      </c>
      <c r="BI60" s="120" t="s">
        <v>1471</v>
      </c>
      <c r="BJ60" s="120" t="s">
        <v>1471</v>
      </c>
      <c r="BK60" s="120">
        <v>1</v>
      </c>
      <c r="BL60" s="123">
        <v>4.545454545454546</v>
      </c>
      <c r="BM60" s="120">
        <v>0</v>
      </c>
      <c r="BN60" s="123">
        <v>0</v>
      </c>
      <c r="BO60" s="120">
        <v>0</v>
      </c>
      <c r="BP60" s="123">
        <v>0</v>
      </c>
      <c r="BQ60" s="120">
        <v>21</v>
      </c>
      <c r="BR60" s="123">
        <v>95.45454545454545</v>
      </c>
      <c r="BS60" s="120">
        <v>22</v>
      </c>
      <c r="BT60" s="2"/>
      <c r="BU60" s="3"/>
      <c r="BV60" s="3"/>
      <c r="BW60" s="3"/>
      <c r="BX60" s="3"/>
    </row>
    <row r="61" spans="1:76" ht="15">
      <c r="A61" s="64" t="s">
        <v>259</v>
      </c>
      <c r="B61" s="65"/>
      <c r="C61" s="65" t="s">
        <v>64</v>
      </c>
      <c r="D61" s="66">
        <v>162.64983379196647</v>
      </c>
      <c r="E61" s="68"/>
      <c r="F61" s="100" t="s">
        <v>428</v>
      </c>
      <c r="G61" s="65"/>
      <c r="H61" s="69" t="s">
        <v>259</v>
      </c>
      <c r="I61" s="70"/>
      <c r="J61" s="70"/>
      <c r="K61" s="69" t="s">
        <v>1165</v>
      </c>
      <c r="L61" s="73">
        <v>1</v>
      </c>
      <c r="M61" s="74">
        <v>597.6112060546875</v>
      </c>
      <c r="N61" s="74">
        <v>7698.2275390625</v>
      </c>
      <c r="O61" s="75"/>
      <c r="P61" s="76"/>
      <c r="Q61" s="76"/>
      <c r="R61" s="86"/>
      <c r="S61" s="48">
        <v>0</v>
      </c>
      <c r="T61" s="48">
        <v>3</v>
      </c>
      <c r="U61" s="49">
        <v>0</v>
      </c>
      <c r="V61" s="49">
        <v>0.006098</v>
      </c>
      <c r="W61" s="49">
        <v>0.026933</v>
      </c>
      <c r="X61" s="49">
        <v>0.693863</v>
      </c>
      <c r="Y61" s="49">
        <v>0.6666666666666666</v>
      </c>
      <c r="Z61" s="49">
        <v>0</v>
      </c>
      <c r="AA61" s="71">
        <v>61</v>
      </c>
      <c r="AB61" s="71"/>
      <c r="AC61" s="72"/>
      <c r="AD61" s="78" t="s">
        <v>259</v>
      </c>
      <c r="AE61" s="78">
        <v>1991</v>
      </c>
      <c r="AF61" s="78">
        <v>1008</v>
      </c>
      <c r="AG61" s="78">
        <v>41171</v>
      </c>
      <c r="AH61" s="78">
        <v>2604</v>
      </c>
      <c r="AI61" s="78"/>
      <c r="AJ61" s="78" t="s">
        <v>792</v>
      </c>
      <c r="AK61" s="78" t="s">
        <v>853</v>
      </c>
      <c r="AL61" s="82" t="s">
        <v>916</v>
      </c>
      <c r="AM61" s="78"/>
      <c r="AN61" s="80">
        <v>40904.471979166665</v>
      </c>
      <c r="AO61" s="78"/>
      <c r="AP61" s="78" t="b">
        <v>1</v>
      </c>
      <c r="AQ61" s="78" t="b">
        <v>0</v>
      </c>
      <c r="AR61" s="78" t="b">
        <v>1</v>
      </c>
      <c r="AS61" s="78" t="s">
        <v>614</v>
      </c>
      <c r="AT61" s="78">
        <v>715</v>
      </c>
      <c r="AU61" s="82" t="s">
        <v>994</v>
      </c>
      <c r="AV61" s="78" t="b">
        <v>0</v>
      </c>
      <c r="AW61" s="78" t="s">
        <v>1023</v>
      </c>
      <c r="AX61" s="82" t="s">
        <v>1081</v>
      </c>
      <c r="AY61" s="78" t="s">
        <v>66</v>
      </c>
      <c r="AZ61" s="78" t="str">
        <f>REPLACE(INDEX(GroupVertices[Group],MATCH(Vertices[[#This Row],[Vertex]],GroupVertices[Vertex],0)),1,1,"")</f>
        <v>1</v>
      </c>
      <c r="BA61" s="48"/>
      <c r="BB61" s="48"/>
      <c r="BC61" s="48"/>
      <c r="BD61" s="48"/>
      <c r="BE61" s="48"/>
      <c r="BF61" s="48"/>
      <c r="BG61" s="120" t="s">
        <v>1558</v>
      </c>
      <c r="BH61" s="120" t="s">
        <v>1568</v>
      </c>
      <c r="BI61" s="120" t="s">
        <v>1471</v>
      </c>
      <c r="BJ61" s="120" t="s">
        <v>1471</v>
      </c>
      <c r="BK61" s="120">
        <v>2</v>
      </c>
      <c r="BL61" s="123">
        <v>4</v>
      </c>
      <c r="BM61" s="120">
        <v>0</v>
      </c>
      <c r="BN61" s="123">
        <v>0</v>
      </c>
      <c r="BO61" s="120">
        <v>0</v>
      </c>
      <c r="BP61" s="123">
        <v>0</v>
      </c>
      <c r="BQ61" s="120">
        <v>48</v>
      </c>
      <c r="BR61" s="123">
        <v>96</v>
      </c>
      <c r="BS61" s="120">
        <v>50</v>
      </c>
      <c r="BT61" s="2"/>
      <c r="BU61" s="3"/>
      <c r="BV61" s="3"/>
      <c r="BW61" s="3"/>
      <c r="BX61" s="3"/>
    </row>
    <row r="62" spans="1:76" ht="15">
      <c r="A62" s="64" t="s">
        <v>260</v>
      </c>
      <c r="B62" s="65"/>
      <c r="C62" s="65" t="s">
        <v>64</v>
      </c>
      <c r="D62" s="66">
        <v>162.08574195866225</v>
      </c>
      <c r="E62" s="68"/>
      <c r="F62" s="100" t="s">
        <v>429</v>
      </c>
      <c r="G62" s="65"/>
      <c r="H62" s="69" t="s">
        <v>260</v>
      </c>
      <c r="I62" s="70"/>
      <c r="J62" s="70"/>
      <c r="K62" s="69" t="s">
        <v>1166</v>
      </c>
      <c r="L62" s="73">
        <v>1</v>
      </c>
      <c r="M62" s="74">
        <v>905.2911987304688</v>
      </c>
      <c r="N62" s="74">
        <v>4539.4169921875</v>
      </c>
      <c r="O62" s="75"/>
      <c r="P62" s="76"/>
      <c r="Q62" s="76"/>
      <c r="R62" s="86"/>
      <c r="S62" s="48">
        <v>0</v>
      </c>
      <c r="T62" s="48">
        <v>3</v>
      </c>
      <c r="U62" s="49">
        <v>0</v>
      </c>
      <c r="V62" s="49">
        <v>0.006098</v>
      </c>
      <c r="W62" s="49">
        <v>0.026933</v>
      </c>
      <c r="X62" s="49">
        <v>0.693863</v>
      </c>
      <c r="Y62" s="49">
        <v>0.6666666666666666</v>
      </c>
      <c r="Z62" s="49">
        <v>0</v>
      </c>
      <c r="AA62" s="71">
        <v>62</v>
      </c>
      <c r="AB62" s="71"/>
      <c r="AC62" s="72"/>
      <c r="AD62" s="78" t="s">
        <v>715</v>
      </c>
      <c r="AE62" s="78">
        <v>133</v>
      </c>
      <c r="AF62" s="78">
        <v>133</v>
      </c>
      <c r="AG62" s="78">
        <v>1</v>
      </c>
      <c r="AH62" s="78">
        <v>7</v>
      </c>
      <c r="AI62" s="78"/>
      <c r="AJ62" s="78" t="s">
        <v>793</v>
      </c>
      <c r="AK62" s="78"/>
      <c r="AL62" s="78"/>
      <c r="AM62" s="78"/>
      <c r="AN62" s="80">
        <v>40867.96015046296</v>
      </c>
      <c r="AO62" s="78"/>
      <c r="AP62" s="78" t="b">
        <v>1</v>
      </c>
      <c r="AQ62" s="78" t="b">
        <v>0</v>
      </c>
      <c r="AR62" s="78" t="b">
        <v>0</v>
      </c>
      <c r="AS62" s="78" t="s">
        <v>614</v>
      </c>
      <c r="AT62" s="78">
        <v>1</v>
      </c>
      <c r="AU62" s="82" t="s">
        <v>994</v>
      </c>
      <c r="AV62" s="78" t="b">
        <v>0</v>
      </c>
      <c r="AW62" s="78" t="s">
        <v>1023</v>
      </c>
      <c r="AX62" s="82" t="s">
        <v>1082</v>
      </c>
      <c r="AY62" s="78" t="s">
        <v>66</v>
      </c>
      <c r="AZ62" s="78" t="str">
        <f>REPLACE(INDEX(GroupVertices[Group],MATCH(Vertices[[#This Row],[Vertex]],GroupVertices[Vertex],0)),1,1,"")</f>
        <v>1</v>
      </c>
      <c r="BA62" s="48"/>
      <c r="BB62" s="48"/>
      <c r="BC62" s="48"/>
      <c r="BD62" s="48"/>
      <c r="BE62" s="48"/>
      <c r="BF62" s="48"/>
      <c r="BG62" s="120" t="s">
        <v>1557</v>
      </c>
      <c r="BH62" s="120" t="s">
        <v>1557</v>
      </c>
      <c r="BI62" s="120" t="s">
        <v>1471</v>
      </c>
      <c r="BJ62" s="120" t="s">
        <v>1471</v>
      </c>
      <c r="BK62" s="120">
        <v>1</v>
      </c>
      <c r="BL62" s="123">
        <v>4.545454545454546</v>
      </c>
      <c r="BM62" s="120">
        <v>0</v>
      </c>
      <c r="BN62" s="123">
        <v>0</v>
      </c>
      <c r="BO62" s="120">
        <v>0</v>
      </c>
      <c r="BP62" s="123">
        <v>0</v>
      </c>
      <c r="BQ62" s="120">
        <v>21</v>
      </c>
      <c r="BR62" s="123">
        <v>95.45454545454545</v>
      </c>
      <c r="BS62" s="120">
        <v>22</v>
      </c>
      <c r="BT62" s="2"/>
      <c r="BU62" s="3"/>
      <c r="BV62" s="3"/>
      <c r="BW62" s="3"/>
      <c r="BX62" s="3"/>
    </row>
    <row r="63" spans="1:76" ht="15">
      <c r="A63" s="64" t="s">
        <v>261</v>
      </c>
      <c r="B63" s="65"/>
      <c r="C63" s="65" t="s">
        <v>64</v>
      </c>
      <c r="D63" s="66">
        <v>163.13591978317947</v>
      </c>
      <c r="E63" s="68"/>
      <c r="F63" s="100" t="s">
        <v>430</v>
      </c>
      <c r="G63" s="65"/>
      <c r="H63" s="69" t="s">
        <v>261</v>
      </c>
      <c r="I63" s="70"/>
      <c r="J63" s="70"/>
      <c r="K63" s="69" t="s">
        <v>1167</v>
      </c>
      <c r="L63" s="73">
        <v>1</v>
      </c>
      <c r="M63" s="74">
        <v>1952.2391357421875</v>
      </c>
      <c r="N63" s="74">
        <v>9646.09375</v>
      </c>
      <c r="O63" s="75"/>
      <c r="P63" s="76"/>
      <c r="Q63" s="76"/>
      <c r="R63" s="86"/>
      <c r="S63" s="48">
        <v>0</v>
      </c>
      <c r="T63" s="48">
        <v>3</v>
      </c>
      <c r="U63" s="49">
        <v>0</v>
      </c>
      <c r="V63" s="49">
        <v>0.006098</v>
      </c>
      <c r="W63" s="49">
        <v>0.026933</v>
      </c>
      <c r="X63" s="49">
        <v>0.693863</v>
      </c>
      <c r="Y63" s="49">
        <v>0.6666666666666666</v>
      </c>
      <c r="Z63" s="49">
        <v>0</v>
      </c>
      <c r="AA63" s="71">
        <v>63</v>
      </c>
      <c r="AB63" s="71"/>
      <c r="AC63" s="72"/>
      <c r="AD63" s="78" t="s">
        <v>716</v>
      </c>
      <c r="AE63" s="78">
        <v>569</v>
      </c>
      <c r="AF63" s="78">
        <v>1762</v>
      </c>
      <c r="AG63" s="78">
        <v>802</v>
      </c>
      <c r="AH63" s="78">
        <v>2672</v>
      </c>
      <c r="AI63" s="78"/>
      <c r="AJ63" s="78" t="s">
        <v>794</v>
      </c>
      <c r="AK63" s="78" t="s">
        <v>854</v>
      </c>
      <c r="AL63" s="82" t="s">
        <v>917</v>
      </c>
      <c r="AM63" s="78"/>
      <c r="AN63" s="80">
        <v>39883.97381944444</v>
      </c>
      <c r="AO63" s="82" t="s">
        <v>973</v>
      </c>
      <c r="AP63" s="78" t="b">
        <v>0</v>
      </c>
      <c r="AQ63" s="78" t="b">
        <v>0</v>
      </c>
      <c r="AR63" s="78" t="b">
        <v>0</v>
      </c>
      <c r="AS63" s="78" t="s">
        <v>614</v>
      </c>
      <c r="AT63" s="78">
        <v>56</v>
      </c>
      <c r="AU63" s="82" t="s">
        <v>995</v>
      </c>
      <c r="AV63" s="78" t="b">
        <v>0</v>
      </c>
      <c r="AW63" s="78" t="s">
        <v>1023</v>
      </c>
      <c r="AX63" s="82" t="s">
        <v>1083</v>
      </c>
      <c r="AY63" s="78" t="s">
        <v>66</v>
      </c>
      <c r="AZ63" s="78" t="str">
        <f>REPLACE(INDEX(GroupVertices[Group],MATCH(Vertices[[#This Row],[Vertex]],GroupVertices[Vertex],0)),1,1,"")</f>
        <v>1</v>
      </c>
      <c r="BA63" s="48"/>
      <c r="BB63" s="48"/>
      <c r="BC63" s="48"/>
      <c r="BD63" s="48"/>
      <c r="BE63" s="48"/>
      <c r="BF63" s="48"/>
      <c r="BG63" s="120" t="s">
        <v>1557</v>
      </c>
      <c r="BH63" s="120" t="s">
        <v>1557</v>
      </c>
      <c r="BI63" s="120" t="s">
        <v>1471</v>
      </c>
      <c r="BJ63" s="120" t="s">
        <v>1471</v>
      </c>
      <c r="BK63" s="120">
        <v>1</v>
      </c>
      <c r="BL63" s="123">
        <v>4.545454545454546</v>
      </c>
      <c r="BM63" s="120">
        <v>0</v>
      </c>
      <c r="BN63" s="123">
        <v>0</v>
      </c>
      <c r="BO63" s="120">
        <v>0</v>
      </c>
      <c r="BP63" s="123">
        <v>0</v>
      </c>
      <c r="BQ63" s="120">
        <v>21</v>
      </c>
      <c r="BR63" s="123">
        <v>95.45454545454545</v>
      </c>
      <c r="BS63" s="120">
        <v>22</v>
      </c>
      <c r="BT63" s="2"/>
      <c r="BU63" s="3"/>
      <c r="BV63" s="3"/>
      <c r="BW63" s="3"/>
      <c r="BX63" s="3"/>
    </row>
    <row r="64" spans="1:76" ht="15">
      <c r="A64" s="64" t="s">
        <v>262</v>
      </c>
      <c r="B64" s="65"/>
      <c r="C64" s="65" t="s">
        <v>64</v>
      </c>
      <c r="D64" s="66">
        <v>162.06317828533008</v>
      </c>
      <c r="E64" s="68"/>
      <c r="F64" s="100" t="s">
        <v>431</v>
      </c>
      <c r="G64" s="65"/>
      <c r="H64" s="69" t="s">
        <v>262</v>
      </c>
      <c r="I64" s="70"/>
      <c r="J64" s="70"/>
      <c r="K64" s="69" t="s">
        <v>1168</v>
      </c>
      <c r="L64" s="73">
        <v>1</v>
      </c>
      <c r="M64" s="74">
        <v>2681.12060546875</v>
      </c>
      <c r="N64" s="74">
        <v>2806.848876953125</v>
      </c>
      <c r="O64" s="75"/>
      <c r="P64" s="76"/>
      <c r="Q64" s="76"/>
      <c r="R64" s="86"/>
      <c r="S64" s="48">
        <v>0</v>
      </c>
      <c r="T64" s="48">
        <v>3</v>
      </c>
      <c r="U64" s="49">
        <v>0</v>
      </c>
      <c r="V64" s="49">
        <v>0.006098</v>
      </c>
      <c r="W64" s="49">
        <v>0.026933</v>
      </c>
      <c r="X64" s="49">
        <v>0.693863</v>
      </c>
      <c r="Y64" s="49">
        <v>0.6666666666666666</v>
      </c>
      <c r="Z64" s="49">
        <v>0</v>
      </c>
      <c r="AA64" s="71">
        <v>64</v>
      </c>
      <c r="AB64" s="71"/>
      <c r="AC64" s="72"/>
      <c r="AD64" s="78" t="s">
        <v>717</v>
      </c>
      <c r="AE64" s="78">
        <v>175</v>
      </c>
      <c r="AF64" s="78">
        <v>98</v>
      </c>
      <c r="AG64" s="78">
        <v>841</v>
      </c>
      <c r="AH64" s="78">
        <v>892</v>
      </c>
      <c r="AI64" s="78"/>
      <c r="AJ64" s="78" t="s">
        <v>795</v>
      </c>
      <c r="AK64" s="78" t="s">
        <v>855</v>
      </c>
      <c r="AL64" s="82" t="s">
        <v>918</v>
      </c>
      <c r="AM64" s="78"/>
      <c r="AN64" s="80">
        <v>43044.52361111111</v>
      </c>
      <c r="AO64" s="82" t="s">
        <v>974</v>
      </c>
      <c r="AP64" s="78" t="b">
        <v>0</v>
      </c>
      <c r="AQ64" s="78" t="b">
        <v>0</v>
      </c>
      <c r="AR64" s="78" t="b">
        <v>0</v>
      </c>
      <c r="AS64" s="78" t="s">
        <v>614</v>
      </c>
      <c r="AT64" s="78">
        <v>2</v>
      </c>
      <c r="AU64" s="82" t="s">
        <v>994</v>
      </c>
      <c r="AV64" s="78" t="b">
        <v>0</v>
      </c>
      <c r="AW64" s="78" t="s">
        <v>1023</v>
      </c>
      <c r="AX64" s="82" t="s">
        <v>1084</v>
      </c>
      <c r="AY64" s="78" t="s">
        <v>66</v>
      </c>
      <c r="AZ64" s="78" t="str">
        <f>REPLACE(INDEX(GroupVertices[Group],MATCH(Vertices[[#This Row],[Vertex]],GroupVertices[Vertex],0)),1,1,"")</f>
        <v>1</v>
      </c>
      <c r="BA64" s="48"/>
      <c r="BB64" s="48"/>
      <c r="BC64" s="48"/>
      <c r="BD64" s="48"/>
      <c r="BE64" s="48"/>
      <c r="BF64" s="48"/>
      <c r="BG64" s="120" t="s">
        <v>1557</v>
      </c>
      <c r="BH64" s="120" t="s">
        <v>1557</v>
      </c>
      <c r="BI64" s="120" t="s">
        <v>1471</v>
      </c>
      <c r="BJ64" s="120" t="s">
        <v>1471</v>
      </c>
      <c r="BK64" s="120">
        <v>1</v>
      </c>
      <c r="BL64" s="123">
        <v>4.545454545454546</v>
      </c>
      <c r="BM64" s="120">
        <v>0</v>
      </c>
      <c r="BN64" s="123">
        <v>0</v>
      </c>
      <c r="BO64" s="120">
        <v>0</v>
      </c>
      <c r="BP64" s="123">
        <v>0</v>
      </c>
      <c r="BQ64" s="120">
        <v>21</v>
      </c>
      <c r="BR64" s="123">
        <v>95.45454545454545</v>
      </c>
      <c r="BS64" s="120">
        <v>22</v>
      </c>
      <c r="BT64" s="2"/>
      <c r="BU64" s="3"/>
      <c r="BV64" s="3"/>
      <c r="BW64" s="3"/>
      <c r="BX64" s="3"/>
    </row>
    <row r="65" spans="1:76" ht="15">
      <c r="A65" s="64" t="s">
        <v>263</v>
      </c>
      <c r="B65" s="65"/>
      <c r="C65" s="65" t="s">
        <v>64</v>
      </c>
      <c r="D65" s="66">
        <v>162.00128935276183</v>
      </c>
      <c r="E65" s="68"/>
      <c r="F65" s="100" t="s">
        <v>432</v>
      </c>
      <c r="G65" s="65"/>
      <c r="H65" s="69" t="s">
        <v>263</v>
      </c>
      <c r="I65" s="70"/>
      <c r="J65" s="70"/>
      <c r="K65" s="69" t="s">
        <v>1169</v>
      </c>
      <c r="L65" s="73">
        <v>1</v>
      </c>
      <c r="M65" s="74">
        <v>2537.731201171875</v>
      </c>
      <c r="N65" s="74">
        <v>7035.34375</v>
      </c>
      <c r="O65" s="75"/>
      <c r="P65" s="76"/>
      <c r="Q65" s="76"/>
      <c r="R65" s="86"/>
      <c r="S65" s="48">
        <v>0</v>
      </c>
      <c r="T65" s="48">
        <v>3</v>
      </c>
      <c r="U65" s="49">
        <v>0</v>
      </c>
      <c r="V65" s="49">
        <v>0.006098</v>
      </c>
      <c r="W65" s="49">
        <v>0.026933</v>
      </c>
      <c r="X65" s="49">
        <v>0.693863</v>
      </c>
      <c r="Y65" s="49">
        <v>0.6666666666666666</v>
      </c>
      <c r="Z65" s="49">
        <v>0</v>
      </c>
      <c r="AA65" s="71">
        <v>65</v>
      </c>
      <c r="AB65" s="71"/>
      <c r="AC65" s="72"/>
      <c r="AD65" s="78" t="s">
        <v>718</v>
      </c>
      <c r="AE65" s="78">
        <v>21</v>
      </c>
      <c r="AF65" s="78">
        <v>2</v>
      </c>
      <c r="AG65" s="78">
        <v>31</v>
      </c>
      <c r="AH65" s="78">
        <v>5</v>
      </c>
      <c r="AI65" s="78"/>
      <c r="AJ65" s="78" t="s">
        <v>796</v>
      </c>
      <c r="AK65" s="78"/>
      <c r="AL65" s="78"/>
      <c r="AM65" s="78"/>
      <c r="AN65" s="80">
        <v>43439.76241898148</v>
      </c>
      <c r="AO65" s="82" t="s">
        <v>975</v>
      </c>
      <c r="AP65" s="78" t="b">
        <v>1</v>
      </c>
      <c r="AQ65" s="78" t="b">
        <v>0</v>
      </c>
      <c r="AR65" s="78" t="b">
        <v>0</v>
      </c>
      <c r="AS65" s="78" t="s">
        <v>614</v>
      </c>
      <c r="AT65" s="78">
        <v>0</v>
      </c>
      <c r="AU65" s="78"/>
      <c r="AV65" s="78" t="b">
        <v>0</v>
      </c>
      <c r="AW65" s="78" t="s">
        <v>1023</v>
      </c>
      <c r="AX65" s="82" t="s">
        <v>1085</v>
      </c>
      <c r="AY65" s="78" t="s">
        <v>66</v>
      </c>
      <c r="AZ65" s="78" t="str">
        <f>REPLACE(INDEX(GroupVertices[Group],MATCH(Vertices[[#This Row],[Vertex]],GroupVertices[Vertex],0)),1,1,"")</f>
        <v>1</v>
      </c>
      <c r="BA65" s="48"/>
      <c r="BB65" s="48"/>
      <c r="BC65" s="48"/>
      <c r="BD65" s="48"/>
      <c r="BE65" s="48"/>
      <c r="BF65" s="48"/>
      <c r="BG65" s="120" t="s">
        <v>1557</v>
      </c>
      <c r="BH65" s="120" t="s">
        <v>1557</v>
      </c>
      <c r="BI65" s="120" t="s">
        <v>1471</v>
      </c>
      <c r="BJ65" s="120" t="s">
        <v>1471</v>
      </c>
      <c r="BK65" s="120">
        <v>1</v>
      </c>
      <c r="BL65" s="123">
        <v>4.545454545454546</v>
      </c>
      <c r="BM65" s="120">
        <v>0</v>
      </c>
      <c r="BN65" s="123">
        <v>0</v>
      </c>
      <c r="BO65" s="120">
        <v>0</v>
      </c>
      <c r="BP65" s="123">
        <v>0</v>
      </c>
      <c r="BQ65" s="120">
        <v>21</v>
      </c>
      <c r="BR65" s="123">
        <v>95.45454545454545</v>
      </c>
      <c r="BS65" s="120">
        <v>22</v>
      </c>
      <c r="BT65" s="2"/>
      <c r="BU65" s="3"/>
      <c r="BV65" s="3"/>
      <c r="BW65" s="3"/>
      <c r="BX65" s="3"/>
    </row>
    <row r="66" spans="1:76" ht="15">
      <c r="A66" s="64" t="s">
        <v>264</v>
      </c>
      <c r="B66" s="65"/>
      <c r="C66" s="65" t="s">
        <v>64</v>
      </c>
      <c r="D66" s="66">
        <v>166.43988623538996</v>
      </c>
      <c r="E66" s="68"/>
      <c r="F66" s="100" t="s">
        <v>433</v>
      </c>
      <c r="G66" s="65"/>
      <c r="H66" s="69" t="s">
        <v>264</v>
      </c>
      <c r="I66" s="70"/>
      <c r="J66" s="70"/>
      <c r="K66" s="69" t="s">
        <v>1170</v>
      </c>
      <c r="L66" s="73">
        <v>1</v>
      </c>
      <c r="M66" s="74">
        <v>194.9122772216797</v>
      </c>
      <c r="N66" s="74">
        <v>5793.42626953125</v>
      </c>
      <c r="O66" s="75"/>
      <c r="P66" s="76"/>
      <c r="Q66" s="76"/>
      <c r="R66" s="86"/>
      <c r="S66" s="48">
        <v>0</v>
      </c>
      <c r="T66" s="48">
        <v>1</v>
      </c>
      <c r="U66" s="49">
        <v>0</v>
      </c>
      <c r="V66" s="49">
        <v>0.005102</v>
      </c>
      <c r="W66" s="49">
        <v>0.009776</v>
      </c>
      <c r="X66" s="49">
        <v>0.339996</v>
      </c>
      <c r="Y66" s="49">
        <v>0</v>
      </c>
      <c r="Z66" s="49">
        <v>0</v>
      </c>
      <c r="AA66" s="71">
        <v>66</v>
      </c>
      <c r="AB66" s="71"/>
      <c r="AC66" s="72"/>
      <c r="AD66" s="78" t="s">
        <v>719</v>
      </c>
      <c r="AE66" s="78">
        <v>4627</v>
      </c>
      <c r="AF66" s="78">
        <v>6887</v>
      </c>
      <c r="AG66" s="78">
        <v>35062</v>
      </c>
      <c r="AH66" s="78">
        <v>28251</v>
      </c>
      <c r="AI66" s="78"/>
      <c r="AJ66" s="78" t="s">
        <v>797</v>
      </c>
      <c r="AK66" s="78" t="s">
        <v>856</v>
      </c>
      <c r="AL66" s="82" t="s">
        <v>919</v>
      </c>
      <c r="AM66" s="78"/>
      <c r="AN66" s="80">
        <v>39254.763865740744</v>
      </c>
      <c r="AO66" s="82" t="s">
        <v>976</v>
      </c>
      <c r="AP66" s="78" t="b">
        <v>0</v>
      </c>
      <c r="AQ66" s="78" t="b">
        <v>0</v>
      </c>
      <c r="AR66" s="78" t="b">
        <v>0</v>
      </c>
      <c r="AS66" s="78" t="s">
        <v>614</v>
      </c>
      <c r="AT66" s="78">
        <v>626</v>
      </c>
      <c r="AU66" s="82" t="s">
        <v>1004</v>
      </c>
      <c r="AV66" s="78" t="b">
        <v>0</v>
      </c>
      <c r="AW66" s="78" t="s">
        <v>1023</v>
      </c>
      <c r="AX66" s="82" t="s">
        <v>1086</v>
      </c>
      <c r="AY66" s="78" t="s">
        <v>66</v>
      </c>
      <c r="AZ66" s="78" t="str">
        <f>REPLACE(INDEX(GroupVertices[Group],MATCH(Vertices[[#This Row],[Vertex]],GroupVertices[Vertex],0)),1,1,"")</f>
        <v>1</v>
      </c>
      <c r="BA66" s="48"/>
      <c r="BB66" s="48"/>
      <c r="BC66" s="48"/>
      <c r="BD66" s="48"/>
      <c r="BE66" s="48"/>
      <c r="BF66" s="48"/>
      <c r="BG66" s="120" t="s">
        <v>1535</v>
      </c>
      <c r="BH66" s="120" t="s">
        <v>1535</v>
      </c>
      <c r="BI66" s="120" t="s">
        <v>1571</v>
      </c>
      <c r="BJ66" s="120" t="s">
        <v>1571</v>
      </c>
      <c r="BK66" s="120">
        <v>1</v>
      </c>
      <c r="BL66" s="123">
        <v>3.5714285714285716</v>
      </c>
      <c r="BM66" s="120">
        <v>0</v>
      </c>
      <c r="BN66" s="123">
        <v>0</v>
      </c>
      <c r="BO66" s="120">
        <v>0</v>
      </c>
      <c r="BP66" s="123">
        <v>0</v>
      </c>
      <c r="BQ66" s="120">
        <v>27</v>
      </c>
      <c r="BR66" s="123">
        <v>96.42857142857143</v>
      </c>
      <c r="BS66" s="120">
        <v>28</v>
      </c>
      <c r="BT66" s="2"/>
      <c r="BU66" s="3"/>
      <c r="BV66" s="3"/>
      <c r="BW66" s="3"/>
      <c r="BX66" s="3"/>
    </row>
    <row r="67" spans="1:76" ht="15">
      <c r="A67" s="64" t="s">
        <v>265</v>
      </c>
      <c r="B67" s="65"/>
      <c r="C67" s="65" t="s">
        <v>64</v>
      </c>
      <c r="D67" s="66">
        <v>162.97990809899707</v>
      </c>
      <c r="E67" s="68"/>
      <c r="F67" s="100" t="s">
        <v>434</v>
      </c>
      <c r="G67" s="65"/>
      <c r="H67" s="69" t="s">
        <v>265</v>
      </c>
      <c r="I67" s="70"/>
      <c r="J67" s="70"/>
      <c r="K67" s="69" t="s">
        <v>1171</v>
      </c>
      <c r="L67" s="73">
        <v>1</v>
      </c>
      <c r="M67" s="74">
        <v>1809.2408447265625</v>
      </c>
      <c r="N67" s="74">
        <v>7995.1064453125</v>
      </c>
      <c r="O67" s="75"/>
      <c r="P67" s="76"/>
      <c r="Q67" s="76"/>
      <c r="R67" s="86"/>
      <c r="S67" s="48">
        <v>0</v>
      </c>
      <c r="T67" s="48">
        <v>3</v>
      </c>
      <c r="U67" s="49">
        <v>0</v>
      </c>
      <c r="V67" s="49">
        <v>0.006098</v>
      </c>
      <c r="W67" s="49">
        <v>0.026933</v>
      </c>
      <c r="X67" s="49">
        <v>0.693863</v>
      </c>
      <c r="Y67" s="49">
        <v>0.6666666666666666</v>
      </c>
      <c r="Z67" s="49">
        <v>0</v>
      </c>
      <c r="AA67" s="71">
        <v>67</v>
      </c>
      <c r="AB67" s="71"/>
      <c r="AC67" s="72"/>
      <c r="AD67" s="78" t="s">
        <v>720</v>
      </c>
      <c r="AE67" s="78">
        <v>494</v>
      </c>
      <c r="AF67" s="78">
        <v>1520</v>
      </c>
      <c r="AG67" s="78">
        <v>3933</v>
      </c>
      <c r="AH67" s="78">
        <v>161</v>
      </c>
      <c r="AI67" s="78"/>
      <c r="AJ67" s="78" t="s">
        <v>798</v>
      </c>
      <c r="AK67" s="78" t="s">
        <v>857</v>
      </c>
      <c r="AL67" s="82" t="s">
        <v>920</v>
      </c>
      <c r="AM67" s="78"/>
      <c r="AN67" s="80">
        <v>40219.634201388886</v>
      </c>
      <c r="AO67" s="82" t="s">
        <v>977</v>
      </c>
      <c r="AP67" s="78" t="b">
        <v>1</v>
      </c>
      <c r="AQ67" s="78" t="b">
        <v>0</v>
      </c>
      <c r="AR67" s="78" t="b">
        <v>0</v>
      </c>
      <c r="AS67" s="78" t="s">
        <v>614</v>
      </c>
      <c r="AT67" s="78">
        <v>149</v>
      </c>
      <c r="AU67" s="82" t="s">
        <v>994</v>
      </c>
      <c r="AV67" s="78" t="b">
        <v>0</v>
      </c>
      <c r="AW67" s="78" t="s">
        <v>1023</v>
      </c>
      <c r="AX67" s="82" t="s">
        <v>1087</v>
      </c>
      <c r="AY67" s="78" t="s">
        <v>66</v>
      </c>
      <c r="AZ67" s="78" t="str">
        <f>REPLACE(INDEX(GroupVertices[Group],MATCH(Vertices[[#This Row],[Vertex]],GroupVertices[Vertex],0)),1,1,"")</f>
        <v>1</v>
      </c>
      <c r="BA67" s="48"/>
      <c r="BB67" s="48"/>
      <c r="BC67" s="48"/>
      <c r="BD67" s="48"/>
      <c r="BE67" s="48"/>
      <c r="BF67" s="48"/>
      <c r="BG67" s="120" t="s">
        <v>1557</v>
      </c>
      <c r="BH67" s="120" t="s">
        <v>1557</v>
      </c>
      <c r="BI67" s="120" t="s">
        <v>1471</v>
      </c>
      <c r="BJ67" s="120" t="s">
        <v>1471</v>
      </c>
      <c r="BK67" s="120">
        <v>1</v>
      </c>
      <c r="BL67" s="123">
        <v>4.545454545454546</v>
      </c>
      <c r="BM67" s="120">
        <v>0</v>
      </c>
      <c r="BN67" s="123">
        <v>0</v>
      </c>
      <c r="BO67" s="120">
        <v>0</v>
      </c>
      <c r="BP67" s="123">
        <v>0</v>
      </c>
      <c r="BQ67" s="120">
        <v>21</v>
      </c>
      <c r="BR67" s="123">
        <v>95.45454545454545</v>
      </c>
      <c r="BS67" s="120">
        <v>22</v>
      </c>
      <c r="BT67" s="2"/>
      <c r="BU67" s="3"/>
      <c r="BV67" s="3"/>
      <c r="BW67" s="3"/>
      <c r="BX67" s="3"/>
    </row>
    <row r="68" spans="1:76" ht="15">
      <c r="A68" s="64" t="s">
        <v>266</v>
      </c>
      <c r="B68" s="65"/>
      <c r="C68" s="65" t="s">
        <v>64</v>
      </c>
      <c r="D68" s="66">
        <v>162.1482755676114</v>
      </c>
      <c r="E68" s="68"/>
      <c r="F68" s="100" t="s">
        <v>435</v>
      </c>
      <c r="G68" s="65"/>
      <c r="H68" s="69" t="s">
        <v>266</v>
      </c>
      <c r="I68" s="70"/>
      <c r="J68" s="70"/>
      <c r="K68" s="69" t="s">
        <v>1172</v>
      </c>
      <c r="L68" s="73">
        <v>1</v>
      </c>
      <c r="M68" s="74">
        <v>665.631103515625</v>
      </c>
      <c r="N68" s="74">
        <v>5997.86669921875</v>
      </c>
      <c r="O68" s="75"/>
      <c r="P68" s="76"/>
      <c r="Q68" s="76"/>
      <c r="R68" s="86"/>
      <c r="S68" s="48">
        <v>0</v>
      </c>
      <c r="T68" s="48">
        <v>3</v>
      </c>
      <c r="U68" s="49">
        <v>0</v>
      </c>
      <c r="V68" s="49">
        <v>0.006098</v>
      </c>
      <c r="W68" s="49">
        <v>0.026933</v>
      </c>
      <c r="X68" s="49">
        <v>0.693863</v>
      </c>
      <c r="Y68" s="49">
        <v>0.6666666666666666</v>
      </c>
      <c r="Z68" s="49">
        <v>0</v>
      </c>
      <c r="AA68" s="71">
        <v>68</v>
      </c>
      <c r="AB68" s="71"/>
      <c r="AC68" s="72"/>
      <c r="AD68" s="78" t="s">
        <v>721</v>
      </c>
      <c r="AE68" s="78">
        <v>463</v>
      </c>
      <c r="AF68" s="78">
        <v>230</v>
      </c>
      <c r="AG68" s="78">
        <v>1494</v>
      </c>
      <c r="AH68" s="78">
        <v>703</v>
      </c>
      <c r="AI68" s="78"/>
      <c r="AJ68" s="78"/>
      <c r="AK68" s="78"/>
      <c r="AL68" s="82" t="s">
        <v>921</v>
      </c>
      <c r="AM68" s="78"/>
      <c r="AN68" s="80">
        <v>41101.39809027778</v>
      </c>
      <c r="AO68" s="78"/>
      <c r="AP68" s="78" t="b">
        <v>1</v>
      </c>
      <c r="AQ68" s="78" t="b">
        <v>0</v>
      </c>
      <c r="AR68" s="78" t="b">
        <v>1</v>
      </c>
      <c r="AS68" s="78" t="s">
        <v>614</v>
      </c>
      <c r="AT68" s="78">
        <v>21</v>
      </c>
      <c r="AU68" s="82" t="s">
        <v>994</v>
      </c>
      <c r="AV68" s="78" t="b">
        <v>0</v>
      </c>
      <c r="AW68" s="78" t="s">
        <v>1023</v>
      </c>
      <c r="AX68" s="82" t="s">
        <v>1088</v>
      </c>
      <c r="AY68" s="78" t="s">
        <v>66</v>
      </c>
      <c r="AZ68" s="78" t="str">
        <f>REPLACE(INDEX(GroupVertices[Group],MATCH(Vertices[[#This Row],[Vertex]],GroupVertices[Vertex],0)),1,1,"")</f>
        <v>1</v>
      </c>
      <c r="BA68" s="48"/>
      <c r="BB68" s="48"/>
      <c r="BC68" s="48"/>
      <c r="BD68" s="48"/>
      <c r="BE68" s="48"/>
      <c r="BF68" s="48"/>
      <c r="BG68" s="120" t="s">
        <v>1557</v>
      </c>
      <c r="BH68" s="120" t="s">
        <v>1557</v>
      </c>
      <c r="BI68" s="120" t="s">
        <v>1471</v>
      </c>
      <c r="BJ68" s="120" t="s">
        <v>1471</v>
      </c>
      <c r="BK68" s="120">
        <v>1</v>
      </c>
      <c r="BL68" s="123">
        <v>4.545454545454546</v>
      </c>
      <c r="BM68" s="120">
        <v>0</v>
      </c>
      <c r="BN68" s="123">
        <v>0</v>
      </c>
      <c r="BO68" s="120">
        <v>0</v>
      </c>
      <c r="BP68" s="123">
        <v>0</v>
      </c>
      <c r="BQ68" s="120">
        <v>21</v>
      </c>
      <c r="BR68" s="123">
        <v>95.45454545454545</v>
      </c>
      <c r="BS68" s="120">
        <v>22</v>
      </c>
      <c r="BT68" s="2"/>
      <c r="BU68" s="3"/>
      <c r="BV68" s="3"/>
      <c r="BW68" s="3"/>
      <c r="BX68" s="3"/>
    </row>
    <row r="69" spans="1:76" ht="15">
      <c r="A69" s="64" t="s">
        <v>267</v>
      </c>
      <c r="B69" s="65"/>
      <c r="C69" s="65" t="s">
        <v>64</v>
      </c>
      <c r="D69" s="66">
        <v>162.04319331752157</v>
      </c>
      <c r="E69" s="68"/>
      <c r="F69" s="100" t="s">
        <v>436</v>
      </c>
      <c r="G69" s="65"/>
      <c r="H69" s="69" t="s">
        <v>267</v>
      </c>
      <c r="I69" s="70"/>
      <c r="J69" s="70"/>
      <c r="K69" s="69" t="s">
        <v>1173</v>
      </c>
      <c r="L69" s="73">
        <v>1</v>
      </c>
      <c r="M69" s="74">
        <v>1986.09423828125</v>
      </c>
      <c r="N69" s="74">
        <v>2709.324462890625</v>
      </c>
      <c r="O69" s="75"/>
      <c r="P69" s="76"/>
      <c r="Q69" s="76"/>
      <c r="R69" s="86"/>
      <c r="S69" s="48">
        <v>0</v>
      </c>
      <c r="T69" s="48">
        <v>3</v>
      </c>
      <c r="U69" s="49">
        <v>0</v>
      </c>
      <c r="V69" s="49">
        <v>0.006098</v>
      </c>
      <c r="W69" s="49">
        <v>0.026933</v>
      </c>
      <c r="X69" s="49">
        <v>0.693863</v>
      </c>
      <c r="Y69" s="49">
        <v>0.6666666666666666</v>
      </c>
      <c r="Z69" s="49">
        <v>0</v>
      </c>
      <c r="AA69" s="71">
        <v>69</v>
      </c>
      <c r="AB69" s="71"/>
      <c r="AC69" s="72"/>
      <c r="AD69" s="78" t="s">
        <v>722</v>
      </c>
      <c r="AE69" s="78">
        <v>196</v>
      </c>
      <c r="AF69" s="78">
        <v>67</v>
      </c>
      <c r="AG69" s="78">
        <v>306</v>
      </c>
      <c r="AH69" s="78">
        <v>274</v>
      </c>
      <c r="AI69" s="78"/>
      <c r="AJ69" s="78" t="s">
        <v>799</v>
      </c>
      <c r="AK69" s="78" t="s">
        <v>858</v>
      </c>
      <c r="AL69" s="78"/>
      <c r="AM69" s="78"/>
      <c r="AN69" s="80">
        <v>43460.139814814815</v>
      </c>
      <c r="AO69" s="78"/>
      <c r="AP69" s="78" t="b">
        <v>1</v>
      </c>
      <c r="AQ69" s="78" t="b">
        <v>0</v>
      </c>
      <c r="AR69" s="78" t="b">
        <v>0</v>
      </c>
      <c r="AS69" s="78" t="s">
        <v>614</v>
      </c>
      <c r="AT69" s="78">
        <v>0</v>
      </c>
      <c r="AU69" s="78"/>
      <c r="AV69" s="78" t="b">
        <v>0</v>
      </c>
      <c r="AW69" s="78" t="s">
        <v>1023</v>
      </c>
      <c r="AX69" s="82" t="s">
        <v>1089</v>
      </c>
      <c r="AY69" s="78" t="s">
        <v>66</v>
      </c>
      <c r="AZ69" s="78" t="str">
        <f>REPLACE(INDEX(GroupVertices[Group],MATCH(Vertices[[#This Row],[Vertex]],GroupVertices[Vertex],0)),1,1,"")</f>
        <v>1</v>
      </c>
      <c r="BA69" s="48"/>
      <c r="BB69" s="48"/>
      <c r="BC69" s="48"/>
      <c r="BD69" s="48"/>
      <c r="BE69" s="48"/>
      <c r="BF69" s="48"/>
      <c r="BG69" s="120" t="s">
        <v>1557</v>
      </c>
      <c r="BH69" s="120" t="s">
        <v>1557</v>
      </c>
      <c r="BI69" s="120" t="s">
        <v>1471</v>
      </c>
      <c r="BJ69" s="120" t="s">
        <v>1471</v>
      </c>
      <c r="BK69" s="120">
        <v>1</v>
      </c>
      <c r="BL69" s="123">
        <v>4.545454545454546</v>
      </c>
      <c r="BM69" s="120">
        <v>0</v>
      </c>
      <c r="BN69" s="123">
        <v>0</v>
      </c>
      <c r="BO69" s="120">
        <v>0</v>
      </c>
      <c r="BP69" s="123">
        <v>0</v>
      </c>
      <c r="BQ69" s="120">
        <v>21</v>
      </c>
      <c r="BR69" s="123">
        <v>95.45454545454545</v>
      </c>
      <c r="BS69" s="120">
        <v>22</v>
      </c>
      <c r="BT69" s="2"/>
      <c r="BU69" s="3"/>
      <c r="BV69" s="3"/>
      <c r="BW69" s="3"/>
      <c r="BX69" s="3"/>
    </row>
    <row r="70" spans="1:76" ht="15">
      <c r="A70" s="64" t="s">
        <v>268</v>
      </c>
      <c r="B70" s="65"/>
      <c r="C70" s="65" t="s">
        <v>64</v>
      </c>
      <c r="D70" s="66">
        <v>162.74266719081882</v>
      </c>
      <c r="E70" s="68"/>
      <c r="F70" s="100" t="s">
        <v>437</v>
      </c>
      <c r="G70" s="65"/>
      <c r="H70" s="69" t="s">
        <v>268</v>
      </c>
      <c r="I70" s="70"/>
      <c r="J70" s="70"/>
      <c r="K70" s="69" t="s">
        <v>1174</v>
      </c>
      <c r="L70" s="73">
        <v>1</v>
      </c>
      <c r="M70" s="74">
        <v>631.5031127929688</v>
      </c>
      <c r="N70" s="74">
        <v>1569.7613525390625</v>
      </c>
      <c r="O70" s="75"/>
      <c r="P70" s="76"/>
      <c r="Q70" s="76"/>
      <c r="R70" s="86"/>
      <c r="S70" s="48">
        <v>0</v>
      </c>
      <c r="T70" s="48">
        <v>1</v>
      </c>
      <c r="U70" s="49">
        <v>0</v>
      </c>
      <c r="V70" s="49">
        <v>0.005102</v>
      </c>
      <c r="W70" s="49">
        <v>0.009776</v>
      </c>
      <c r="X70" s="49">
        <v>0.339996</v>
      </c>
      <c r="Y70" s="49">
        <v>0</v>
      </c>
      <c r="Z70" s="49">
        <v>0</v>
      </c>
      <c r="AA70" s="71">
        <v>70</v>
      </c>
      <c r="AB70" s="71"/>
      <c r="AC70" s="72"/>
      <c r="AD70" s="78" t="s">
        <v>723</v>
      </c>
      <c r="AE70" s="78">
        <v>883</v>
      </c>
      <c r="AF70" s="78">
        <v>1152</v>
      </c>
      <c r="AG70" s="78">
        <v>15041</v>
      </c>
      <c r="AH70" s="78">
        <v>5677</v>
      </c>
      <c r="AI70" s="78"/>
      <c r="AJ70" s="78" t="s">
        <v>800</v>
      </c>
      <c r="AK70" s="78" t="s">
        <v>859</v>
      </c>
      <c r="AL70" s="78"/>
      <c r="AM70" s="78"/>
      <c r="AN70" s="80">
        <v>42304.8891087963</v>
      </c>
      <c r="AO70" s="82" t="s">
        <v>978</v>
      </c>
      <c r="AP70" s="78" t="b">
        <v>0</v>
      </c>
      <c r="AQ70" s="78" t="b">
        <v>0</v>
      </c>
      <c r="AR70" s="78" t="b">
        <v>0</v>
      </c>
      <c r="AS70" s="78" t="s">
        <v>990</v>
      </c>
      <c r="AT70" s="78">
        <v>103</v>
      </c>
      <c r="AU70" s="82" t="s">
        <v>999</v>
      </c>
      <c r="AV70" s="78" t="b">
        <v>0</v>
      </c>
      <c r="AW70" s="78" t="s">
        <v>1023</v>
      </c>
      <c r="AX70" s="82" t="s">
        <v>1090</v>
      </c>
      <c r="AY70" s="78" t="s">
        <v>66</v>
      </c>
      <c r="AZ70" s="78" t="str">
        <f>REPLACE(INDEX(GroupVertices[Group],MATCH(Vertices[[#This Row],[Vertex]],GroupVertices[Vertex],0)),1,1,"")</f>
        <v>1</v>
      </c>
      <c r="BA70" s="48"/>
      <c r="BB70" s="48"/>
      <c r="BC70" s="48"/>
      <c r="BD70" s="48"/>
      <c r="BE70" s="48"/>
      <c r="BF70" s="48"/>
      <c r="BG70" s="120" t="s">
        <v>1535</v>
      </c>
      <c r="BH70" s="120" t="s">
        <v>1535</v>
      </c>
      <c r="BI70" s="120" t="s">
        <v>1571</v>
      </c>
      <c r="BJ70" s="120" t="s">
        <v>1571</v>
      </c>
      <c r="BK70" s="120">
        <v>1</v>
      </c>
      <c r="BL70" s="123">
        <v>3.5714285714285716</v>
      </c>
      <c r="BM70" s="120">
        <v>0</v>
      </c>
      <c r="BN70" s="123">
        <v>0</v>
      </c>
      <c r="BO70" s="120">
        <v>0</v>
      </c>
      <c r="BP70" s="123">
        <v>0</v>
      </c>
      <c r="BQ70" s="120">
        <v>27</v>
      </c>
      <c r="BR70" s="123">
        <v>96.42857142857143</v>
      </c>
      <c r="BS70" s="120">
        <v>28</v>
      </c>
      <c r="BT70" s="2"/>
      <c r="BU70" s="3"/>
      <c r="BV70" s="3"/>
      <c r="BW70" s="3"/>
      <c r="BX70" s="3"/>
    </row>
    <row r="71" spans="1:76" ht="15">
      <c r="A71" s="64" t="s">
        <v>269</v>
      </c>
      <c r="B71" s="65"/>
      <c r="C71" s="65" t="s">
        <v>64</v>
      </c>
      <c r="D71" s="66">
        <v>163.16557489670177</v>
      </c>
      <c r="E71" s="68"/>
      <c r="F71" s="100" t="s">
        <v>438</v>
      </c>
      <c r="G71" s="65"/>
      <c r="H71" s="69" t="s">
        <v>269</v>
      </c>
      <c r="I71" s="70"/>
      <c r="J71" s="70"/>
      <c r="K71" s="69" t="s">
        <v>1175</v>
      </c>
      <c r="L71" s="73">
        <v>1</v>
      </c>
      <c r="M71" s="74">
        <v>2796.421142578125</v>
      </c>
      <c r="N71" s="74">
        <v>8350.78515625</v>
      </c>
      <c r="O71" s="75"/>
      <c r="P71" s="76"/>
      <c r="Q71" s="76"/>
      <c r="R71" s="86"/>
      <c r="S71" s="48">
        <v>1</v>
      </c>
      <c r="T71" s="48">
        <v>3</v>
      </c>
      <c r="U71" s="49">
        <v>0</v>
      </c>
      <c r="V71" s="49">
        <v>0.006098</v>
      </c>
      <c r="W71" s="49">
        <v>0.026933</v>
      </c>
      <c r="X71" s="49">
        <v>0.693863</v>
      </c>
      <c r="Y71" s="49">
        <v>0.6666666666666666</v>
      </c>
      <c r="Z71" s="49">
        <v>0.3333333333333333</v>
      </c>
      <c r="AA71" s="71">
        <v>71</v>
      </c>
      <c r="AB71" s="71"/>
      <c r="AC71" s="72"/>
      <c r="AD71" s="78" t="s">
        <v>724</v>
      </c>
      <c r="AE71" s="78">
        <v>163</v>
      </c>
      <c r="AF71" s="78">
        <v>1808</v>
      </c>
      <c r="AG71" s="78">
        <v>651</v>
      </c>
      <c r="AH71" s="78">
        <v>237</v>
      </c>
      <c r="AI71" s="78"/>
      <c r="AJ71" s="78" t="s">
        <v>801</v>
      </c>
      <c r="AK71" s="78" t="s">
        <v>817</v>
      </c>
      <c r="AL71" s="82" t="s">
        <v>922</v>
      </c>
      <c r="AM71" s="78"/>
      <c r="AN71" s="80">
        <v>39888.819131944445</v>
      </c>
      <c r="AO71" s="78"/>
      <c r="AP71" s="78" t="b">
        <v>1</v>
      </c>
      <c r="AQ71" s="78" t="b">
        <v>0</v>
      </c>
      <c r="AR71" s="78" t="b">
        <v>0</v>
      </c>
      <c r="AS71" s="78" t="s">
        <v>614</v>
      </c>
      <c r="AT71" s="78">
        <v>82</v>
      </c>
      <c r="AU71" s="82" t="s">
        <v>994</v>
      </c>
      <c r="AV71" s="78" t="b">
        <v>0</v>
      </c>
      <c r="AW71" s="78" t="s">
        <v>1023</v>
      </c>
      <c r="AX71" s="82" t="s">
        <v>1091</v>
      </c>
      <c r="AY71" s="78" t="s">
        <v>66</v>
      </c>
      <c r="AZ71" s="78" t="str">
        <f>REPLACE(INDEX(GroupVertices[Group],MATCH(Vertices[[#This Row],[Vertex]],GroupVertices[Vertex],0)),1,1,"")</f>
        <v>1</v>
      </c>
      <c r="BA71" s="48"/>
      <c r="BB71" s="48"/>
      <c r="BC71" s="48"/>
      <c r="BD71" s="48"/>
      <c r="BE71" s="48"/>
      <c r="BF71" s="48"/>
      <c r="BG71" s="120" t="s">
        <v>1557</v>
      </c>
      <c r="BH71" s="120" t="s">
        <v>1557</v>
      </c>
      <c r="BI71" s="120" t="s">
        <v>1471</v>
      </c>
      <c r="BJ71" s="120" t="s">
        <v>1471</v>
      </c>
      <c r="BK71" s="120">
        <v>1</v>
      </c>
      <c r="BL71" s="123">
        <v>4.545454545454546</v>
      </c>
      <c r="BM71" s="120">
        <v>0</v>
      </c>
      <c r="BN71" s="123">
        <v>0</v>
      </c>
      <c r="BO71" s="120">
        <v>0</v>
      </c>
      <c r="BP71" s="123">
        <v>0</v>
      </c>
      <c r="BQ71" s="120">
        <v>21</v>
      </c>
      <c r="BR71" s="123">
        <v>95.45454545454545</v>
      </c>
      <c r="BS71" s="120">
        <v>22</v>
      </c>
      <c r="BT71" s="2"/>
      <c r="BU71" s="3"/>
      <c r="BV71" s="3"/>
      <c r="BW71" s="3"/>
      <c r="BX71" s="3"/>
    </row>
    <row r="72" spans="1:76" ht="15">
      <c r="A72" s="64" t="s">
        <v>270</v>
      </c>
      <c r="B72" s="65"/>
      <c r="C72" s="65" t="s">
        <v>64</v>
      </c>
      <c r="D72" s="66">
        <v>163.28548470355273</v>
      </c>
      <c r="E72" s="68"/>
      <c r="F72" s="100" t="s">
        <v>439</v>
      </c>
      <c r="G72" s="65"/>
      <c r="H72" s="69" t="s">
        <v>270</v>
      </c>
      <c r="I72" s="70"/>
      <c r="J72" s="70"/>
      <c r="K72" s="69" t="s">
        <v>1176</v>
      </c>
      <c r="L72" s="73">
        <v>1737.3555683608058</v>
      </c>
      <c r="M72" s="74">
        <v>8576.140625</v>
      </c>
      <c r="N72" s="74">
        <v>1094.662353515625</v>
      </c>
      <c r="O72" s="75"/>
      <c r="P72" s="76"/>
      <c r="Q72" s="76"/>
      <c r="R72" s="86"/>
      <c r="S72" s="48">
        <v>3</v>
      </c>
      <c r="T72" s="48">
        <v>3</v>
      </c>
      <c r="U72" s="49">
        <v>394</v>
      </c>
      <c r="V72" s="49">
        <v>0.006849</v>
      </c>
      <c r="W72" s="49">
        <v>0.027698</v>
      </c>
      <c r="X72" s="49">
        <v>1.106832</v>
      </c>
      <c r="Y72" s="49">
        <v>0.25</v>
      </c>
      <c r="Z72" s="49">
        <v>0.2</v>
      </c>
      <c r="AA72" s="71">
        <v>72</v>
      </c>
      <c r="AB72" s="71"/>
      <c r="AC72" s="72"/>
      <c r="AD72" s="78" t="s">
        <v>725</v>
      </c>
      <c r="AE72" s="78">
        <v>109</v>
      </c>
      <c r="AF72" s="78">
        <v>1994</v>
      </c>
      <c r="AG72" s="78">
        <v>781</v>
      </c>
      <c r="AH72" s="78">
        <v>398</v>
      </c>
      <c r="AI72" s="78"/>
      <c r="AJ72" s="78" t="s">
        <v>802</v>
      </c>
      <c r="AK72" s="78"/>
      <c r="AL72" s="78"/>
      <c r="AM72" s="78"/>
      <c r="AN72" s="80">
        <v>42877.07115740741</v>
      </c>
      <c r="AO72" s="78"/>
      <c r="AP72" s="78" t="b">
        <v>1</v>
      </c>
      <c r="AQ72" s="78" t="b">
        <v>0</v>
      </c>
      <c r="AR72" s="78" t="b">
        <v>0</v>
      </c>
      <c r="AS72" s="78" t="s">
        <v>614</v>
      </c>
      <c r="AT72" s="78">
        <v>45</v>
      </c>
      <c r="AU72" s="78"/>
      <c r="AV72" s="78" t="b">
        <v>0</v>
      </c>
      <c r="AW72" s="78" t="s">
        <v>1023</v>
      </c>
      <c r="AX72" s="82" t="s">
        <v>1092</v>
      </c>
      <c r="AY72" s="78" t="s">
        <v>66</v>
      </c>
      <c r="AZ72" s="78" t="str">
        <f>REPLACE(INDEX(GroupVertices[Group],MATCH(Vertices[[#This Row],[Vertex]],GroupVertices[Vertex],0)),1,1,"")</f>
        <v>6</v>
      </c>
      <c r="BA72" s="48"/>
      <c r="BB72" s="48"/>
      <c r="BC72" s="48"/>
      <c r="BD72" s="48"/>
      <c r="BE72" s="48"/>
      <c r="BF72" s="48"/>
      <c r="BG72" s="120" t="s">
        <v>1557</v>
      </c>
      <c r="BH72" s="120" t="s">
        <v>1557</v>
      </c>
      <c r="BI72" s="120" t="s">
        <v>1471</v>
      </c>
      <c r="BJ72" s="120" t="s">
        <v>1471</v>
      </c>
      <c r="BK72" s="120">
        <v>1</v>
      </c>
      <c r="BL72" s="123">
        <v>4.545454545454546</v>
      </c>
      <c r="BM72" s="120">
        <v>0</v>
      </c>
      <c r="BN72" s="123">
        <v>0</v>
      </c>
      <c r="BO72" s="120">
        <v>0</v>
      </c>
      <c r="BP72" s="123">
        <v>0</v>
      </c>
      <c r="BQ72" s="120">
        <v>21</v>
      </c>
      <c r="BR72" s="123">
        <v>95.45454545454545</v>
      </c>
      <c r="BS72" s="120">
        <v>22</v>
      </c>
      <c r="BT72" s="2"/>
      <c r="BU72" s="3"/>
      <c r="BV72" s="3"/>
      <c r="BW72" s="3"/>
      <c r="BX72" s="3"/>
    </row>
    <row r="73" spans="1:76" ht="15">
      <c r="A73" s="64" t="s">
        <v>272</v>
      </c>
      <c r="B73" s="65"/>
      <c r="C73" s="65" t="s">
        <v>64</v>
      </c>
      <c r="D73" s="66">
        <v>163.06500538127838</v>
      </c>
      <c r="E73" s="68"/>
      <c r="F73" s="100" t="s">
        <v>441</v>
      </c>
      <c r="G73" s="65"/>
      <c r="H73" s="69" t="s">
        <v>272</v>
      </c>
      <c r="I73" s="70"/>
      <c r="J73" s="70"/>
      <c r="K73" s="69" t="s">
        <v>1177</v>
      </c>
      <c r="L73" s="73">
        <v>1</v>
      </c>
      <c r="M73" s="74">
        <v>989.2202758789062</v>
      </c>
      <c r="N73" s="74">
        <v>8934</v>
      </c>
      <c r="O73" s="75"/>
      <c r="P73" s="76"/>
      <c r="Q73" s="76"/>
      <c r="R73" s="86"/>
      <c r="S73" s="48">
        <v>0</v>
      </c>
      <c r="T73" s="48">
        <v>3</v>
      </c>
      <c r="U73" s="49">
        <v>0</v>
      </c>
      <c r="V73" s="49">
        <v>0.006098</v>
      </c>
      <c r="W73" s="49">
        <v>0.026933</v>
      </c>
      <c r="X73" s="49">
        <v>0.693863</v>
      </c>
      <c r="Y73" s="49">
        <v>0.6666666666666666</v>
      </c>
      <c r="Z73" s="49">
        <v>0</v>
      </c>
      <c r="AA73" s="71">
        <v>73</v>
      </c>
      <c r="AB73" s="71"/>
      <c r="AC73" s="72"/>
      <c r="AD73" s="78" t="s">
        <v>726</v>
      </c>
      <c r="AE73" s="78">
        <v>532</v>
      </c>
      <c r="AF73" s="78">
        <v>1652</v>
      </c>
      <c r="AG73" s="78">
        <v>837</v>
      </c>
      <c r="AH73" s="78">
        <v>1054</v>
      </c>
      <c r="AI73" s="78"/>
      <c r="AJ73" s="78" t="s">
        <v>803</v>
      </c>
      <c r="AK73" s="78" t="s">
        <v>860</v>
      </c>
      <c r="AL73" s="82" t="s">
        <v>923</v>
      </c>
      <c r="AM73" s="78"/>
      <c r="AN73" s="80">
        <v>41130.69892361111</v>
      </c>
      <c r="AO73" s="78"/>
      <c r="AP73" s="78" t="b">
        <v>0</v>
      </c>
      <c r="AQ73" s="78" t="b">
        <v>0</v>
      </c>
      <c r="AR73" s="78" t="b">
        <v>0</v>
      </c>
      <c r="AS73" s="78" t="s">
        <v>614</v>
      </c>
      <c r="AT73" s="78">
        <v>66</v>
      </c>
      <c r="AU73" s="82" t="s">
        <v>994</v>
      </c>
      <c r="AV73" s="78" t="b">
        <v>0</v>
      </c>
      <c r="AW73" s="78" t="s">
        <v>1023</v>
      </c>
      <c r="AX73" s="82" t="s">
        <v>1093</v>
      </c>
      <c r="AY73" s="78" t="s">
        <v>66</v>
      </c>
      <c r="AZ73" s="78" t="str">
        <f>REPLACE(INDEX(GroupVertices[Group],MATCH(Vertices[[#This Row],[Vertex]],GroupVertices[Vertex],0)),1,1,"")</f>
        <v>1</v>
      </c>
      <c r="BA73" s="48"/>
      <c r="BB73" s="48"/>
      <c r="BC73" s="48"/>
      <c r="BD73" s="48"/>
      <c r="BE73" s="48"/>
      <c r="BF73" s="48"/>
      <c r="BG73" s="120" t="s">
        <v>1557</v>
      </c>
      <c r="BH73" s="120" t="s">
        <v>1557</v>
      </c>
      <c r="BI73" s="120" t="s">
        <v>1471</v>
      </c>
      <c r="BJ73" s="120" t="s">
        <v>1471</v>
      </c>
      <c r="BK73" s="120">
        <v>1</v>
      </c>
      <c r="BL73" s="123">
        <v>4.545454545454546</v>
      </c>
      <c r="BM73" s="120">
        <v>0</v>
      </c>
      <c r="BN73" s="123">
        <v>0</v>
      </c>
      <c r="BO73" s="120">
        <v>0</v>
      </c>
      <c r="BP73" s="123">
        <v>0</v>
      </c>
      <c r="BQ73" s="120">
        <v>21</v>
      </c>
      <c r="BR73" s="123">
        <v>95.45454545454545</v>
      </c>
      <c r="BS73" s="120">
        <v>22</v>
      </c>
      <c r="BT73" s="2"/>
      <c r="BU73" s="3"/>
      <c r="BV73" s="3"/>
      <c r="BW73" s="3"/>
      <c r="BX73" s="3"/>
    </row>
    <row r="74" spans="1:76" ht="15">
      <c r="A74" s="64" t="s">
        <v>274</v>
      </c>
      <c r="B74" s="65"/>
      <c r="C74" s="65" t="s">
        <v>64</v>
      </c>
      <c r="D74" s="66">
        <v>282.4771220661647</v>
      </c>
      <c r="E74" s="68"/>
      <c r="F74" s="100" t="s">
        <v>442</v>
      </c>
      <c r="G74" s="65"/>
      <c r="H74" s="69" t="s">
        <v>274</v>
      </c>
      <c r="I74" s="70"/>
      <c r="J74" s="70"/>
      <c r="K74" s="69" t="s">
        <v>1178</v>
      </c>
      <c r="L74" s="73">
        <v>1</v>
      </c>
      <c r="M74" s="74">
        <v>7939.30615234375</v>
      </c>
      <c r="N74" s="74">
        <v>7961.4482421875</v>
      </c>
      <c r="O74" s="75"/>
      <c r="P74" s="76"/>
      <c r="Q74" s="76"/>
      <c r="R74" s="86"/>
      <c r="S74" s="48">
        <v>0</v>
      </c>
      <c r="T74" s="48">
        <v>2</v>
      </c>
      <c r="U74" s="49">
        <v>0</v>
      </c>
      <c r="V74" s="49">
        <v>0.005208</v>
      </c>
      <c r="W74" s="49">
        <v>0.001316</v>
      </c>
      <c r="X74" s="49">
        <v>0.60363</v>
      </c>
      <c r="Y74" s="49">
        <v>0.5</v>
      </c>
      <c r="Z74" s="49">
        <v>0</v>
      </c>
      <c r="AA74" s="71">
        <v>74</v>
      </c>
      <c r="AB74" s="71"/>
      <c r="AC74" s="72"/>
      <c r="AD74" s="78" t="s">
        <v>727</v>
      </c>
      <c r="AE74" s="78">
        <v>0</v>
      </c>
      <c r="AF74" s="78">
        <v>186880</v>
      </c>
      <c r="AG74" s="78">
        <v>112222</v>
      </c>
      <c r="AH74" s="78">
        <v>86839</v>
      </c>
      <c r="AI74" s="78"/>
      <c r="AJ74" s="78" t="s">
        <v>804</v>
      </c>
      <c r="AK74" s="78" t="s">
        <v>861</v>
      </c>
      <c r="AL74" s="82" t="s">
        <v>924</v>
      </c>
      <c r="AM74" s="78"/>
      <c r="AN74" s="80">
        <v>41214.88550925926</v>
      </c>
      <c r="AO74" s="82" t="s">
        <v>979</v>
      </c>
      <c r="AP74" s="78" t="b">
        <v>0</v>
      </c>
      <c r="AQ74" s="78" t="b">
        <v>0</v>
      </c>
      <c r="AR74" s="78" t="b">
        <v>1</v>
      </c>
      <c r="AS74" s="78" t="s">
        <v>614</v>
      </c>
      <c r="AT74" s="78">
        <v>1364</v>
      </c>
      <c r="AU74" s="82" t="s">
        <v>994</v>
      </c>
      <c r="AV74" s="78" t="b">
        <v>0</v>
      </c>
      <c r="AW74" s="78" t="s">
        <v>1023</v>
      </c>
      <c r="AX74" s="82" t="s">
        <v>1094</v>
      </c>
      <c r="AY74" s="78" t="s">
        <v>66</v>
      </c>
      <c r="AZ74" s="78" t="str">
        <f>REPLACE(INDEX(GroupVertices[Group],MATCH(Vertices[[#This Row],[Vertex]],GroupVertices[Vertex],0)),1,1,"")</f>
        <v>5</v>
      </c>
      <c r="BA74" s="48"/>
      <c r="BB74" s="48"/>
      <c r="BC74" s="48"/>
      <c r="BD74" s="48"/>
      <c r="BE74" s="48"/>
      <c r="BF74" s="48"/>
      <c r="BG74" s="120" t="s">
        <v>1559</v>
      </c>
      <c r="BH74" s="120" t="s">
        <v>1559</v>
      </c>
      <c r="BI74" s="120" t="s">
        <v>1592</v>
      </c>
      <c r="BJ74" s="120" t="s">
        <v>1592</v>
      </c>
      <c r="BK74" s="120">
        <v>1</v>
      </c>
      <c r="BL74" s="123">
        <v>5</v>
      </c>
      <c r="BM74" s="120">
        <v>0</v>
      </c>
      <c r="BN74" s="123">
        <v>0</v>
      </c>
      <c r="BO74" s="120">
        <v>0</v>
      </c>
      <c r="BP74" s="123">
        <v>0</v>
      </c>
      <c r="BQ74" s="120">
        <v>19</v>
      </c>
      <c r="BR74" s="123">
        <v>95</v>
      </c>
      <c r="BS74" s="120">
        <v>20</v>
      </c>
      <c r="BT74" s="2"/>
      <c r="BU74" s="3"/>
      <c r="BV74" s="3"/>
      <c r="BW74" s="3"/>
      <c r="BX74" s="3"/>
    </row>
    <row r="75" spans="1:76" ht="15">
      <c r="A75" s="64" t="s">
        <v>275</v>
      </c>
      <c r="B75" s="65"/>
      <c r="C75" s="65" t="s">
        <v>64</v>
      </c>
      <c r="D75" s="66">
        <v>162.78392647919765</v>
      </c>
      <c r="E75" s="68"/>
      <c r="F75" s="100" t="s">
        <v>443</v>
      </c>
      <c r="G75" s="65"/>
      <c r="H75" s="69" t="s">
        <v>275</v>
      </c>
      <c r="I75" s="70"/>
      <c r="J75" s="70"/>
      <c r="K75" s="69" t="s">
        <v>1179</v>
      </c>
      <c r="L75" s="73">
        <v>1</v>
      </c>
      <c r="M75" s="74">
        <v>8114.84814453125</v>
      </c>
      <c r="N75" s="74">
        <v>5906.78173828125</v>
      </c>
      <c r="O75" s="75"/>
      <c r="P75" s="76"/>
      <c r="Q75" s="76"/>
      <c r="R75" s="86"/>
      <c r="S75" s="48">
        <v>0</v>
      </c>
      <c r="T75" s="48">
        <v>2</v>
      </c>
      <c r="U75" s="49">
        <v>0</v>
      </c>
      <c r="V75" s="49">
        <v>0.005208</v>
      </c>
      <c r="W75" s="49">
        <v>0.001316</v>
      </c>
      <c r="X75" s="49">
        <v>0.60363</v>
      </c>
      <c r="Y75" s="49">
        <v>0.5</v>
      </c>
      <c r="Z75" s="49">
        <v>0</v>
      </c>
      <c r="AA75" s="71">
        <v>75</v>
      </c>
      <c r="AB75" s="71"/>
      <c r="AC75" s="72"/>
      <c r="AD75" s="78" t="s">
        <v>728</v>
      </c>
      <c r="AE75" s="78">
        <v>169</v>
      </c>
      <c r="AF75" s="78">
        <v>1216</v>
      </c>
      <c r="AG75" s="78">
        <v>40149</v>
      </c>
      <c r="AH75" s="78">
        <v>4</v>
      </c>
      <c r="AI75" s="78"/>
      <c r="AJ75" s="78" t="s">
        <v>805</v>
      </c>
      <c r="AK75" s="78" t="s">
        <v>862</v>
      </c>
      <c r="AL75" s="82" t="s">
        <v>925</v>
      </c>
      <c r="AM75" s="78"/>
      <c r="AN75" s="80">
        <v>43200.3728125</v>
      </c>
      <c r="AO75" s="82" t="s">
        <v>980</v>
      </c>
      <c r="AP75" s="78" t="b">
        <v>0</v>
      </c>
      <c r="AQ75" s="78" t="b">
        <v>0</v>
      </c>
      <c r="AR75" s="78" t="b">
        <v>0</v>
      </c>
      <c r="AS75" s="78" t="s">
        <v>614</v>
      </c>
      <c r="AT75" s="78">
        <v>34</v>
      </c>
      <c r="AU75" s="82" t="s">
        <v>994</v>
      </c>
      <c r="AV75" s="78" t="b">
        <v>0</v>
      </c>
      <c r="AW75" s="78" t="s">
        <v>1023</v>
      </c>
      <c r="AX75" s="82" t="s">
        <v>1095</v>
      </c>
      <c r="AY75" s="78" t="s">
        <v>66</v>
      </c>
      <c r="AZ75" s="78" t="str">
        <f>REPLACE(INDEX(GroupVertices[Group],MATCH(Vertices[[#This Row],[Vertex]],GroupVertices[Vertex],0)),1,1,"")</f>
        <v>5</v>
      </c>
      <c r="BA75" s="48"/>
      <c r="BB75" s="48"/>
      <c r="BC75" s="48"/>
      <c r="BD75" s="48"/>
      <c r="BE75" s="48"/>
      <c r="BF75" s="48"/>
      <c r="BG75" s="120" t="s">
        <v>1559</v>
      </c>
      <c r="BH75" s="120" t="s">
        <v>1559</v>
      </c>
      <c r="BI75" s="120" t="s">
        <v>1592</v>
      </c>
      <c r="BJ75" s="120" t="s">
        <v>1592</v>
      </c>
      <c r="BK75" s="120">
        <v>1</v>
      </c>
      <c r="BL75" s="123">
        <v>5</v>
      </c>
      <c r="BM75" s="120">
        <v>0</v>
      </c>
      <c r="BN75" s="123">
        <v>0</v>
      </c>
      <c r="BO75" s="120">
        <v>0</v>
      </c>
      <c r="BP75" s="123">
        <v>0</v>
      </c>
      <c r="BQ75" s="120">
        <v>19</v>
      </c>
      <c r="BR75" s="123">
        <v>95</v>
      </c>
      <c r="BS75" s="120">
        <v>20</v>
      </c>
      <c r="BT75" s="2"/>
      <c r="BU75" s="3"/>
      <c r="BV75" s="3"/>
      <c r="BW75" s="3"/>
      <c r="BX75" s="3"/>
    </row>
    <row r="76" spans="1:76" ht="15">
      <c r="A76" s="64" t="s">
        <v>294</v>
      </c>
      <c r="B76" s="65"/>
      <c r="C76" s="65" t="s">
        <v>64</v>
      </c>
      <c r="D76" s="66">
        <v>1000</v>
      </c>
      <c r="E76" s="68"/>
      <c r="F76" s="100" t="s">
        <v>1020</v>
      </c>
      <c r="G76" s="65"/>
      <c r="H76" s="69" t="s">
        <v>294</v>
      </c>
      <c r="I76" s="70"/>
      <c r="J76" s="70"/>
      <c r="K76" s="69" t="s">
        <v>1180</v>
      </c>
      <c r="L76" s="73">
        <v>1</v>
      </c>
      <c r="M76" s="74">
        <v>3828.1552734375</v>
      </c>
      <c r="N76" s="74">
        <v>1044.8310546875</v>
      </c>
      <c r="O76" s="75"/>
      <c r="P76" s="76"/>
      <c r="Q76" s="76"/>
      <c r="R76" s="86"/>
      <c r="S76" s="48">
        <v>2</v>
      </c>
      <c r="T76" s="48">
        <v>0</v>
      </c>
      <c r="U76" s="49">
        <v>0</v>
      </c>
      <c r="V76" s="49">
        <v>0.00578</v>
      </c>
      <c r="W76" s="49">
        <v>0.010189</v>
      </c>
      <c r="X76" s="49">
        <v>0.577576</v>
      </c>
      <c r="Y76" s="49">
        <v>0.5</v>
      </c>
      <c r="Z76" s="49">
        <v>0</v>
      </c>
      <c r="AA76" s="71">
        <v>76</v>
      </c>
      <c r="AB76" s="71"/>
      <c r="AC76" s="72"/>
      <c r="AD76" s="78" t="s">
        <v>729</v>
      </c>
      <c r="AE76" s="78">
        <v>14</v>
      </c>
      <c r="AF76" s="78">
        <v>1299877</v>
      </c>
      <c r="AG76" s="78">
        <v>1234</v>
      </c>
      <c r="AH76" s="78">
        <v>5</v>
      </c>
      <c r="AI76" s="78"/>
      <c r="AJ76" s="78" t="s">
        <v>806</v>
      </c>
      <c r="AK76" s="78" t="s">
        <v>863</v>
      </c>
      <c r="AL76" s="82" t="s">
        <v>926</v>
      </c>
      <c r="AM76" s="78"/>
      <c r="AN76" s="80">
        <v>39924.291354166664</v>
      </c>
      <c r="AO76" s="82" t="s">
        <v>981</v>
      </c>
      <c r="AP76" s="78" t="b">
        <v>1</v>
      </c>
      <c r="AQ76" s="78" t="b">
        <v>0</v>
      </c>
      <c r="AR76" s="78" t="b">
        <v>1</v>
      </c>
      <c r="AS76" s="78" t="s">
        <v>614</v>
      </c>
      <c r="AT76" s="78">
        <v>13736</v>
      </c>
      <c r="AU76" s="82" t="s">
        <v>994</v>
      </c>
      <c r="AV76" s="78" t="b">
        <v>1</v>
      </c>
      <c r="AW76" s="78" t="s">
        <v>1023</v>
      </c>
      <c r="AX76" s="82" t="s">
        <v>1096</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276</v>
      </c>
      <c r="B77" s="65"/>
      <c r="C77" s="65" t="s">
        <v>64</v>
      </c>
      <c r="D77" s="66">
        <v>162.02772108437952</v>
      </c>
      <c r="E77" s="68"/>
      <c r="F77" s="100" t="s">
        <v>444</v>
      </c>
      <c r="G77" s="65"/>
      <c r="H77" s="69" t="s">
        <v>276</v>
      </c>
      <c r="I77" s="70"/>
      <c r="J77" s="70"/>
      <c r="K77" s="69" t="s">
        <v>1181</v>
      </c>
      <c r="L77" s="73">
        <v>1</v>
      </c>
      <c r="M77" s="74">
        <v>4352.82470703125</v>
      </c>
      <c r="N77" s="74">
        <v>352.9058837890625</v>
      </c>
      <c r="O77" s="75"/>
      <c r="P77" s="76"/>
      <c r="Q77" s="76"/>
      <c r="R77" s="86"/>
      <c r="S77" s="48">
        <v>0</v>
      </c>
      <c r="T77" s="48">
        <v>2</v>
      </c>
      <c r="U77" s="49">
        <v>0</v>
      </c>
      <c r="V77" s="49">
        <v>0.00578</v>
      </c>
      <c r="W77" s="49">
        <v>0.010189</v>
      </c>
      <c r="X77" s="49">
        <v>0.577576</v>
      </c>
      <c r="Y77" s="49">
        <v>0.5</v>
      </c>
      <c r="Z77" s="49">
        <v>0</v>
      </c>
      <c r="AA77" s="71">
        <v>77</v>
      </c>
      <c r="AB77" s="71"/>
      <c r="AC77" s="72"/>
      <c r="AD77" s="78" t="s">
        <v>730</v>
      </c>
      <c r="AE77" s="78">
        <v>322</v>
      </c>
      <c r="AF77" s="78">
        <v>43</v>
      </c>
      <c r="AG77" s="78">
        <v>52</v>
      </c>
      <c r="AH77" s="78">
        <v>3</v>
      </c>
      <c r="AI77" s="78"/>
      <c r="AJ77" s="78" t="s">
        <v>807</v>
      </c>
      <c r="AK77" s="78" t="s">
        <v>864</v>
      </c>
      <c r="AL77" s="78"/>
      <c r="AM77" s="78"/>
      <c r="AN77" s="80">
        <v>42582.5790625</v>
      </c>
      <c r="AO77" s="78"/>
      <c r="AP77" s="78" t="b">
        <v>1</v>
      </c>
      <c r="AQ77" s="78" t="b">
        <v>0</v>
      </c>
      <c r="AR77" s="78" t="b">
        <v>1</v>
      </c>
      <c r="AS77" s="78" t="s">
        <v>991</v>
      </c>
      <c r="AT77" s="78">
        <v>5</v>
      </c>
      <c r="AU77" s="78"/>
      <c r="AV77" s="78" t="b">
        <v>0</v>
      </c>
      <c r="AW77" s="78" t="s">
        <v>1023</v>
      </c>
      <c r="AX77" s="82" t="s">
        <v>1097</v>
      </c>
      <c r="AY77" s="78" t="s">
        <v>66</v>
      </c>
      <c r="AZ77" s="78" t="str">
        <f>REPLACE(INDEX(GroupVertices[Group],MATCH(Vertices[[#This Row],[Vertex]],GroupVertices[Vertex],0)),1,1,"")</f>
        <v>3</v>
      </c>
      <c r="BA77" s="48" t="s">
        <v>359</v>
      </c>
      <c r="BB77" s="48" t="s">
        <v>359</v>
      </c>
      <c r="BC77" s="48" t="s">
        <v>368</v>
      </c>
      <c r="BD77" s="48" t="s">
        <v>368</v>
      </c>
      <c r="BE77" s="48"/>
      <c r="BF77" s="48"/>
      <c r="BG77" s="120" t="s">
        <v>1560</v>
      </c>
      <c r="BH77" s="120" t="s">
        <v>1560</v>
      </c>
      <c r="BI77" s="120" t="s">
        <v>1593</v>
      </c>
      <c r="BJ77" s="120" t="s">
        <v>1593</v>
      </c>
      <c r="BK77" s="120">
        <v>0</v>
      </c>
      <c r="BL77" s="123">
        <v>0</v>
      </c>
      <c r="BM77" s="120">
        <v>1</v>
      </c>
      <c r="BN77" s="123">
        <v>5.882352941176471</v>
      </c>
      <c r="BO77" s="120">
        <v>0</v>
      </c>
      <c r="BP77" s="123">
        <v>0</v>
      </c>
      <c r="BQ77" s="120">
        <v>16</v>
      </c>
      <c r="BR77" s="123">
        <v>94.11764705882354</v>
      </c>
      <c r="BS77" s="120">
        <v>17</v>
      </c>
      <c r="BT77" s="2"/>
      <c r="BU77" s="3"/>
      <c r="BV77" s="3"/>
      <c r="BW77" s="3"/>
      <c r="BX77" s="3"/>
    </row>
    <row r="78" spans="1:76" ht="15">
      <c r="A78" s="64" t="s">
        <v>277</v>
      </c>
      <c r="B78" s="65"/>
      <c r="C78" s="65" t="s">
        <v>64</v>
      </c>
      <c r="D78" s="66">
        <v>162.1250672178983</v>
      </c>
      <c r="E78" s="68"/>
      <c r="F78" s="100" t="s">
        <v>445</v>
      </c>
      <c r="G78" s="65"/>
      <c r="H78" s="69" t="s">
        <v>277</v>
      </c>
      <c r="I78" s="70"/>
      <c r="J78" s="70"/>
      <c r="K78" s="69" t="s">
        <v>1182</v>
      </c>
      <c r="L78" s="73">
        <v>1</v>
      </c>
      <c r="M78" s="74">
        <v>6995.97119140625</v>
      </c>
      <c r="N78" s="74">
        <v>4019.989013671875</v>
      </c>
      <c r="O78" s="75"/>
      <c r="P78" s="76"/>
      <c r="Q78" s="76"/>
      <c r="R78" s="86"/>
      <c r="S78" s="48">
        <v>0</v>
      </c>
      <c r="T78" s="48">
        <v>2</v>
      </c>
      <c r="U78" s="49">
        <v>0</v>
      </c>
      <c r="V78" s="49">
        <v>0.005208</v>
      </c>
      <c r="W78" s="49">
        <v>0.001316</v>
      </c>
      <c r="X78" s="49">
        <v>0.60363</v>
      </c>
      <c r="Y78" s="49">
        <v>0.5</v>
      </c>
      <c r="Z78" s="49">
        <v>0</v>
      </c>
      <c r="AA78" s="71">
        <v>78</v>
      </c>
      <c r="AB78" s="71"/>
      <c r="AC78" s="72"/>
      <c r="AD78" s="78" t="s">
        <v>731</v>
      </c>
      <c r="AE78" s="78">
        <v>487</v>
      </c>
      <c r="AF78" s="78">
        <v>194</v>
      </c>
      <c r="AG78" s="78">
        <v>1382</v>
      </c>
      <c r="AH78" s="78">
        <v>437</v>
      </c>
      <c r="AI78" s="78"/>
      <c r="AJ78" s="78" t="s">
        <v>808</v>
      </c>
      <c r="AK78" s="78"/>
      <c r="AL78" s="78"/>
      <c r="AM78" s="78"/>
      <c r="AN78" s="80">
        <v>43426.594872685186</v>
      </c>
      <c r="AO78" s="82" t="s">
        <v>982</v>
      </c>
      <c r="AP78" s="78" t="b">
        <v>1</v>
      </c>
      <c r="AQ78" s="78" t="b">
        <v>0</v>
      </c>
      <c r="AR78" s="78" t="b">
        <v>0</v>
      </c>
      <c r="AS78" s="78" t="s">
        <v>614</v>
      </c>
      <c r="AT78" s="78">
        <v>9</v>
      </c>
      <c r="AU78" s="78"/>
      <c r="AV78" s="78" t="b">
        <v>0</v>
      </c>
      <c r="AW78" s="78" t="s">
        <v>1023</v>
      </c>
      <c r="AX78" s="82" t="s">
        <v>1098</v>
      </c>
      <c r="AY78" s="78" t="s">
        <v>66</v>
      </c>
      <c r="AZ78" s="78" t="str">
        <f>REPLACE(INDEX(GroupVertices[Group],MATCH(Vertices[[#This Row],[Vertex]],GroupVertices[Vertex],0)),1,1,"")</f>
        <v>5</v>
      </c>
      <c r="BA78" s="48"/>
      <c r="BB78" s="48"/>
      <c r="BC78" s="48"/>
      <c r="BD78" s="48"/>
      <c r="BE78" s="48"/>
      <c r="BF78" s="48"/>
      <c r="BG78" s="120" t="s">
        <v>1559</v>
      </c>
      <c r="BH78" s="120" t="s">
        <v>1559</v>
      </c>
      <c r="BI78" s="120" t="s">
        <v>1592</v>
      </c>
      <c r="BJ78" s="120" t="s">
        <v>1592</v>
      </c>
      <c r="BK78" s="120">
        <v>1</v>
      </c>
      <c r="BL78" s="123">
        <v>5</v>
      </c>
      <c r="BM78" s="120">
        <v>0</v>
      </c>
      <c r="BN78" s="123">
        <v>0</v>
      </c>
      <c r="BO78" s="120">
        <v>0</v>
      </c>
      <c r="BP78" s="123">
        <v>0</v>
      </c>
      <c r="BQ78" s="120">
        <v>19</v>
      </c>
      <c r="BR78" s="123">
        <v>95</v>
      </c>
      <c r="BS78" s="120">
        <v>20</v>
      </c>
      <c r="BT78" s="2"/>
      <c r="BU78" s="3"/>
      <c r="BV78" s="3"/>
      <c r="BW78" s="3"/>
      <c r="BX78" s="3"/>
    </row>
    <row r="79" spans="1:76" ht="15">
      <c r="A79" s="64" t="s">
        <v>278</v>
      </c>
      <c r="B79" s="65"/>
      <c r="C79" s="65" t="s">
        <v>64</v>
      </c>
      <c r="D79" s="66">
        <v>164.74245332442993</v>
      </c>
      <c r="E79" s="68"/>
      <c r="F79" s="100" t="s">
        <v>446</v>
      </c>
      <c r="G79" s="65"/>
      <c r="H79" s="69" t="s">
        <v>278</v>
      </c>
      <c r="I79" s="70"/>
      <c r="J79" s="70"/>
      <c r="K79" s="69" t="s">
        <v>1183</v>
      </c>
      <c r="L79" s="73">
        <v>1</v>
      </c>
      <c r="M79" s="74">
        <v>6793.63037109375</v>
      </c>
      <c r="N79" s="74">
        <v>7974.8056640625</v>
      </c>
      <c r="O79" s="75"/>
      <c r="P79" s="76"/>
      <c r="Q79" s="76"/>
      <c r="R79" s="86"/>
      <c r="S79" s="48">
        <v>0</v>
      </c>
      <c r="T79" s="48">
        <v>2</v>
      </c>
      <c r="U79" s="49">
        <v>0</v>
      </c>
      <c r="V79" s="49">
        <v>0.005208</v>
      </c>
      <c r="W79" s="49">
        <v>0.001316</v>
      </c>
      <c r="X79" s="49">
        <v>0.60363</v>
      </c>
      <c r="Y79" s="49">
        <v>0.5</v>
      </c>
      <c r="Z79" s="49">
        <v>0</v>
      </c>
      <c r="AA79" s="71">
        <v>79</v>
      </c>
      <c r="AB79" s="71"/>
      <c r="AC79" s="72"/>
      <c r="AD79" s="78" t="s">
        <v>732</v>
      </c>
      <c r="AE79" s="78">
        <v>1961</v>
      </c>
      <c r="AF79" s="78">
        <v>4254</v>
      </c>
      <c r="AG79" s="78">
        <v>119535</v>
      </c>
      <c r="AH79" s="78">
        <v>95373</v>
      </c>
      <c r="AI79" s="78"/>
      <c r="AJ79" s="78" t="s">
        <v>809</v>
      </c>
      <c r="AK79" s="78" t="s">
        <v>865</v>
      </c>
      <c r="AL79" s="82" t="s">
        <v>927</v>
      </c>
      <c r="AM79" s="78"/>
      <c r="AN79" s="80">
        <v>40504.22923611111</v>
      </c>
      <c r="AO79" s="82" t="s">
        <v>983</v>
      </c>
      <c r="AP79" s="78" t="b">
        <v>0</v>
      </c>
      <c r="AQ79" s="78" t="b">
        <v>0</v>
      </c>
      <c r="AR79" s="78" t="b">
        <v>0</v>
      </c>
      <c r="AS79" s="78" t="s">
        <v>614</v>
      </c>
      <c r="AT79" s="78">
        <v>132</v>
      </c>
      <c r="AU79" s="82" t="s">
        <v>994</v>
      </c>
      <c r="AV79" s="78" t="b">
        <v>0</v>
      </c>
      <c r="AW79" s="78" t="s">
        <v>1023</v>
      </c>
      <c r="AX79" s="82" t="s">
        <v>1099</v>
      </c>
      <c r="AY79" s="78" t="s">
        <v>66</v>
      </c>
      <c r="AZ79" s="78" t="str">
        <f>REPLACE(INDEX(GroupVertices[Group],MATCH(Vertices[[#This Row],[Vertex]],GroupVertices[Vertex],0)),1,1,"")</f>
        <v>5</v>
      </c>
      <c r="BA79" s="48"/>
      <c r="BB79" s="48"/>
      <c r="BC79" s="48"/>
      <c r="BD79" s="48"/>
      <c r="BE79" s="48"/>
      <c r="BF79" s="48"/>
      <c r="BG79" s="120" t="s">
        <v>1559</v>
      </c>
      <c r="BH79" s="120" t="s">
        <v>1559</v>
      </c>
      <c r="BI79" s="120" t="s">
        <v>1592</v>
      </c>
      <c r="BJ79" s="120" t="s">
        <v>1592</v>
      </c>
      <c r="BK79" s="120">
        <v>1</v>
      </c>
      <c r="BL79" s="123">
        <v>5</v>
      </c>
      <c r="BM79" s="120">
        <v>0</v>
      </c>
      <c r="BN79" s="123">
        <v>0</v>
      </c>
      <c r="BO79" s="120">
        <v>0</v>
      </c>
      <c r="BP79" s="123">
        <v>0</v>
      </c>
      <c r="BQ79" s="120">
        <v>19</v>
      </c>
      <c r="BR79" s="123">
        <v>95</v>
      </c>
      <c r="BS79" s="120">
        <v>20</v>
      </c>
      <c r="BT79" s="2"/>
      <c r="BU79" s="3"/>
      <c r="BV79" s="3"/>
      <c r="BW79" s="3"/>
      <c r="BX79" s="3"/>
    </row>
    <row r="80" spans="1:76" ht="15">
      <c r="A80" s="64" t="s">
        <v>279</v>
      </c>
      <c r="B80" s="65"/>
      <c r="C80" s="65" t="s">
        <v>64</v>
      </c>
      <c r="D80" s="66">
        <v>163.72902205362507</v>
      </c>
      <c r="E80" s="68"/>
      <c r="F80" s="100" t="s">
        <v>447</v>
      </c>
      <c r="G80" s="65"/>
      <c r="H80" s="69" t="s">
        <v>279</v>
      </c>
      <c r="I80" s="70"/>
      <c r="J80" s="70"/>
      <c r="K80" s="69" t="s">
        <v>1184</v>
      </c>
      <c r="L80" s="73">
        <v>1</v>
      </c>
      <c r="M80" s="74">
        <v>7729.13330078125</v>
      </c>
      <c r="N80" s="74">
        <v>4011.363525390625</v>
      </c>
      <c r="O80" s="75"/>
      <c r="P80" s="76"/>
      <c r="Q80" s="76"/>
      <c r="R80" s="86"/>
      <c r="S80" s="48">
        <v>0</v>
      </c>
      <c r="T80" s="48">
        <v>2</v>
      </c>
      <c r="U80" s="49">
        <v>0</v>
      </c>
      <c r="V80" s="49">
        <v>0.005208</v>
      </c>
      <c r="W80" s="49">
        <v>0.001316</v>
      </c>
      <c r="X80" s="49">
        <v>0.60363</v>
      </c>
      <c r="Y80" s="49">
        <v>0.5</v>
      </c>
      <c r="Z80" s="49">
        <v>0</v>
      </c>
      <c r="AA80" s="71">
        <v>80</v>
      </c>
      <c r="AB80" s="71"/>
      <c r="AC80" s="72"/>
      <c r="AD80" s="78" t="s">
        <v>733</v>
      </c>
      <c r="AE80" s="78">
        <v>4087</v>
      </c>
      <c r="AF80" s="78">
        <v>2682</v>
      </c>
      <c r="AG80" s="78">
        <v>13080</v>
      </c>
      <c r="AH80" s="78">
        <v>8596</v>
      </c>
      <c r="AI80" s="78"/>
      <c r="AJ80" s="78" t="s">
        <v>810</v>
      </c>
      <c r="AK80" s="78" t="s">
        <v>866</v>
      </c>
      <c r="AL80" s="78"/>
      <c r="AM80" s="78"/>
      <c r="AN80" s="80">
        <v>41001.899247685185</v>
      </c>
      <c r="AO80" s="78"/>
      <c r="AP80" s="78" t="b">
        <v>0</v>
      </c>
      <c r="AQ80" s="78" t="b">
        <v>0</v>
      </c>
      <c r="AR80" s="78" t="b">
        <v>0</v>
      </c>
      <c r="AS80" s="78" t="s">
        <v>992</v>
      </c>
      <c r="AT80" s="78">
        <v>10</v>
      </c>
      <c r="AU80" s="82" t="s">
        <v>994</v>
      </c>
      <c r="AV80" s="78" t="b">
        <v>0</v>
      </c>
      <c r="AW80" s="78" t="s">
        <v>1023</v>
      </c>
      <c r="AX80" s="82" t="s">
        <v>1100</v>
      </c>
      <c r="AY80" s="78" t="s">
        <v>66</v>
      </c>
      <c r="AZ80" s="78" t="str">
        <f>REPLACE(INDEX(GroupVertices[Group],MATCH(Vertices[[#This Row],[Vertex]],GroupVertices[Vertex],0)),1,1,"")</f>
        <v>5</v>
      </c>
      <c r="BA80" s="48"/>
      <c r="BB80" s="48"/>
      <c r="BC80" s="48"/>
      <c r="BD80" s="48"/>
      <c r="BE80" s="48"/>
      <c r="BF80" s="48"/>
      <c r="BG80" s="120" t="s">
        <v>1559</v>
      </c>
      <c r="BH80" s="120" t="s">
        <v>1559</v>
      </c>
      <c r="BI80" s="120" t="s">
        <v>1592</v>
      </c>
      <c r="BJ80" s="120" t="s">
        <v>1592</v>
      </c>
      <c r="BK80" s="120">
        <v>1</v>
      </c>
      <c r="BL80" s="123">
        <v>5</v>
      </c>
      <c r="BM80" s="120">
        <v>0</v>
      </c>
      <c r="BN80" s="123">
        <v>0</v>
      </c>
      <c r="BO80" s="120">
        <v>0</v>
      </c>
      <c r="BP80" s="123">
        <v>0</v>
      </c>
      <c r="BQ80" s="120">
        <v>19</v>
      </c>
      <c r="BR80" s="123">
        <v>95</v>
      </c>
      <c r="BS80" s="120">
        <v>20</v>
      </c>
      <c r="BT80" s="2"/>
      <c r="BU80" s="3"/>
      <c r="BV80" s="3"/>
      <c r="BW80" s="3"/>
      <c r="BX80" s="3"/>
    </row>
    <row r="81" spans="1:76" ht="15">
      <c r="A81" s="64" t="s">
        <v>280</v>
      </c>
      <c r="B81" s="65"/>
      <c r="C81" s="65" t="s">
        <v>64</v>
      </c>
      <c r="D81" s="66">
        <v>162.85870893938426</v>
      </c>
      <c r="E81" s="68"/>
      <c r="F81" s="100" t="s">
        <v>448</v>
      </c>
      <c r="G81" s="65"/>
      <c r="H81" s="69" t="s">
        <v>280</v>
      </c>
      <c r="I81" s="70"/>
      <c r="J81" s="70"/>
      <c r="K81" s="69" t="s">
        <v>1185</v>
      </c>
      <c r="L81" s="73">
        <v>1</v>
      </c>
      <c r="M81" s="74">
        <v>3934.791748046875</v>
      </c>
      <c r="N81" s="74">
        <v>7550.71533203125</v>
      </c>
      <c r="O81" s="75"/>
      <c r="P81" s="76"/>
      <c r="Q81" s="76"/>
      <c r="R81" s="86"/>
      <c r="S81" s="48">
        <v>1</v>
      </c>
      <c r="T81" s="48">
        <v>1</v>
      </c>
      <c r="U81" s="49">
        <v>0</v>
      </c>
      <c r="V81" s="49">
        <v>0</v>
      </c>
      <c r="W81" s="49">
        <v>0</v>
      </c>
      <c r="X81" s="49">
        <v>0.999994</v>
      </c>
      <c r="Y81" s="49">
        <v>0</v>
      </c>
      <c r="Z81" s="49" t="s">
        <v>1665</v>
      </c>
      <c r="AA81" s="71">
        <v>81</v>
      </c>
      <c r="AB81" s="71"/>
      <c r="AC81" s="72"/>
      <c r="AD81" s="78" t="s">
        <v>734</v>
      </c>
      <c r="AE81" s="78">
        <v>1154</v>
      </c>
      <c r="AF81" s="78">
        <v>1332</v>
      </c>
      <c r="AG81" s="78">
        <v>29306</v>
      </c>
      <c r="AH81" s="78">
        <v>52220</v>
      </c>
      <c r="AI81" s="78"/>
      <c r="AJ81" s="78" t="s">
        <v>811</v>
      </c>
      <c r="AK81" s="78" t="s">
        <v>867</v>
      </c>
      <c r="AL81" s="82" t="s">
        <v>928</v>
      </c>
      <c r="AM81" s="78"/>
      <c r="AN81" s="80">
        <v>41956.88344907408</v>
      </c>
      <c r="AO81" s="82" t="s">
        <v>984</v>
      </c>
      <c r="AP81" s="78" t="b">
        <v>0</v>
      </c>
      <c r="AQ81" s="78" t="b">
        <v>0</v>
      </c>
      <c r="AR81" s="78" t="b">
        <v>1</v>
      </c>
      <c r="AS81" s="78" t="s">
        <v>614</v>
      </c>
      <c r="AT81" s="78">
        <v>224</v>
      </c>
      <c r="AU81" s="82" t="s">
        <v>994</v>
      </c>
      <c r="AV81" s="78" t="b">
        <v>0</v>
      </c>
      <c r="AW81" s="78" t="s">
        <v>1023</v>
      </c>
      <c r="AX81" s="82" t="s">
        <v>1101</v>
      </c>
      <c r="AY81" s="78" t="s">
        <v>66</v>
      </c>
      <c r="AZ81" s="78" t="str">
        <f>REPLACE(INDEX(GroupVertices[Group],MATCH(Vertices[[#This Row],[Vertex]],GroupVertices[Vertex],0)),1,1,"")</f>
        <v>2</v>
      </c>
      <c r="BA81" s="48" t="s">
        <v>360</v>
      </c>
      <c r="BB81" s="48" t="s">
        <v>360</v>
      </c>
      <c r="BC81" s="48" t="s">
        <v>368</v>
      </c>
      <c r="BD81" s="48" t="s">
        <v>368</v>
      </c>
      <c r="BE81" s="48"/>
      <c r="BF81" s="48"/>
      <c r="BG81" s="120" t="s">
        <v>1561</v>
      </c>
      <c r="BH81" s="120" t="s">
        <v>1561</v>
      </c>
      <c r="BI81" s="120" t="s">
        <v>611</v>
      </c>
      <c r="BJ81" s="120" t="s">
        <v>611</v>
      </c>
      <c r="BK81" s="120">
        <v>0</v>
      </c>
      <c r="BL81" s="123">
        <v>0</v>
      </c>
      <c r="BM81" s="120">
        <v>0</v>
      </c>
      <c r="BN81" s="123">
        <v>0</v>
      </c>
      <c r="BO81" s="120">
        <v>0</v>
      </c>
      <c r="BP81" s="123">
        <v>0</v>
      </c>
      <c r="BQ81" s="120">
        <v>4</v>
      </c>
      <c r="BR81" s="123">
        <v>100</v>
      </c>
      <c r="BS81" s="120">
        <v>4</v>
      </c>
      <c r="BT81" s="2"/>
      <c r="BU81" s="3"/>
      <c r="BV81" s="3"/>
      <c r="BW81" s="3"/>
      <c r="BX81" s="3"/>
    </row>
    <row r="82" spans="1:76" ht="15">
      <c r="A82" s="64" t="s">
        <v>281</v>
      </c>
      <c r="B82" s="65"/>
      <c r="C82" s="65" t="s">
        <v>64</v>
      </c>
      <c r="D82" s="66">
        <v>162.00386805828552</v>
      </c>
      <c r="E82" s="68"/>
      <c r="F82" s="100" t="s">
        <v>449</v>
      </c>
      <c r="G82" s="65"/>
      <c r="H82" s="69" t="s">
        <v>281</v>
      </c>
      <c r="I82" s="70"/>
      <c r="J82" s="70"/>
      <c r="K82" s="69" t="s">
        <v>1186</v>
      </c>
      <c r="L82" s="73">
        <v>6.288392593992302</v>
      </c>
      <c r="M82" s="74">
        <v>8309.759765625</v>
      </c>
      <c r="N82" s="74">
        <v>6828.607421875</v>
      </c>
      <c r="O82" s="75"/>
      <c r="P82" s="76"/>
      <c r="Q82" s="76"/>
      <c r="R82" s="86"/>
      <c r="S82" s="48">
        <v>0</v>
      </c>
      <c r="T82" s="48">
        <v>4</v>
      </c>
      <c r="U82" s="49">
        <v>1.2</v>
      </c>
      <c r="V82" s="49">
        <v>0.00369</v>
      </c>
      <c r="W82" s="49">
        <v>7.8E-05</v>
      </c>
      <c r="X82" s="49">
        <v>0.806909</v>
      </c>
      <c r="Y82" s="49">
        <v>0.25</v>
      </c>
      <c r="Z82" s="49">
        <v>0</v>
      </c>
      <c r="AA82" s="71">
        <v>82</v>
      </c>
      <c r="AB82" s="71"/>
      <c r="AC82" s="72"/>
      <c r="AD82" s="78" t="s">
        <v>735</v>
      </c>
      <c r="AE82" s="78">
        <v>54</v>
      </c>
      <c r="AF82" s="78">
        <v>6</v>
      </c>
      <c r="AG82" s="78">
        <v>587</v>
      </c>
      <c r="AH82" s="78">
        <v>869</v>
      </c>
      <c r="AI82" s="78"/>
      <c r="AJ82" s="78" t="s">
        <v>812</v>
      </c>
      <c r="AK82" s="78" t="s">
        <v>868</v>
      </c>
      <c r="AL82" s="78"/>
      <c r="AM82" s="78"/>
      <c r="AN82" s="80">
        <v>43361.52726851852</v>
      </c>
      <c r="AO82" s="82" t="s">
        <v>985</v>
      </c>
      <c r="AP82" s="78" t="b">
        <v>1</v>
      </c>
      <c r="AQ82" s="78" t="b">
        <v>0</v>
      </c>
      <c r="AR82" s="78" t="b">
        <v>0</v>
      </c>
      <c r="AS82" s="78" t="s">
        <v>614</v>
      </c>
      <c r="AT82" s="78">
        <v>0</v>
      </c>
      <c r="AU82" s="78"/>
      <c r="AV82" s="78" t="b">
        <v>0</v>
      </c>
      <c r="AW82" s="78" t="s">
        <v>1023</v>
      </c>
      <c r="AX82" s="82" t="s">
        <v>1102</v>
      </c>
      <c r="AY82" s="78" t="s">
        <v>66</v>
      </c>
      <c r="AZ82" s="78" t="str">
        <f>REPLACE(INDEX(GroupVertices[Group],MATCH(Vertices[[#This Row],[Vertex]],GroupVertices[Vertex],0)),1,1,"")</f>
        <v>4</v>
      </c>
      <c r="BA82" s="48" t="s">
        <v>345</v>
      </c>
      <c r="BB82" s="48" t="s">
        <v>345</v>
      </c>
      <c r="BC82" s="48" t="s">
        <v>364</v>
      </c>
      <c r="BD82" s="48" t="s">
        <v>364</v>
      </c>
      <c r="BE82" s="48" t="s">
        <v>373</v>
      </c>
      <c r="BF82" s="48" t="s">
        <v>373</v>
      </c>
      <c r="BG82" s="120" t="s">
        <v>1540</v>
      </c>
      <c r="BH82" s="120" t="s">
        <v>1540</v>
      </c>
      <c r="BI82" s="120" t="s">
        <v>1574</v>
      </c>
      <c r="BJ82" s="120" t="s">
        <v>1574</v>
      </c>
      <c r="BK82" s="120">
        <v>1</v>
      </c>
      <c r="BL82" s="123">
        <v>8.333333333333334</v>
      </c>
      <c r="BM82" s="120">
        <v>1</v>
      </c>
      <c r="BN82" s="123">
        <v>8.333333333333334</v>
      </c>
      <c r="BO82" s="120">
        <v>0</v>
      </c>
      <c r="BP82" s="123">
        <v>0</v>
      </c>
      <c r="BQ82" s="120">
        <v>10</v>
      </c>
      <c r="BR82" s="123">
        <v>83.33333333333333</v>
      </c>
      <c r="BS82" s="120">
        <v>12</v>
      </c>
      <c r="BT82" s="2"/>
      <c r="BU82" s="3"/>
      <c r="BV82" s="3"/>
      <c r="BW82" s="3"/>
      <c r="BX82" s="3"/>
    </row>
    <row r="83" spans="1:76" ht="15">
      <c r="A83" s="64" t="s">
        <v>282</v>
      </c>
      <c r="B83" s="65"/>
      <c r="C83" s="65" t="s">
        <v>64</v>
      </c>
      <c r="D83" s="66">
        <v>163.57752310410908</v>
      </c>
      <c r="E83" s="68"/>
      <c r="F83" s="100" t="s">
        <v>1021</v>
      </c>
      <c r="G83" s="65"/>
      <c r="H83" s="69" t="s">
        <v>282</v>
      </c>
      <c r="I83" s="70"/>
      <c r="J83" s="70"/>
      <c r="K83" s="69" t="s">
        <v>1187</v>
      </c>
      <c r="L83" s="73">
        <v>1</v>
      </c>
      <c r="M83" s="74">
        <v>4644.59716796875</v>
      </c>
      <c r="N83" s="74">
        <v>7550.71533203125</v>
      </c>
      <c r="O83" s="75"/>
      <c r="P83" s="76"/>
      <c r="Q83" s="76"/>
      <c r="R83" s="86"/>
      <c r="S83" s="48">
        <v>1</v>
      </c>
      <c r="T83" s="48">
        <v>1</v>
      </c>
      <c r="U83" s="49">
        <v>0</v>
      </c>
      <c r="V83" s="49">
        <v>0</v>
      </c>
      <c r="W83" s="49">
        <v>0</v>
      </c>
      <c r="X83" s="49">
        <v>0.999994</v>
      </c>
      <c r="Y83" s="49">
        <v>0</v>
      </c>
      <c r="Z83" s="49" t="s">
        <v>1665</v>
      </c>
      <c r="AA83" s="71">
        <v>83</v>
      </c>
      <c r="AB83" s="71"/>
      <c r="AC83" s="72"/>
      <c r="AD83" s="78" t="s">
        <v>736</v>
      </c>
      <c r="AE83" s="78">
        <v>3516</v>
      </c>
      <c r="AF83" s="78">
        <v>2447</v>
      </c>
      <c r="AG83" s="78">
        <v>27687</v>
      </c>
      <c r="AH83" s="78">
        <v>35</v>
      </c>
      <c r="AI83" s="78"/>
      <c r="AJ83" s="78" t="s">
        <v>813</v>
      </c>
      <c r="AK83" s="78" t="s">
        <v>869</v>
      </c>
      <c r="AL83" s="82" t="s">
        <v>929</v>
      </c>
      <c r="AM83" s="78"/>
      <c r="AN83" s="80">
        <v>41069.020520833335</v>
      </c>
      <c r="AO83" s="82" t="s">
        <v>986</v>
      </c>
      <c r="AP83" s="78" t="b">
        <v>0</v>
      </c>
      <c r="AQ83" s="78" t="b">
        <v>0</v>
      </c>
      <c r="AR83" s="78" t="b">
        <v>0</v>
      </c>
      <c r="AS83" s="78" t="s">
        <v>614</v>
      </c>
      <c r="AT83" s="78">
        <v>164</v>
      </c>
      <c r="AU83" s="82" t="s">
        <v>994</v>
      </c>
      <c r="AV83" s="78" t="b">
        <v>0</v>
      </c>
      <c r="AW83" s="78" t="s">
        <v>1023</v>
      </c>
      <c r="AX83" s="82" t="s">
        <v>1103</v>
      </c>
      <c r="AY83" s="78" t="s">
        <v>66</v>
      </c>
      <c r="AZ83" s="78" t="str">
        <f>REPLACE(INDEX(GroupVertices[Group],MATCH(Vertices[[#This Row],[Vertex]],GroupVertices[Vertex],0)),1,1,"")</f>
        <v>2</v>
      </c>
      <c r="BA83" s="48" t="s">
        <v>361</v>
      </c>
      <c r="BB83" s="48" t="s">
        <v>361</v>
      </c>
      <c r="BC83" s="48" t="s">
        <v>371</v>
      </c>
      <c r="BD83" s="48" t="s">
        <v>371</v>
      </c>
      <c r="BE83" s="48"/>
      <c r="BF83" s="48"/>
      <c r="BG83" s="120" t="s">
        <v>1562</v>
      </c>
      <c r="BH83" s="120" t="s">
        <v>1562</v>
      </c>
      <c r="BI83" s="120" t="s">
        <v>1594</v>
      </c>
      <c r="BJ83" s="120" t="s">
        <v>1594</v>
      </c>
      <c r="BK83" s="120">
        <v>2</v>
      </c>
      <c r="BL83" s="123">
        <v>9.090909090909092</v>
      </c>
      <c r="BM83" s="120">
        <v>0</v>
      </c>
      <c r="BN83" s="123">
        <v>0</v>
      </c>
      <c r="BO83" s="120">
        <v>0</v>
      </c>
      <c r="BP83" s="123">
        <v>0</v>
      </c>
      <c r="BQ83" s="120">
        <v>20</v>
      </c>
      <c r="BR83" s="123">
        <v>90.9090909090909</v>
      </c>
      <c r="BS83" s="120">
        <v>22</v>
      </c>
      <c r="BT83" s="2"/>
      <c r="BU83" s="3"/>
      <c r="BV83" s="3"/>
      <c r="BW83" s="3"/>
      <c r="BX83" s="3"/>
    </row>
    <row r="84" spans="1:76" ht="15">
      <c r="A84" s="64" t="s">
        <v>283</v>
      </c>
      <c r="B84" s="65"/>
      <c r="C84" s="65" t="s">
        <v>64</v>
      </c>
      <c r="D84" s="66">
        <v>163.9759331075171</v>
      </c>
      <c r="E84" s="68"/>
      <c r="F84" s="100" t="s">
        <v>450</v>
      </c>
      <c r="G84" s="65"/>
      <c r="H84" s="69" t="s">
        <v>283</v>
      </c>
      <c r="I84" s="70"/>
      <c r="J84" s="70"/>
      <c r="K84" s="69" t="s">
        <v>1188</v>
      </c>
      <c r="L84" s="73">
        <v>675.2700557340186</v>
      </c>
      <c r="M84" s="74">
        <v>8006.03466796875</v>
      </c>
      <c r="N84" s="74">
        <v>1523.34619140625</v>
      </c>
      <c r="O84" s="75"/>
      <c r="P84" s="76"/>
      <c r="Q84" s="76"/>
      <c r="R84" s="86"/>
      <c r="S84" s="48">
        <v>1</v>
      </c>
      <c r="T84" s="48">
        <v>3</v>
      </c>
      <c r="U84" s="49">
        <v>153</v>
      </c>
      <c r="V84" s="49">
        <v>0.005814</v>
      </c>
      <c r="W84" s="49">
        <v>0.003612</v>
      </c>
      <c r="X84" s="49">
        <v>0.971694</v>
      </c>
      <c r="Y84" s="49">
        <v>0.25</v>
      </c>
      <c r="Z84" s="49">
        <v>0</v>
      </c>
      <c r="AA84" s="71">
        <v>84</v>
      </c>
      <c r="AB84" s="71"/>
      <c r="AC84" s="72"/>
      <c r="AD84" s="78" t="s">
        <v>737</v>
      </c>
      <c r="AE84" s="78">
        <v>1140</v>
      </c>
      <c r="AF84" s="78">
        <v>3065</v>
      </c>
      <c r="AG84" s="78">
        <v>331</v>
      </c>
      <c r="AH84" s="78">
        <v>3495</v>
      </c>
      <c r="AI84" s="78"/>
      <c r="AJ84" s="78" t="s">
        <v>814</v>
      </c>
      <c r="AK84" s="78" t="s">
        <v>870</v>
      </c>
      <c r="AL84" s="82" t="s">
        <v>930</v>
      </c>
      <c r="AM84" s="78"/>
      <c r="AN84" s="80">
        <v>40577.81513888889</v>
      </c>
      <c r="AO84" s="82" t="s">
        <v>987</v>
      </c>
      <c r="AP84" s="78" t="b">
        <v>1</v>
      </c>
      <c r="AQ84" s="78" t="b">
        <v>0</v>
      </c>
      <c r="AR84" s="78" t="b">
        <v>0</v>
      </c>
      <c r="AS84" s="78" t="s">
        <v>993</v>
      </c>
      <c r="AT84" s="78">
        <v>67</v>
      </c>
      <c r="AU84" s="82" t="s">
        <v>994</v>
      </c>
      <c r="AV84" s="78" t="b">
        <v>0</v>
      </c>
      <c r="AW84" s="78" t="s">
        <v>1023</v>
      </c>
      <c r="AX84" s="82" t="s">
        <v>1104</v>
      </c>
      <c r="AY84" s="78" t="s">
        <v>66</v>
      </c>
      <c r="AZ84" s="78" t="str">
        <f>REPLACE(INDEX(GroupVertices[Group],MATCH(Vertices[[#This Row],[Vertex]],GroupVertices[Vertex],0)),1,1,"")</f>
        <v>6</v>
      </c>
      <c r="BA84" s="48" t="s">
        <v>362</v>
      </c>
      <c r="BB84" s="48" t="s">
        <v>362</v>
      </c>
      <c r="BC84" s="48" t="s">
        <v>371</v>
      </c>
      <c r="BD84" s="48" t="s">
        <v>371</v>
      </c>
      <c r="BE84" s="48" t="s">
        <v>378</v>
      </c>
      <c r="BF84" s="48" t="s">
        <v>378</v>
      </c>
      <c r="BG84" s="120" t="s">
        <v>1563</v>
      </c>
      <c r="BH84" s="120" t="s">
        <v>1563</v>
      </c>
      <c r="BI84" s="120" t="s">
        <v>1595</v>
      </c>
      <c r="BJ84" s="120" t="s">
        <v>1595</v>
      </c>
      <c r="BK84" s="120">
        <v>3</v>
      </c>
      <c r="BL84" s="123">
        <v>9.67741935483871</v>
      </c>
      <c r="BM84" s="120">
        <v>0</v>
      </c>
      <c r="BN84" s="123">
        <v>0</v>
      </c>
      <c r="BO84" s="120">
        <v>0</v>
      </c>
      <c r="BP84" s="123">
        <v>0</v>
      </c>
      <c r="BQ84" s="120">
        <v>28</v>
      </c>
      <c r="BR84" s="123">
        <v>90.3225806451613</v>
      </c>
      <c r="BS84" s="120">
        <v>31</v>
      </c>
      <c r="BT84" s="2"/>
      <c r="BU84" s="3"/>
      <c r="BV84" s="3"/>
      <c r="BW84" s="3"/>
      <c r="BX84" s="3"/>
    </row>
    <row r="85" spans="1:76" ht="15">
      <c r="A85" s="64" t="s">
        <v>284</v>
      </c>
      <c r="B85" s="65"/>
      <c r="C85" s="65" t="s">
        <v>64</v>
      </c>
      <c r="D85" s="66">
        <v>162.1211991596128</v>
      </c>
      <c r="E85" s="68"/>
      <c r="F85" s="100" t="s">
        <v>451</v>
      </c>
      <c r="G85" s="65"/>
      <c r="H85" s="69" t="s">
        <v>284</v>
      </c>
      <c r="I85" s="70"/>
      <c r="J85" s="70"/>
      <c r="K85" s="69" t="s">
        <v>1189</v>
      </c>
      <c r="L85" s="73">
        <v>675.2700557340186</v>
      </c>
      <c r="M85" s="74">
        <v>7892.70947265625</v>
      </c>
      <c r="N85" s="74">
        <v>2528.36181640625</v>
      </c>
      <c r="O85" s="75"/>
      <c r="P85" s="76"/>
      <c r="Q85" s="76"/>
      <c r="R85" s="86"/>
      <c r="S85" s="48">
        <v>0</v>
      </c>
      <c r="T85" s="48">
        <v>4</v>
      </c>
      <c r="U85" s="49">
        <v>153</v>
      </c>
      <c r="V85" s="49">
        <v>0.005814</v>
      </c>
      <c r="W85" s="49">
        <v>0.003612</v>
      </c>
      <c r="X85" s="49">
        <v>0.971694</v>
      </c>
      <c r="Y85" s="49">
        <v>0.25</v>
      </c>
      <c r="Z85" s="49">
        <v>0</v>
      </c>
      <c r="AA85" s="71">
        <v>85</v>
      </c>
      <c r="AB85" s="71"/>
      <c r="AC85" s="72"/>
      <c r="AD85" s="78" t="s">
        <v>738</v>
      </c>
      <c r="AE85" s="78">
        <v>255</v>
      </c>
      <c r="AF85" s="78">
        <v>188</v>
      </c>
      <c r="AG85" s="78">
        <v>897</v>
      </c>
      <c r="AH85" s="78">
        <v>457</v>
      </c>
      <c r="AI85" s="78"/>
      <c r="AJ85" s="78" t="s">
        <v>815</v>
      </c>
      <c r="AK85" s="78" t="s">
        <v>871</v>
      </c>
      <c r="AL85" s="82" t="s">
        <v>931</v>
      </c>
      <c r="AM85" s="78"/>
      <c r="AN85" s="80">
        <v>39815.677766203706</v>
      </c>
      <c r="AO85" s="78"/>
      <c r="AP85" s="78" t="b">
        <v>0</v>
      </c>
      <c r="AQ85" s="78" t="b">
        <v>0</v>
      </c>
      <c r="AR85" s="78" t="b">
        <v>0</v>
      </c>
      <c r="AS85" s="78" t="s">
        <v>614</v>
      </c>
      <c r="AT85" s="78">
        <v>66</v>
      </c>
      <c r="AU85" s="82" t="s">
        <v>999</v>
      </c>
      <c r="AV85" s="78" t="b">
        <v>0</v>
      </c>
      <c r="AW85" s="78" t="s">
        <v>1023</v>
      </c>
      <c r="AX85" s="82" t="s">
        <v>1105</v>
      </c>
      <c r="AY85" s="78" t="s">
        <v>66</v>
      </c>
      <c r="AZ85" s="78" t="str">
        <f>REPLACE(INDEX(GroupVertices[Group],MATCH(Vertices[[#This Row],[Vertex]],GroupVertices[Vertex],0)),1,1,"")</f>
        <v>6</v>
      </c>
      <c r="BA85" s="48"/>
      <c r="BB85" s="48"/>
      <c r="BC85" s="48"/>
      <c r="BD85" s="48"/>
      <c r="BE85" s="48" t="s">
        <v>378</v>
      </c>
      <c r="BF85" s="48" t="s">
        <v>378</v>
      </c>
      <c r="BG85" s="120" t="s">
        <v>1564</v>
      </c>
      <c r="BH85" s="120" t="s">
        <v>1564</v>
      </c>
      <c r="BI85" s="120" t="s">
        <v>1596</v>
      </c>
      <c r="BJ85" s="120" t="s">
        <v>1596</v>
      </c>
      <c r="BK85" s="120">
        <v>0</v>
      </c>
      <c r="BL85" s="123">
        <v>0</v>
      </c>
      <c r="BM85" s="120">
        <v>0</v>
      </c>
      <c r="BN85" s="123">
        <v>0</v>
      </c>
      <c r="BO85" s="120">
        <v>0</v>
      </c>
      <c r="BP85" s="123">
        <v>0</v>
      </c>
      <c r="BQ85" s="120">
        <v>21</v>
      </c>
      <c r="BR85" s="123">
        <v>100</v>
      </c>
      <c r="BS85" s="120">
        <v>21</v>
      </c>
      <c r="BT85" s="2"/>
      <c r="BU85" s="3"/>
      <c r="BV85" s="3"/>
      <c r="BW85" s="3"/>
      <c r="BX85" s="3"/>
    </row>
    <row r="86" spans="1:76" ht="15">
      <c r="A86" s="87" t="s">
        <v>295</v>
      </c>
      <c r="B86" s="88"/>
      <c r="C86" s="88" t="s">
        <v>64</v>
      </c>
      <c r="D86" s="89">
        <v>162.24497702474926</v>
      </c>
      <c r="E86" s="90"/>
      <c r="F86" s="101" t="s">
        <v>1022</v>
      </c>
      <c r="G86" s="88"/>
      <c r="H86" s="91" t="s">
        <v>295</v>
      </c>
      <c r="I86" s="92"/>
      <c r="J86" s="92"/>
      <c r="K86" s="91" t="s">
        <v>1190</v>
      </c>
      <c r="L86" s="93">
        <v>1</v>
      </c>
      <c r="M86" s="94">
        <v>8287.0458984375</v>
      </c>
      <c r="N86" s="94">
        <v>3658.457763671875</v>
      </c>
      <c r="O86" s="95"/>
      <c r="P86" s="96"/>
      <c r="Q86" s="96"/>
      <c r="R86" s="97"/>
      <c r="S86" s="48">
        <v>2</v>
      </c>
      <c r="T86" s="48">
        <v>0</v>
      </c>
      <c r="U86" s="49">
        <v>0</v>
      </c>
      <c r="V86" s="49">
        <v>0.004292</v>
      </c>
      <c r="W86" s="49">
        <v>0.000765</v>
      </c>
      <c r="X86" s="49">
        <v>0.56297</v>
      </c>
      <c r="Y86" s="49">
        <v>0.5</v>
      </c>
      <c r="Z86" s="49">
        <v>0</v>
      </c>
      <c r="AA86" s="98">
        <v>86</v>
      </c>
      <c r="AB86" s="98"/>
      <c r="AC86" s="99"/>
      <c r="AD86" s="78" t="s">
        <v>739</v>
      </c>
      <c r="AE86" s="78">
        <v>207</v>
      </c>
      <c r="AF86" s="78">
        <v>380</v>
      </c>
      <c r="AG86" s="78">
        <v>152</v>
      </c>
      <c r="AH86" s="78">
        <v>163</v>
      </c>
      <c r="AI86" s="78"/>
      <c r="AJ86" s="78"/>
      <c r="AK86" s="78" t="s">
        <v>872</v>
      </c>
      <c r="AL86" s="78"/>
      <c r="AM86" s="78"/>
      <c r="AN86" s="80">
        <v>40412.43890046296</v>
      </c>
      <c r="AO86" s="78"/>
      <c r="AP86" s="78" t="b">
        <v>1</v>
      </c>
      <c r="AQ86" s="78" t="b">
        <v>0</v>
      </c>
      <c r="AR86" s="78" t="b">
        <v>1</v>
      </c>
      <c r="AS86" s="78" t="s">
        <v>614</v>
      </c>
      <c r="AT86" s="78">
        <v>8</v>
      </c>
      <c r="AU86" s="82" t="s">
        <v>994</v>
      </c>
      <c r="AV86" s="78" t="b">
        <v>0</v>
      </c>
      <c r="AW86" s="78" t="s">
        <v>1023</v>
      </c>
      <c r="AX86" s="82" t="s">
        <v>1106</v>
      </c>
      <c r="AY86" s="78" t="s">
        <v>65</v>
      </c>
      <c r="AZ86" s="78" t="str">
        <f>REPLACE(INDEX(GroupVertices[Group],MATCH(Vertices[[#This Row],[Vertex]],GroupVertices[Vertex],0)),1,1,"")</f>
        <v>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hyperlinks>
    <hyperlink ref="AL3" r:id="rId1" display="http://garymarcus.com/"/>
    <hyperlink ref="AL4" r:id="rId2" display="http://www.ft.com/"/>
    <hyperlink ref="AL6" r:id="rId3" display="http://allenai.org/"/>
    <hyperlink ref="AL7" r:id="rId4" display="https://t.co/eOpqYLe3u7"/>
    <hyperlink ref="AL8" r:id="rId5" display="http://www.facebook.com/KaunBanegaCrorepatiOfficial"/>
    <hyperlink ref="AL9" r:id="rId6" display="http://instagram.com/mohanumarvaish"/>
    <hyperlink ref="AL12" r:id="rId7" display="https://www.jeopardy.com/jeffect"/>
    <hyperlink ref="AL13" r:id="rId8" display="https://www.ibm.com/blogs/watson/"/>
    <hyperlink ref="AL14" r:id="rId9" display="https://t.co/YWG0zcrDNU"/>
    <hyperlink ref="AL15" r:id="rId10" display="http://uli.junker.free.fr/"/>
    <hyperlink ref="AL17" r:id="rId11" display="https://t.co/HxS0uuygDI"/>
    <hyperlink ref="AL20" r:id="rId12" display="https://t.co/HDCHa5MfwS"/>
    <hyperlink ref="AL21" r:id="rId13" display="https://t.co/tfzDNcoVZG"/>
    <hyperlink ref="AL22" r:id="rId14" display="http://essentials.news/future-of-ai"/>
    <hyperlink ref="AL23" r:id="rId15" display="https://t.co/pvKwFz36f3"/>
    <hyperlink ref="AL24" r:id="rId16" display="https://bitsdroid.com/"/>
    <hyperlink ref="AL25" r:id="rId17" display="https://hybridai.uk/"/>
    <hyperlink ref="AL26" r:id="rId18" display="https://t.co/LzfvshDj0W"/>
    <hyperlink ref="AL27" r:id="rId19" display="http://t.co/xgaygTqrmc"/>
    <hyperlink ref="AL28" r:id="rId20" display="https://t.co/sisXbOJJ62"/>
    <hyperlink ref="AL29" r:id="rId21" display="http://t.co/fpIObvmd6z"/>
    <hyperlink ref="AL31" r:id="rId22" display="http://t.co/6bUL0JHSrz"/>
    <hyperlink ref="AL33" r:id="rId23" display="https://www.facebook.com/angsuman.chakraborty"/>
    <hyperlink ref="AL34" r:id="rId24" display="http://t.co/AkenmZGE7g"/>
    <hyperlink ref="AL35" r:id="rId25" display="https://t.co/LRjZu1tPSV"/>
    <hyperlink ref="AL36" r:id="rId26" display="https://420cyber.com/"/>
    <hyperlink ref="AL37" r:id="rId27" display="https://t.co/S9OKsMy8G5"/>
    <hyperlink ref="AL38" r:id="rId28" display="https://t.co/tuXxGlsQ6m"/>
    <hyperlink ref="AL39" r:id="rId29" display="http://reddit.com/r/bprogramming/"/>
    <hyperlink ref="AL40" r:id="rId30" display="http://t.co/ciEpM3Iw8h"/>
    <hyperlink ref="AL41" r:id="rId31" display="http://joshtronic.com/"/>
    <hyperlink ref="AL42" r:id="rId32" display="http://t.co/Hhd4XifQjt"/>
    <hyperlink ref="AL45" r:id="rId33" display="https://t.co/d7xybMluLJ"/>
    <hyperlink ref="AL46" r:id="rId34" display="https://t.co/k5MRgMUXgl"/>
    <hyperlink ref="AL48" r:id="rId35" display="https://t.co/WevK9Xv1Qe"/>
    <hyperlink ref="AL49" r:id="rId36" display="https://t.co/6XbweSdOAU"/>
    <hyperlink ref="AL50" r:id="rId37" display="https://t.co/e5Top98sHb"/>
    <hyperlink ref="AL52" r:id="rId38" display="https://t.co/z9VbWhud5t"/>
    <hyperlink ref="AL53" r:id="rId39" display="https://t.co/yMSzkTn9c2"/>
    <hyperlink ref="AL54" r:id="rId40" display="https://t.co/jRqRp3PPWd"/>
    <hyperlink ref="AL56" r:id="rId41" display="http://vulcan.com/"/>
    <hyperlink ref="AL57" r:id="rId42" display="https://t.co/LQlV76qEPK"/>
    <hyperlink ref="AL59" r:id="rId43" display="https://t.co/RBj8bp5fgp"/>
    <hyperlink ref="AL60" r:id="rId44" display="https://t.co/d8vynPvl6X"/>
    <hyperlink ref="AL61" r:id="rId45" display="https://t.co/7iPUAlRKE1"/>
    <hyperlink ref="AL63" r:id="rId46" display="https://t.co/ElAERpjBd3"/>
    <hyperlink ref="AL64" r:id="rId47" display="https://t.co/V78xgahowJ"/>
    <hyperlink ref="AL66" r:id="rId48" display="http://explore.georgetown.edu/people/mrn24/?PageTemplateID=310"/>
    <hyperlink ref="AL67" r:id="rId49" display="https://t.co/f9NZ8yfZM8"/>
    <hyperlink ref="AL68" r:id="rId50" display="http://www.istc.cnr.it/group/pst"/>
    <hyperlink ref="AL71" r:id="rId51" display="http://t.co/BHjmVCyrle"/>
    <hyperlink ref="AL73" r:id="rId52" display="http://t.co/OomRpFKnUW"/>
    <hyperlink ref="AL74" r:id="rId53" display="http://www.montreal.ai/"/>
    <hyperlink ref="AL75" r:id="rId54" display="https://t.co/3TcEk7ku73"/>
    <hyperlink ref="AL76" r:id="rId55" display="http://ai.google/"/>
    <hyperlink ref="AL79" r:id="rId56" display="http://ashot.org/links.php"/>
    <hyperlink ref="AL81" r:id="rId57" display="http://synpon.com/"/>
    <hyperlink ref="AL83" r:id="rId58" display="http://paper.li/DaveWolf141/1435187105#!headlines"/>
    <hyperlink ref="AL84" r:id="rId59" display="http://thomwolf.io/"/>
    <hyperlink ref="AL85" r:id="rId60" display="https://t.co/RG46ivlTL5"/>
    <hyperlink ref="AO4" r:id="rId61" display="https://pbs.twimg.com/profile_banners/18949452/1523880591"/>
    <hyperlink ref="AO6" r:id="rId62" display="https://pbs.twimg.com/profile_banners/3442793834/1530561432"/>
    <hyperlink ref="AO7" r:id="rId63" display="https://pbs.twimg.com/profile_banners/3397145679/1478493533"/>
    <hyperlink ref="AO9" r:id="rId64" display="https://pbs.twimg.com/profile_banners/910362854225784832/1542206740"/>
    <hyperlink ref="AO10" r:id="rId65" display="https://pbs.twimg.com/profile_banners/1066250073791586305/1543199316"/>
    <hyperlink ref="AO11" r:id="rId66" display="https://pbs.twimg.com/profile_banners/1012372502834626560/1530203591"/>
    <hyperlink ref="AO12" r:id="rId67" display="https://pbs.twimg.com/profile_banners/52554306/1542819173"/>
    <hyperlink ref="AO13" r:id="rId68" display="https://pbs.twimg.com/profile_banners/29735775/1544458411"/>
    <hyperlink ref="AO14" r:id="rId69" display="https://pbs.twimg.com/profile_banners/2163648486/1537814490"/>
    <hyperlink ref="AO16" r:id="rId70" display="https://pbs.twimg.com/profile_banners/1079622467214143488/1546405167"/>
    <hyperlink ref="AO17" r:id="rId71" display="https://pbs.twimg.com/profile_banners/1424091109/1493545658"/>
    <hyperlink ref="AO18" r:id="rId72" display="https://pbs.twimg.com/profile_banners/885944646681100288/1543194879"/>
    <hyperlink ref="AO19" r:id="rId73" display="https://pbs.twimg.com/profile_banners/405036883/1539481494"/>
    <hyperlink ref="AO20" r:id="rId74" display="https://pbs.twimg.com/profile_banners/873919885096693761/1536097951"/>
    <hyperlink ref="AO21" r:id="rId75" display="https://pbs.twimg.com/profile_banners/36515907/1411261007"/>
    <hyperlink ref="AO22" r:id="rId76" display="https://pbs.twimg.com/profile_banners/844615687528235012/1538665773"/>
    <hyperlink ref="AO23" r:id="rId77" display="https://pbs.twimg.com/profile_banners/48219214/1425518823"/>
    <hyperlink ref="AO25" r:id="rId78" display="https://pbs.twimg.com/profile_banners/450934777/1538320641"/>
    <hyperlink ref="AO26" r:id="rId79" display="https://pbs.twimg.com/profile_banners/283256476/1477219732"/>
    <hyperlink ref="AO28" r:id="rId80" display="https://pbs.twimg.com/profile_banners/66392766/1353942544"/>
    <hyperlink ref="AO29" r:id="rId81" display="https://pbs.twimg.com/profile_banners/24001448/1512584886"/>
    <hyperlink ref="AO32" r:id="rId82" display="https://pbs.twimg.com/profile_banners/702365900310253569/1461211751"/>
    <hyperlink ref="AO33" r:id="rId83" display="https://pbs.twimg.com/profile_banners/6987882/1492671374"/>
    <hyperlink ref="AO35" r:id="rId84" display="https://pbs.twimg.com/profile_banners/3065181529/1439011072"/>
    <hyperlink ref="AO36" r:id="rId85" display="https://pbs.twimg.com/profile_banners/1029603103123759105/1534363085"/>
    <hyperlink ref="AO37" r:id="rId86" display="https://pbs.twimg.com/profile_banners/826914703804805120/1519235168"/>
    <hyperlink ref="AO39" r:id="rId87" display="https://pbs.twimg.com/profile_banners/938822016068608000/1512668104"/>
    <hyperlink ref="AO40" r:id="rId88" display="https://pbs.twimg.com/profile_banners/18364654/1415383104"/>
    <hyperlink ref="AO41" r:id="rId89" display="https://pbs.twimg.com/profile_banners/23616271/1483323697"/>
    <hyperlink ref="AO44" r:id="rId90" display="https://pbs.twimg.com/profile_banners/44196397/1354486475"/>
    <hyperlink ref="AO45" r:id="rId91" display="https://pbs.twimg.com/profile_banners/2353547750/1496282237"/>
    <hyperlink ref="AO46" r:id="rId92" display="https://pbs.twimg.com/profile_banners/6642132/1411377295"/>
    <hyperlink ref="AO48" r:id="rId93" display="https://pbs.twimg.com/profile_banners/2989902802/1442172010"/>
    <hyperlink ref="AO49" r:id="rId94" display="https://pbs.twimg.com/profile_banners/1026903001431138304/1533997948"/>
    <hyperlink ref="AO51" r:id="rId95" display="https://pbs.twimg.com/profile_banners/1938794582/1537120192"/>
    <hyperlink ref="AO53" r:id="rId96" display="https://pbs.twimg.com/profile_banners/928523238/1515996077"/>
    <hyperlink ref="AO55" r:id="rId97" display="https://pbs.twimg.com/profile_banners/498631199/1398217111"/>
    <hyperlink ref="AO56" r:id="rId98" display="https://pbs.twimg.com/profile_banners/301105775/1519323313"/>
    <hyperlink ref="AO59" r:id="rId99" display="https://pbs.twimg.com/profile_banners/178179388/1489179844"/>
    <hyperlink ref="AO60" r:id="rId100" display="https://pbs.twimg.com/profile_banners/849554405816979459/1515606153"/>
    <hyperlink ref="AO63" r:id="rId101" display="https://pbs.twimg.com/profile_banners/23851532/1451246497"/>
    <hyperlink ref="AO64" r:id="rId102" display="https://pbs.twimg.com/profile_banners/927152014953291776/1539287894"/>
    <hyperlink ref="AO65" r:id="rId103" display="https://pbs.twimg.com/profile_banners/1070381762088460288/1544034872"/>
    <hyperlink ref="AO66" r:id="rId104" display="https://pbs.twimg.com/profile_banners/7001342/1522672920"/>
    <hyperlink ref="AO67" r:id="rId105" display="https://pbs.twimg.com/profile_banners/113055050/1532591992"/>
    <hyperlink ref="AO70" r:id="rId106" display="https://pbs.twimg.com/profile_banners/4039521973/1545829962"/>
    <hyperlink ref="AO74" r:id="rId107" display="https://pbs.twimg.com/profile_banners/919860212/1544656376"/>
    <hyperlink ref="AO75" r:id="rId108" display="https://pbs.twimg.com/profile_banners/983629872365944833/1539245009"/>
    <hyperlink ref="AO76" r:id="rId109" display="https://pbs.twimg.com/profile_banners/33838201/1525739769"/>
    <hyperlink ref="AO78" r:id="rId110" display="https://pbs.twimg.com/profile_banners/1065610001958416386/1547356498"/>
    <hyperlink ref="AO79" r:id="rId111" display="https://pbs.twimg.com/profile_banners/218379543/1508776388"/>
    <hyperlink ref="AO81" r:id="rId112" display="https://pbs.twimg.com/profile_banners/2875625019/1547168316"/>
    <hyperlink ref="AO82" r:id="rId113" display="https://pbs.twimg.com/profile_banners/1042030291156705280/1540305885"/>
    <hyperlink ref="AO83" r:id="rId114" display="https://pbs.twimg.com/profile_banners/603179915/1394301975"/>
    <hyperlink ref="AO84" r:id="rId115" display="https://pbs.twimg.com/profile_banners/246939962/1534243599"/>
    <hyperlink ref="AU3" r:id="rId116" display="http://abs.twimg.com/images/themes/theme1/bg.png"/>
    <hyperlink ref="AU4" r:id="rId117" display="http://abs.twimg.com/images/themes/theme1/bg.png"/>
    <hyperlink ref="AU5" r:id="rId118" display="http://abs.twimg.com/images/themes/theme9/bg.gif"/>
    <hyperlink ref="AU6" r:id="rId119" display="http://abs.twimg.com/images/themes/theme1/bg.png"/>
    <hyperlink ref="AU7" r:id="rId120" display="http://abs.twimg.com/images/themes/theme4/bg.gif"/>
    <hyperlink ref="AU8" r:id="rId121" display="http://pbs.twimg.com/profile_background_images/473343444438355968/hTkceqgs.jpeg"/>
    <hyperlink ref="AU12" r:id="rId122" display="http://abs.twimg.com/images/themes/theme1/bg.png"/>
    <hyperlink ref="AU13" r:id="rId123" display="http://abs.twimg.com/images/themes/theme1/bg.png"/>
    <hyperlink ref="AU14" r:id="rId124" display="http://abs.twimg.com/images/themes/theme1/bg.png"/>
    <hyperlink ref="AU15" r:id="rId125" display="http://abs.twimg.com/images/themes/theme1/bg.png"/>
    <hyperlink ref="AU17" r:id="rId126" display="http://abs.twimg.com/images/themes/theme1/bg.png"/>
    <hyperlink ref="AU19" r:id="rId127" display="http://abs.twimg.com/images/themes/theme2/bg.gif"/>
    <hyperlink ref="AU20" r:id="rId128" display="http://abs.twimg.com/images/themes/theme1/bg.png"/>
    <hyperlink ref="AU21" r:id="rId129" display="http://abs.twimg.com/images/themes/theme1/bg.png"/>
    <hyperlink ref="AU23" r:id="rId130" display="http://abs.twimg.com/images/themes/theme9/bg.gif"/>
    <hyperlink ref="AU25" r:id="rId131" display="http://abs.twimg.com/images/themes/theme14/bg.gif"/>
    <hyperlink ref="AU26" r:id="rId132" display="http://abs.twimg.com/images/themes/theme18/bg.gif"/>
    <hyperlink ref="AU27" r:id="rId133" display="http://abs.twimg.com/images/themes/theme1/bg.png"/>
    <hyperlink ref="AU28" r:id="rId134" display="http://abs.twimg.com/images/themes/theme1/bg.png"/>
    <hyperlink ref="AU29" r:id="rId135" display="http://abs.twimg.com/images/themes/theme13/bg.gif"/>
    <hyperlink ref="AU30" r:id="rId136" display="http://abs.twimg.com/images/themes/theme1/bg.png"/>
    <hyperlink ref="AU31" r:id="rId137" display="http://abs.twimg.com/images/themes/theme1/bg.png"/>
    <hyperlink ref="AU32" r:id="rId138" display="http://abs.twimg.com/images/themes/theme1/bg.png"/>
    <hyperlink ref="AU33" r:id="rId139" display="http://abs.twimg.com/images/themes/theme7/bg.gif"/>
    <hyperlink ref="AU34" r:id="rId140" display="http://abs.twimg.com/images/themes/theme1/bg.png"/>
    <hyperlink ref="AU35" r:id="rId141" display="http://abs.twimg.com/images/themes/theme9/bg.gif"/>
    <hyperlink ref="AU36" r:id="rId142" display="http://abs.twimg.com/images/themes/theme1/bg.png"/>
    <hyperlink ref="AU37" r:id="rId143" display="http://abs.twimg.com/images/themes/theme1/bg.png"/>
    <hyperlink ref="AU38" r:id="rId144" display="http://abs.twimg.com/images/themes/theme14/bg.gif"/>
    <hyperlink ref="AU39" r:id="rId145" display="http://abs.twimg.com/images/themes/theme1/bg.png"/>
    <hyperlink ref="AU40" r:id="rId146" display="http://abs.twimg.com/images/themes/theme1/bg.png"/>
    <hyperlink ref="AU41" r:id="rId147" display="http://abs.twimg.com/images/themes/theme9/bg.gif"/>
    <hyperlink ref="AU42" r:id="rId148" display="http://abs.twimg.com/images/themes/theme1/bg.png"/>
    <hyperlink ref="AU43" r:id="rId149" display="http://abs.twimg.com/images/themes/theme6/bg.gif"/>
    <hyperlink ref="AU44" r:id="rId150" display="http://abs.twimg.com/images/themes/theme1/bg.png"/>
    <hyperlink ref="AU45" r:id="rId151" display="http://abs.twimg.com/images/themes/theme9/bg.gif"/>
    <hyperlink ref="AU46" r:id="rId152" display="http://abs.twimg.com/images/themes/theme18/bg.gif"/>
    <hyperlink ref="AU48" r:id="rId153" display="http://abs.twimg.com/images/themes/theme1/bg.png"/>
    <hyperlink ref="AU50" r:id="rId154" display="http://abs.twimg.com/images/themes/theme1/bg.png"/>
    <hyperlink ref="AU51" r:id="rId155" display="http://abs.twimg.com/images/themes/theme4/bg.gif"/>
    <hyperlink ref="AU53" r:id="rId156" display="http://abs.twimg.com/images/themes/theme1/bg.png"/>
    <hyperlink ref="AU54" r:id="rId157" display="http://abs.twimg.com/images/themes/theme1/bg.png"/>
    <hyperlink ref="AU55" r:id="rId158" display="http://abs.twimg.com/images/themes/theme1/bg.png"/>
    <hyperlink ref="AU56" r:id="rId159" display="http://abs.twimg.com/images/themes/theme1/bg.png"/>
    <hyperlink ref="AU57" r:id="rId160" display="http://abs.twimg.com/images/themes/theme1/bg.png"/>
    <hyperlink ref="AU58" r:id="rId161" display="http://abs.twimg.com/images/themes/theme1/bg.png"/>
    <hyperlink ref="AU59" r:id="rId162" display="http://abs.twimg.com/images/themes/theme1/bg.png"/>
    <hyperlink ref="AU60" r:id="rId163" display="http://abs.twimg.com/images/themes/theme1/bg.png"/>
    <hyperlink ref="AU61" r:id="rId164" display="http://abs.twimg.com/images/themes/theme1/bg.png"/>
    <hyperlink ref="AU62" r:id="rId165" display="http://abs.twimg.com/images/themes/theme1/bg.png"/>
    <hyperlink ref="AU63" r:id="rId166" display="http://abs.twimg.com/images/themes/theme9/bg.gif"/>
    <hyperlink ref="AU64" r:id="rId167" display="http://abs.twimg.com/images/themes/theme1/bg.png"/>
    <hyperlink ref="AU66" r:id="rId168" display="http://abs.twimg.com/images/themes/theme10/bg.gif"/>
    <hyperlink ref="AU67" r:id="rId169" display="http://abs.twimg.com/images/themes/theme1/bg.png"/>
    <hyperlink ref="AU68" r:id="rId170" display="http://abs.twimg.com/images/themes/theme1/bg.png"/>
    <hyperlink ref="AU70" r:id="rId171" display="http://abs.twimg.com/images/themes/theme14/bg.gif"/>
    <hyperlink ref="AU71" r:id="rId172" display="http://abs.twimg.com/images/themes/theme1/bg.png"/>
    <hyperlink ref="AU73" r:id="rId173" display="http://abs.twimg.com/images/themes/theme1/bg.png"/>
    <hyperlink ref="AU74" r:id="rId174" display="http://abs.twimg.com/images/themes/theme1/bg.png"/>
    <hyperlink ref="AU75" r:id="rId175" display="http://abs.twimg.com/images/themes/theme1/bg.png"/>
    <hyperlink ref="AU76" r:id="rId176" display="http://abs.twimg.com/images/themes/theme1/bg.png"/>
    <hyperlink ref="AU79" r:id="rId177" display="http://abs.twimg.com/images/themes/theme1/bg.png"/>
    <hyperlink ref="AU80" r:id="rId178" display="http://abs.twimg.com/images/themes/theme1/bg.png"/>
    <hyperlink ref="AU81" r:id="rId179" display="http://abs.twimg.com/images/themes/theme1/bg.png"/>
    <hyperlink ref="AU83" r:id="rId180" display="http://abs.twimg.com/images/themes/theme1/bg.png"/>
    <hyperlink ref="AU84" r:id="rId181" display="http://abs.twimg.com/images/themes/theme1/bg.png"/>
    <hyperlink ref="AU85" r:id="rId182" display="http://abs.twimg.com/images/themes/theme14/bg.gif"/>
    <hyperlink ref="AU86" r:id="rId183" display="http://abs.twimg.com/images/themes/theme1/bg.png"/>
    <hyperlink ref="F3" r:id="rId184" display="http://pbs.twimg.com/profile_images/850347800789372929/Vg_HrEun_normal.jpg"/>
    <hyperlink ref="F4" r:id="rId185" display="http://pbs.twimg.com/profile_images/931156393108885504/EqEMtLhM_normal.jpg"/>
    <hyperlink ref="F5" r:id="rId186" display="http://pbs.twimg.com/profile_images/899304070393061376/U1VzqtNT_normal.jpg"/>
    <hyperlink ref="F6" r:id="rId187" display="http://pbs.twimg.com/profile_images/640225468617093120/KrRy6PFq_normal.png"/>
    <hyperlink ref="F7" r:id="rId188" display="http://pbs.twimg.com/profile_images/1048730714223628288/X8A2RlL9_normal.jpg"/>
    <hyperlink ref="F8" r:id="rId189" display="http://pbs.twimg.com/profile_images/2547959819/4tmcpzy33739aty77fq3_normal.jpeg"/>
    <hyperlink ref="F9" r:id="rId190" display="http://pbs.twimg.com/profile_images/1065955627233697792/4Rs3d0EW_normal.jpg"/>
    <hyperlink ref="F10" r:id="rId191" display="http://pbs.twimg.com/profile_images/1066251835726426112/fVjxeUpH_normal.jpg"/>
    <hyperlink ref="F11" r:id="rId192" display="http://pbs.twimg.com/profile_images/1012375244575633408/TGW7aybC_normal.jpg"/>
    <hyperlink ref="F12" r:id="rId193" display="http://pbs.twimg.com/profile_images/1065286992022261760/fpGx_vSm_normal.jpg"/>
    <hyperlink ref="F13" r:id="rId194" display="http://pbs.twimg.com/profile_images/986987176700280833/wzJJCwre_normal.jpg"/>
    <hyperlink ref="F14" r:id="rId195" display="http://pbs.twimg.com/profile_images/1044295772693385217/SDKzesac_normal.jpg"/>
    <hyperlink ref="F15" r:id="rId196" display="http://pbs.twimg.com/profile_images/519944367373422592/T36tZ9WJ_normal.jpeg"/>
    <hyperlink ref="F16" r:id="rId197" display="http://pbs.twimg.com/profile_images/1080326733797224449/-j5hSc84_normal.jpg"/>
    <hyperlink ref="F17" r:id="rId198" display="http://pbs.twimg.com/profile_images/899183853096644608/bLmP7Uxv_normal.jpg"/>
    <hyperlink ref="F18" r:id="rId199" display="http://pbs.twimg.com/profile_images/995310972918255616/6Fb1emyk_normal.jpg"/>
    <hyperlink ref="F19" r:id="rId200" display="http://pbs.twimg.com/profile_images/1052206888253890560/ZLYPQSB8_normal.jpg"/>
    <hyperlink ref="F20" r:id="rId201" display="http://pbs.twimg.com/profile_images/1037096535547244544/-0ByzjIf_normal.jpg"/>
    <hyperlink ref="F21" r:id="rId202" display="http://pbs.twimg.com/profile_images/452128134632988672/X684NU3L_normal.jpeg"/>
    <hyperlink ref="F22" r:id="rId203" display="http://pbs.twimg.com/profile_images/1047866034970140673/ZBhSks16_normal.jpg"/>
    <hyperlink ref="F23" r:id="rId204" display="http://pbs.twimg.com/profile_images/728768377183977474/7btd6Qv6_normal.jpg"/>
    <hyperlink ref="F24" r:id="rId205" display="http://pbs.twimg.com/profile_images/1004235176082321408/sr8WYJoB_normal.jpg"/>
    <hyperlink ref="F25" r:id="rId206" display="http://pbs.twimg.com/profile_images/834119777824169985/wnssB7ZY_normal.jpg"/>
    <hyperlink ref="F26" r:id="rId207" display="http://pbs.twimg.com/profile_images/1076953634313814016/sVPHrYFZ_normal.jpg"/>
    <hyperlink ref="F27" r:id="rId208" display="http://pbs.twimg.com/profile_images/550302591/Benutzer_Drahflow_1_normal.JPG"/>
    <hyperlink ref="F28" r:id="rId209" display="http://pbs.twimg.com/profile_images/1064919676067737602/DwZ7op8K_normal.jpg"/>
    <hyperlink ref="F29" r:id="rId210" display="http://pbs.twimg.com/profile_images/461024936727818240/kpAzz7d4_normal.jpeg"/>
    <hyperlink ref="F30" r:id="rId211" display="http://pbs.twimg.com/profile_images/682260813906747392/NrEeD1Q9_normal.png"/>
    <hyperlink ref="F31" r:id="rId212" display="http://pbs.twimg.com/profile_images/3025237318/1d08a308d4c8581ab30cd9a3755e13b2_normal.png"/>
    <hyperlink ref="F32" r:id="rId213" display="http://pbs.twimg.com/profile_images/702366612574310401/2aGa7WKL_normal.jpg"/>
    <hyperlink ref="F33" r:id="rId214" display="http://pbs.twimg.com/profile_images/1034304248962408449/X4-_O1FN_normal.jpg"/>
    <hyperlink ref="F34" r:id="rId215" display="http://pbs.twimg.com/profile_images/526110783822774272/_WLdrxCb_normal.png"/>
    <hyperlink ref="F35" r:id="rId216" display="http://pbs.twimg.com/profile_images/757522996550443009/c8FMZrcu_normal.jpg"/>
    <hyperlink ref="F36" r:id="rId217" display="http://pbs.twimg.com/profile_images/1029819585137000448/YFceMYRh_normal.jpg"/>
    <hyperlink ref="F37" r:id="rId218" display="http://pbs.twimg.com/profile_images/966368508731936769/Zz9xAU8o_normal.jpg"/>
    <hyperlink ref="F38" r:id="rId219" display="http://pbs.twimg.com/profile_images/844905187168980994/mDo_UwuM_normal.jpg"/>
    <hyperlink ref="F39" r:id="rId220" display="http://pbs.twimg.com/profile_images/941571437843775488/FSc-3tlI_normal.jpg"/>
    <hyperlink ref="F40" r:id="rId221" display="http://pbs.twimg.com/profile_images/734292279767269376/yV4eCazj_normal.jpg"/>
    <hyperlink ref="F41" r:id="rId222" display="http://pbs.twimg.com/profile_images/999774159105228806/9T2Ui87q_normal.jpg"/>
    <hyperlink ref="F42" r:id="rId223" display="http://pbs.twimg.com/profile_images/512625755/icon_normal.gif"/>
    <hyperlink ref="F43" r:id="rId224" display="http://pbs.twimg.com/profile_images/1201301256/50098_100001588643507_2753668_n_normal.jpg"/>
    <hyperlink ref="F44" r:id="rId225" display="http://pbs.twimg.com/profile_images/1082975776113340416/-hQlqBJA_normal.jpg"/>
    <hyperlink ref="F45" r:id="rId226" display="http://pbs.twimg.com/profile_images/852085394279612416/oNIJjF5t_normal.jpg"/>
    <hyperlink ref="F46" r:id="rId227" display="http://pbs.twimg.com/profile_images/1782593828/test_normal.png"/>
    <hyperlink ref="F47" r:id="rId228" display="http://pbs.twimg.com/profile_images/1078333836851798016/E4Uy-xem_normal.jpg"/>
    <hyperlink ref="F48" r:id="rId229" display="http://pbs.twimg.com/profile_images/747896442312753152/h2CAH4pq_normal.jpg"/>
    <hyperlink ref="F49" r:id="rId230" display="http://pbs.twimg.com/profile_images/1026950820388995073/Wn32QY2D_normal.jpg"/>
    <hyperlink ref="F50" r:id="rId231" display="http://pbs.twimg.com/profile_images/431826563596693504/miwa7LpW_normal.jpeg"/>
    <hyperlink ref="F51" r:id="rId232" display="http://pbs.twimg.com/profile_images/801463748401606656/VI6zKp1D_normal.jpg"/>
    <hyperlink ref="F52" r:id="rId233" display="http://pbs.twimg.com/profile_images/895472606094151680/IOMh1kQk_normal.jpg"/>
    <hyperlink ref="F53" r:id="rId234" display="http://pbs.twimg.com/profile_images/2812214912/7361a6269c639bcc63f6c0fa80b0d3ce_normal.jpeg"/>
    <hyperlink ref="F54" r:id="rId235" display="http://pbs.twimg.com/profile_images/1007007098859687936/xwNTsrAC_normal.jpg"/>
    <hyperlink ref="F55" r:id="rId236" display="http://pbs.twimg.com/profile_images/412126192150401024/BGjaQNXk_normal.jpeg"/>
    <hyperlink ref="F56" r:id="rId237" display="http://pbs.twimg.com/profile_images/581104476297134080/KS3p8O7-_normal.jpg"/>
    <hyperlink ref="F57" r:id="rId238" display="http://pbs.twimg.com/profile_images/1431395997/profile_normal.jpg"/>
    <hyperlink ref="F58" r:id="rId239" display="http://abs.twimg.com/sticky/default_profile_images/default_profile_normal.png"/>
    <hyperlink ref="F59" r:id="rId240" display="http://pbs.twimg.com/profile_images/998584823731007489/3-Twa8A0_normal.jpg"/>
    <hyperlink ref="F60" r:id="rId241" display="http://pbs.twimg.com/profile_images/951147182874390528/464_YrmO_normal.jpg"/>
    <hyperlink ref="F61" r:id="rId242" display="http://pbs.twimg.com/profile_images/3515263408/4dcca0278120c97c765cd0a80806d091_normal.jpeg"/>
    <hyperlink ref="F62" r:id="rId243" display="http://pbs.twimg.com/profile_images/1040710690690854912/XpmjTcnd_normal.jpg"/>
    <hyperlink ref="F63" r:id="rId244" display="http://pbs.twimg.com/profile_images/743195778399666177/9jXRv3VA_normal.jpg"/>
    <hyperlink ref="F64" r:id="rId245" display="http://pbs.twimg.com/profile_images/1081406252859613185/m9A1wjyJ_normal.jpg"/>
    <hyperlink ref="F65" r:id="rId246" display="http://pbs.twimg.com/profile_images/1070385958699393029/DIzzLShB_normal.jpg"/>
    <hyperlink ref="F66" r:id="rId247" display="http://pbs.twimg.com/profile_images/981279930259525632/RflAFYhY_normal.jpg"/>
    <hyperlink ref="F67" r:id="rId248" display="http://pbs.twimg.com/profile_images/845219660454940672/HkaEMHjt_normal.jpg"/>
    <hyperlink ref="F68" r:id="rId249" display="http://pbs.twimg.com/profile_images/2387956221/2rkzj27afchh9w0pldzl_normal.jpeg"/>
    <hyperlink ref="F69" r:id="rId250" display="http://pbs.twimg.com/profile_images/1077769709330751489/G-qHhMh__normal.jpg"/>
    <hyperlink ref="F70" r:id="rId251" display="http://pbs.twimg.com/profile_images/1077918465065775104/aZNihO1R_normal.jpg"/>
    <hyperlink ref="F71" r:id="rId252" display="http://pbs.twimg.com/profile_images/1795652249/Dan-mvg_normal.jpg"/>
    <hyperlink ref="F72" r:id="rId253" display="http://pbs.twimg.com/profile_images/1080510675129126913/Y8qPujZF_normal.jpg"/>
    <hyperlink ref="F73" r:id="rId254" display="http://pbs.twimg.com/profile_images/2621595727/xyyv7lwnya470lvi2p71_normal.png"/>
    <hyperlink ref="F74" r:id="rId255" display="http://pbs.twimg.com/profile_images/1083114294970142735/cBrrKO6P_normal.jpg"/>
    <hyperlink ref="F75" r:id="rId256" display="http://pbs.twimg.com/profile_images/1050295525742792704/1mFbJ8EN_normal.jpg"/>
    <hyperlink ref="F76" r:id="rId257" display="http://pbs.twimg.com/profile_images/993649592422907904/yD7LkqU2_normal.jpg"/>
    <hyperlink ref="F77" r:id="rId258" display="http://pbs.twimg.com/profile_images/760049317822554112/QjnF9jrx_normal.jpg"/>
    <hyperlink ref="F78" r:id="rId259" display="http://pbs.twimg.com/profile_images/1084317719934029824/cfEYccFT_normal.jpg"/>
    <hyperlink ref="F79" r:id="rId260" display="http://pbs.twimg.com/profile_images/969331682179502081/vYy7er_C_normal.jpg"/>
    <hyperlink ref="F80" r:id="rId261" display="http://pbs.twimg.com/profile_images/1071318651939237888/j1Jd5xCs_normal.jpg"/>
    <hyperlink ref="F81" r:id="rId262" display="http://pbs.twimg.com/profile_images/1082100688606265344/G07Ib18o_normal.jpg"/>
    <hyperlink ref="F82" r:id="rId263" display="http://pbs.twimg.com/profile_images/1054744594221547520/_hIPlTD3_normal.jpg"/>
    <hyperlink ref="F83" r:id="rId264" display="http://pbs.twimg.com/profile_images/3435212589/e07da27f0affa0b7c2427ae3766a0669_normal.jpeg"/>
    <hyperlink ref="F84" r:id="rId265" display="http://pbs.twimg.com/profile_images/884495954258382849/OSgBTz5T_normal.jpg"/>
    <hyperlink ref="F85" r:id="rId266" display="http://pbs.twimg.com/profile_images/721389944447438849/vtlIcLbq_normal.jpg"/>
    <hyperlink ref="F86" r:id="rId267" display="http://pbs.twimg.com/profile_images/1674726804/Ammar_Waleed_normal.jpg"/>
    <hyperlink ref="AX3" r:id="rId268" display="https://twitter.com/garymarcus"/>
    <hyperlink ref="AX4" r:id="rId269" display="https://twitter.com/ft"/>
    <hyperlink ref="AX5" r:id="rId270" display="https://twitter.com/pdasigi"/>
    <hyperlink ref="AX6" r:id="rId271" display="https://twitter.com/allen_ai"/>
    <hyperlink ref="AX7" r:id="rId272" display="https://twitter.com/tajymany"/>
    <hyperlink ref="AX8" r:id="rId273" display="https://twitter.com/kbcsony"/>
    <hyperlink ref="AX9" r:id="rId274" display="https://twitter.com/mohanumarvaish"/>
    <hyperlink ref="AX10" r:id="rId275" display="https://twitter.com/sunligh65803010"/>
    <hyperlink ref="AX11" r:id="rId276" display="https://twitter.com/allenai_org"/>
    <hyperlink ref="AX12" r:id="rId277" display="https://twitter.com/jeopardy"/>
    <hyperlink ref="AX13" r:id="rId278" display="https://twitter.com/ibmwatson"/>
    <hyperlink ref="AX14" r:id="rId279" display="https://twitter.com/theamshownz"/>
    <hyperlink ref="AX15" r:id="rId280" display="https://twitter.com/ulrichjunker"/>
    <hyperlink ref="AX16" r:id="rId281" display="https://twitter.com/rpnstartups"/>
    <hyperlink ref="AX17" r:id="rId282" display="https://twitter.com/marcusfrei_"/>
    <hyperlink ref="AX18" r:id="rId283" display="https://twitter.com/aluwcl"/>
    <hyperlink ref="AX19" r:id="rId284" display="https://twitter.com/steplitsky"/>
    <hyperlink ref="AX20" r:id="rId285" display="https://twitter.com/zuzudotai"/>
    <hyperlink ref="AX21" r:id="rId286" display="https://twitter.com/etzioni"/>
    <hyperlink ref="AX22" r:id="rId287" display="https://twitter.com/future_of_ai"/>
    <hyperlink ref="AX23" r:id="rId288" display="https://twitter.com/ghideas"/>
    <hyperlink ref="AX24" r:id="rId289" display="https://twitter.com/machine_ml"/>
    <hyperlink ref="AX25" r:id="rId290" display="https://twitter.com/tauheedul"/>
    <hyperlink ref="AX26" r:id="rId291" display="https://twitter.com/jpfuentesbrea"/>
    <hyperlink ref="AX27" r:id="rId292" display="https://twitter.com/drahflow"/>
    <hyperlink ref="AX28" r:id="rId293" display="https://twitter.com/jimprall"/>
    <hyperlink ref="AX29" r:id="rId294" display="https://twitter.com/seanrintel"/>
    <hyperlink ref="AX30" r:id="rId295" display="https://twitter.com/hn_frontpage"/>
    <hyperlink ref="AX31" r:id="rId296" display="https://twitter.com/hntweets"/>
    <hyperlink ref="AX32" r:id="rId297" display="https://twitter.com/hacker_news_hir"/>
    <hyperlink ref="AX33" r:id="rId298" display="https://twitter.com/angsuman"/>
    <hyperlink ref="AX34" r:id="rId299" display="https://twitter.com/newsycbot"/>
    <hyperlink ref="AX35" r:id="rId300" display="https://twitter.com/neuropuff"/>
    <hyperlink ref="AX36" r:id="rId301" display="https://twitter.com/420cyber"/>
    <hyperlink ref="AX37" r:id="rId302" display="https://twitter.com/blackopscyber1"/>
    <hyperlink ref="AX38" r:id="rId303" display="https://twitter.com/darksideofcode"/>
    <hyperlink ref="AX39" r:id="rId304" display="https://twitter.com/bprogramming2"/>
    <hyperlink ref="AX40" r:id="rId305" display="https://twitter.com/jreuben1"/>
    <hyperlink ref="AX41" r:id="rId306" display="https://twitter.com/joshtronic"/>
    <hyperlink ref="AX42" r:id="rId307" display="https://twitter.com/tek_news"/>
    <hyperlink ref="AX43" r:id="rId308" display="https://twitter.com/jvtastic"/>
    <hyperlink ref="AX44" r:id="rId309" display="https://twitter.com/elonmusk"/>
    <hyperlink ref="AX45" r:id="rId310" display="https://twitter.com/penzant"/>
    <hyperlink ref="AX46" r:id="rId311" display="https://twitter.com/ikuyamada"/>
    <hyperlink ref="AX47" r:id="rId312" display="https://twitter.com/holidayengineer"/>
    <hyperlink ref="AX48" r:id="rId313" display="https://twitter.com/dashgopro"/>
    <hyperlink ref="AX49" r:id="rId314" display="https://twitter.com/ai2_allennlp"/>
    <hyperlink ref="AX50" r:id="rId315" display="https://twitter.com/nlpnoah"/>
    <hyperlink ref="AX51" r:id="rId316" display="https://twitter.com/shaliniananda1"/>
    <hyperlink ref="AX52" r:id="rId317" display="https://twitter.com/yejinchoinka"/>
    <hyperlink ref="AX53" r:id="rId318" display="https://twitter.com/alanmackworth"/>
    <hyperlink ref="AX54" r:id="rId319" display="https://twitter.com/eric_wallace_"/>
    <hyperlink ref="AX55" r:id="rId320" display="https://twitter.com/ayirpelle"/>
    <hyperlink ref="AX56" r:id="rId321" display="https://twitter.com/billhilf"/>
    <hyperlink ref="AX57" r:id="rId322" display="https://twitter.com/yoavgo"/>
    <hyperlink ref="AX58" r:id="rId323" display="https://twitter.com/sara_thiru"/>
    <hyperlink ref="AX59" r:id="rId324" display="https://twitter.com/geologistico"/>
    <hyperlink ref="AX60" r:id="rId325" display="https://twitter.com/recitalai"/>
    <hyperlink ref="AX61" r:id="rId326" display="https://twitter.com/desertnaut"/>
    <hyperlink ref="AX62" r:id="rId327" display="https://twitter.com/i_beltagy"/>
    <hyperlink ref="AX63" r:id="rId328" display="https://twitter.com/sameer_"/>
    <hyperlink ref="AX64" r:id="rId329" display="https://twitter.com/fnplusofficial"/>
    <hyperlink ref="AX65" r:id="rId330" display="https://twitter.com/adlucem9"/>
    <hyperlink ref="AX66" r:id="rId331" display="https://twitter.com/mikenelson"/>
    <hyperlink ref="AX67" r:id="rId332" display="https://twitter.com/vrbenjamins"/>
    <hyperlink ref="AX68" r:id="rId333" display="https://twitter.com/cnrpst"/>
    <hyperlink ref="AX69" r:id="rId334" display="https://twitter.com/himansh77588980"/>
    <hyperlink ref="AX70" r:id="rId335" display="https://twitter.com/bluespec149799"/>
    <hyperlink ref="AX71" r:id="rId336" display="https://twitter.com/dsweld"/>
    <hyperlink ref="AX72" r:id="rId337" display="https://twitter.com/nlpmattg"/>
    <hyperlink ref="AX73" r:id="rId338" display="https://twitter.com/hazyresearch"/>
    <hyperlink ref="AX74" r:id="rId339" display="https://twitter.com/montreal_ai"/>
    <hyperlink ref="AX75" r:id="rId340" display="https://twitter.com/thechrischua"/>
    <hyperlink ref="AX76" r:id="rId341" display="https://twitter.com/googleai"/>
    <hyperlink ref="AX77" r:id="rId342" display="https://twitter.com/joeliu2016"/>
    <hyperlink ref="AX78" r:id="rId343" display="https://twitter.com/ainow6"/>
    <hyperlink ref="AX79" r:id="rId344" display="https://twitter.com/ashot_"/>
    <hyperlink ref="AX80" r:id="rId345" display="https://twitter.com/temiz33"/>
    <hyperlink ref="AX81" r:id="rId346" display="https://twitter.com/robotic_hands"/>
    <hyperlink ref="AX82" r:id="rId347" display="https://twitter.com/twinkle08451511"/>
    <hyperlink ref="AX83" r:id="rId348" display="https://twitter.com/davewolf141"/>
    <hyperlink ref="AX84" r:id="rId349" display="https://twitter.com/thom_wolf"/>
    <hyperlink ref="AX85" r:id="rId350" display="https://twitter.com/camchenry"/>
    <hyperlink ref="AX86" r:id="rId351" display="https://twitter.com/waleed_ammar"/>
  </hyperlinks>
  <printOptions/>
  <pageMargins left="0.7" right="0.7" top="0.75" bottom="0.75" header="0.3" footer="0.3"/>
  <pageSetup horizontalDpi="600" verticalDpi="600" orientation="portrait" r:id="rId355"/>
  <legacyDrawing r:id="rId353"/>
  <tableParts>
    <tablePart r:id="rId3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1283</v>
      </c>
      <c r="Z2" s="13" t="s">
        <v>1298</v>
      </c>
      <c r="AA2" s="13" t="s">
        <v>1315</v>
      </c>
      <c r="AB2" s="13" t="s">
        <v>1382</v>
      </c>
      <c r="AC2" s="13" t="s">
        <v>1470</v>
      </c>
      <c r="AD2" s="13" t="s">
        <v>1498</v>
      </c>
      <c r="AE2" s="13" t="s">
        <v>1499</v>
      </c>
      <c r="AF2" s="13" t="s">
        <v>1514</v>
      </c>
      <c r="AG2" s="117" t="s">
        <v>1654</v>
      </c>
      <c r="AH2" s="117" t="s">
        <v>1655</v>
      </c>
      <c r="AI2" s="117" t="s">
        <v>1656</v>
      </c>
      <c r="AJ2" s="117" t="s">
        <v>1657</v>
      </c>
      <c r="AK2" s="117" t="s">
        <v>1658</v>
      </c>
      <c r="AL2" s="117" t="s">
        <v>1659</v>
      </c>
      <c r="AM2" s="117" t="s">
        <v>1660</v>
      </c>
      <c r="AN2" s="117" t="s">
        <v>1661</v>
      </c>
      <c r="AO2" s="117" t="s">
        <v>1664</v>
      </c>
    </row>
    <row r="3" spans="1:41" ht="15">
      <c r="A3" s="87" t="s">
        <v>1230</v>
      </c>
      <c r="B3" s="65" t="s">
        <v>1238</v>
      </c>
      <c r="C3" s="65" t="s">
        <v>56</v>
      </c>
      <c r="D3" s="103"/>
      <c r="E3" s="102"/>
      <c r="F3" s="104" t="s">
        <v>1722</v>
      </c>
      <c r="G3" s="105"/>
      <c r="H3" s="105"/>
      <c r="I3" s="106">
        <v>3</v>
      </c>
      <c r="J3" s="107"/>
      <c r="K3" s="48">
        <v>29</v>
      </c>
      <c r="L3" s="48">
        <v>46</v>
      </c>
      <c r="M3" s="48">
        <v>4</v>
      </c>
      <c r="N3" s="48">
        <v>50</v>
      </c>
      <c r="O3" s="48">
        <v>1</v>
      </c>
      <c r="P3" s="49">
        <v>0</v>
      </c>
      <c r="Q3" s="49">
        <v>0</v>
      </c>
      <c r="R3" s="48">
        <v>1</v>
      </c>
      <c r="S3" s="48">
        <v>0</v>
      </c>
      <c r="T3" s="48">
        <v>29</v>
      </c>
      <c r="U3" s="48">
        <v>50</v>
      </c>
      <c r="V3" s="48">
        <v>2</v>
      </c>
      <c r="W3" s="49">
        <v>1.819263</v>
      </c>
      <c r="X3" s="49">
        <v>0.05788177339901478</v>
      </c>
      <c r="Y3" s="78" t="s">
        <v>357</v>
      </c>
      <c r="Z3" s="78" t="s">
        <v>368</v>
      </c>
      <c r="AA3" s="78" t="s">
        <v>377</v>
      </c>
      <c r="AB3" s="84" t="s">
        <v>1383</v>
      </c>
      <c r="AC3" s="84" t="s">
        <v>1471</v>
      </c>
      <c r="AD3" s="84"/>
      <c r="AE3" s="84" t="s">
        <v>1500</v>
      </c>
      <c r="AF3" s="84" t="s">
        <v>1515</v>
      </c>
      <c r="AG3" s="120">
        <v>32</v>
      </c>
      <c r="AH3" s="123">
        <v>4.166666666666667</v>
      </c>
      <c r="AI3" s="120">
        <v>0</v>
      </c>
      <c r="AJ3" s="123">
        <v>0</v>
      </c>
      <c r="AK3" s="120">
        <v>0</v>
      </c>
      <c r="AL3" s="123">
        <v>0</v>
      </c>
      <c r="AM3" s="120">
        <v>736</v>
      </c>
      <c r="AN3" s="123">
        <v>95.83333333333333</v>
      </c>
      <c r="AO3" s="120">
        <v>768</v>
      </c>
    </row>
    <row r="4" spans="1:41" ht="15">
      <c r="A4" s="87" t="s">
        <v>1231</v>
      </c>
      <c r="B4" s="65" t="s">
        <v>1239</v>
      </c>
      <c r="C4" s="65" t="s">
        <v>56</v>
      </c>
      <c r="D4" s="109"/>
      <c r="E4" s="108"/>
      <c r="F4" s="110" t="s">
        <v>1723</v>
      </c>
      <c r="G4" s="111"/>
      <c r="H4" s="111"/>
      <c r="I4" s="112">
        <v>4</v>
      </c>
      <c r="J4" s="113"/>
      <c r="K4" s="48">
        <v>16</v>
      </c>
      <c r="L4" s="48">
        <v>15</v>
      </c>
      <c r="M4" s="48">
        <v>2</v>
      </c>
      <c r="N4" s="48">
        <v>17</v>
      </c>
      <c r="O4" s="48">
        <v>17</v>
      </c>
      <c r="P4" s="49" t="s">
        <v>1665</v>
      </c>
      <c r="Q4" s="49" t="s">
        <v>1665</v>
      </c>
      <c r="R4" s="48">
        <v>16</v>
      </c>
      <c r="S4" s="48">
        <v>16</v>
      </c>
      <c r="T4" s="48">
        <v>1</v>
      </c>
      <c r="U4" s="48">
        <v>2</v>
      </c>
      <c r="V4" s="48">
        <v>0</v>
      </c>
      <c r="W4" s="49">
        <v>0</v>
      </c>
      <c r="X4" s="49">
        <v>0</v>
      </c>
      <c r="Y4" s="78" t="s">
        <v>1284</v>
      </c>
      <c r="Z4" s="78" t="s">
        <v>1299</v>
      </c>
      <c r="AA4" s="78"/>
      <c r="AB4" s="84" t="s">
        <v>1384</v>
      </c>
      <c r="AC4" s="84" t="s">
        <v>1472</v>
      </c>
      <c r="AD4" s="84"/>
      <c r="AE4" s="84"/>
      <c r="AF4" s="84" t="s">
        <v>1516</v>
      </c>
      <c r="AG4" s="120">
        <v>18</v>
      </c>
      <c r="AH4" s="123">
        <v>7.725321888412017</v>
      </c>
      <c r="AI4" s="120">
        <v>1</v>
      </c>
      <c r="AJ4" s="123">
        <v>0.4291845493562232</v>
      </c>
      <c r="AK4" s="120">
        <v>0</v>
      </c>
      <c r="AL4" s="123">
        <v>0</v>
      </c>
      <c r="AM4" s="120">
        <v>214</v>
      </c>
      <c r="AN4" s="123">
        <v>91.84549356223177</v>
      </c>
      <c r="AO4" s="120">
        <v>233</v>
      </c>
    </row>
    <row r="5" spans="1:41" ht="15">
      <c r="A5" s="87" t="s">
        <v>1232</v>
      </c>
      <c r="B5" s="65" t="s">
        <v>1240</v>
      </c>
      <c r="C5" s="65" t="s">
        <v>56</v>
      </c>
      <c r="D5" s="109"/>
      <c r="E5" s="108"/>
      <c r="F5" s="110" t="s">
        <v>1724</v>
      </c>
      <c r="G5" s="111"/>
      <c r="H5" s="111"/>
      <c r="I5" s="112">
        <v>5</v>
      </c>
      <c r="J5" s="113"/>
      <c r="K5" s="48">
        <v>10</v>
      </c>
      <c r="L5" s="48">
        <v>13</v>
      </c>
      <c r="M5" s="48">
        <v>2</v>
      </c>
      <c r="N5" s="48">
        <v>15</v>
      </c>
      <c r="O5" s="48">
        <v>0</v>
      </c>
      <c r="P5" s="49">
        <v>0</v>
      </c>
      <c r="Q5" s="49">
        <v>0</v>
      </c>
      <c r="R5" s="48">
        <v>1</v>
      </c>
      <c r="S5" s="48">
        <v>0</v>
      </c>
      <c r="T5" s="48">
        <v>10</v>
      </c>
      <c r="U5" s="48">
        <v>15</v>
      </c>
      <c r="V5" s="48">
        <v>2</v>
      </c>
      <c r="W5" s="49">
        <v>1.52</v>
      </c>
      <c r="X5" s="49">
        <v>0.15555555555555556</v>
      </c>
      <c r="Y5" s="78" t="s">
        <v>1285</v>
      </c>
      <c r="Z5" s="78" t="s">
        <v>1300</v>
      </c>
      <c r="AA5" s="78" t="s">
        <v>1316</v>
      </c>
      <c r="AB5" s="84" t="s">
        <v>1385</v>
      </c>
      <c r="AC5" s="84" t="s">
        <v>1473</v>
      </c>
      <c r="AD5" s="84"/>
      <c r="AE5" s="84" t="s">
        <v>1501</v>
      </c>
      <c r="AF5" s="84" t="s">
        <v>1517</v>
      </c>
      <c r="AG5" s="120">
        <v>7</v>
      </c>
      <c r="AH5" s="123">
        <v>5.147058823529412</v>
      </c>
      <c r="AI5" s="120">
        <v>2</v>
      </c>
      <c r="AJ5" s="123">
        <v>1.4705882352941178</v>
      </c>
      <c r="AK5" s="120">
        <v>0</v>
      </c>
      <c r="AL5" s="123">
        <v>0</v>
      </c>
      <c r="AM5" s="120">
        <v>127</v>
      </c>
      <c r="AN5" s="123">
        <v>93.38235294117646</v>
      </c>
      <c r="AO5" s="120">
        <v>136</v>
      </c>
    </row>
    <row r="6" spans="1:41" ht="15">
      <c r="A6" s="87" t="s">
        <v>1233</v>
      </c>
      <c r="B6" s="65" t="s">
        <v>1241</v>
      </c>
      <c r="C6" s="65" t="s">
        <v>56</v>
      </c>
      <c r="D6" s="109"/>
      <c r="E6" s="108"/>
      <c r="F6" s="110" t="s">
        <v>1725</v>
      </c>
      <c r="G6" s="111"/>
      <c r="H6" s="111"/>
      <c r="I6" s="112">
        <v>6</v>
      </c>
      <c r="J6" s="113"/>
      <c r="K6" s="48">
        <v>9</v>
      </c>
      <c r="L6" s="48">
        <v>19</v>
      </c>
      <c r="M6" s="48">
        <v>8</v>
      </c>
      <c r="N6" s="48">
        <v>27</v>
      </c>
      <c r="O6" s="48">
        <v>0</v>
      </c>
      <c r="P6" s="49">
        <v>0</v>
      </c>
      <c r="Q6" s="49">
        <v>0</v>
      </c>
      <c r="R6" s="48">
        <v>1</v>
      </c>
      <c r="S6" s="48">
        <v>0</v>
      </c>
      <c r="T6" s="48">
        <v>9</v>
      </c>
      <c r="U6" s="48">
        <v>27</v>
      </c>
      <c r="V6" s="48">
        <v>2</v>
      </c>
      <c r="W6" s="49">
        <v>1.209877</v>
      </c>
      <c r="X6" s="49">
        <v>0.3194444444444444</v>
      </c>
      <c r="Y6" s="78" t="s">
        <v>345</v>
      </c>
      <c r="Z6" s="78" t="s">
        <v>364</v>
      </c>
      <c r="AA6" s="78" t="s">
        <v>373</v>
      </c>
      <c r="AB6" s="84" t="s">
        <v>1386</v>
      </c>
      <c r="AC6" s="84" t="s">
        <v>1474</v>
      </c>
      <c r="AD6" s="84" t="s">
        <v>214</v>
      </c>
      <c r="AE6" s="84" t="s">
        <v>1502</v>
      </c>
      <c r="AF6" s="84" t="s">
        <v>1518</v>
      </c>
      <c r="AG6" s="120">
        <v>6</v>
      </c>
      <c r="AH6" s="123">
        <v>8.955223880597014</v>
      </c>
      <c r="AI6" s="120">
        <v>6</v>
      </c>
      <c r="AJ6" s="123">
        <v>8.955223880597014</v>
      </c>
      <c r="AK6" s="120">
        <v>0</v>
      </c>
      <c r="AL6" s="123">
        <v>0</v>
      </c>
      <c r="AM6" s="120">
        <v>55</v>
      </c>
      <c r="AN6" s="123">
        <v>82.08955223880596</v>
      </c>
      <c r="AO6" s="120">
        <v>67</v>
      </c>
    </row>
    <row r="7" spans="1:41" ht="15">
      <c r="A7" s="87" t="s">
        <v>1234</v>
      </c>
      <c r="B7" s="65" t="s">
        <v>1242</v>
      </c>
      <c r="C7" s="65" t="s">
        <v>56</v>
      </c>
      <c r="D7" s="109"/>
      <c r="E7" s="108"/>
      <c r="F7" s="110" t="s">
        <v>1726</v>
      </c>
      <c r="G7" s="111"/>
      <c r="H7" s="111"/>
      <c r="I7" s="112">
        <v>7</v>
      </c>
      <c r="J7" s="113"/>
      <c r="K7" s="48">
        <v>9</v>
      </c>
      <c r="L7" s="48">
        <v>14</v>
      </c>
      <c r="M7" s="48">
        <v>0</v>
      </c>
      <c r="N7" s="48">
        <v>14</v>
      </c>
      <c r="O7" s="48">
        <v>0</v>
      </c>
      <c r="P7" s="49">
        <v>0</v>
      </c>
      <c r="Q7" s="49">
        <v>0</v>
      </c>
      <c r="R7" s="48">
        <v>1</v>
      </c>
      <c r="S7" s="48">
        <v>0</v>
      </c>
      <c r="T7" s="48">
        <v>9</v>
      </c>
      <c r="U7" s="48">
        <v>14</v>
      </c>
      <c r="V7" s="48">
        <v>2</v>
      </c>
      <c r="W7" s="49">
        <v>1.432099</v>
      </c>
      <c r="X7" s="49">
        <v>0.19444444444444445</v>
      </c>
      <c r="Y7" s="78" t="s">
        <v>344</v>
      </c>
      <c r="Z7" s="78" t="s">
        <v>363</v>
      </c>
      <c r="AA7" s="78" t="s">
        <v>372</v>
      </c>
      <c r="AB7" s="84" t="s">
        <v>1387</v>
      </c>
      <c r="AC7" s="84" t="s">
        <v>1475</v>
      </c>
      <c r="AD7" s="84"/>
      <c r="AE7" s="84" t="s">
        <v>1503</v>
      </c>
      <c r="AF7" s="84" t="s">
        <v>1519</v>
      </c>
      <c r="AG7" s="120">
        <v>8</v>
      </c>
      <c r="AH7" s="123">
        <v>5.095541401273885</v>
      </c>
      <c r="AI7" s="120">
        <v>1</v>
      </c>
      <c r="AJ7" s="123">
        <v>0.6369426751592356</v>
      </c>
      <c r="AK7" s="120">
        <v>0</v>
      </c>
      <c r="AL7" s="123">
        <v>0</v>
      </c>
      <c r="AM7" s="120">
        <v>148</v>
      </c>
      <c r="AN7" s="123">
        <v>94.26751592356688</v>
      </c>
      <c r="AO7" s="120">
        <v>157</v>
      </c>
    </row>
    <row r="8" spans="1:41" ht="15">
      <c r="A8" s="87" t="s">
        <v>1235</v>
      </c>
      <c r="B8" s="65" t="s">
        <v>1243</v>
      </c>
      <c r="C8" s="65" t="s">
        <v>56</v>
      </c>
      <c r="D8" s="109"/>
      <c r="E8" s="108"/>
      <c r="F8" s="110" t="s">
        <v>1727</v>
      </c>
      <c r="G8" s="111"/>
      <c r="H8" s="111"/>
      <c r="I8" s="112">
        <v>8</v>
      </c>
      <c r="J8" s="113"/>
      <c r="K8" s="48">
        <v>7</v>
      </c>
      <c r="L8" s="48">
        <v>10</v>
      </c>
      <c r="M8" s="48">
        <v>0</v>
      </c>
      <c r="N8" s="48">
        <v>10</v>
      </c>
      <c r="O8" s="48">
        <v>0</v>
      </c>
      <c r="P8" s="49">
        <v>0</v>
      </c>
      <c r="Q8" s="49">
        <v>0</v>
      </c>
      <c r="R8" s="48">
        <v>1</v>
      </c>
      <c r="S8" s="48">
        <v>0</v>
      </c>
      <c r="T8" s="48">
        <v>7</v>
      </c>
      <c r="U8" s="48">
        <v>10</v>
      </c>
      <c r="V8" s="48">
        <v>3</v>
      </c>
      <c r="W8" s="49">
        <v>1.469388</v>
      </c>
      <c r="X8" s="49">
        <v>0.23809523809523808</v>
      </c>
      <c r="Y8" s="78" t="s">
        <v>362</v>
      </c>
      <c r="Z8" s="78" t="s">
        <v>371</v>
      </c>
      <c r="AA8" s="78" t="s">
        <v>378</v>
      </c>
      <c r="AB8" s="84" t="s">
        <v>1388</v>
      </c>
      <c r="AC8" s="84" t="s">
        <v>1476</v>
      </c>
      <c r="AD8" s="84"/>
      <c r="AE8" s="84" t="s">
        <v>1504</v>
      </c>
      <c r="AF8" s="84" t="s">
        <v>1520</v>
      </c>
      <c r="AG8" s="120">
        <v>4</v>
      </c>
      <c r="AH8" s="123">
        <v>4.166666666666667</v>
      </c>
      <c r="AI8" s="120">
        <v>0</v>
      </c>
      <c r="AJ8" s="123">
        <v>0</v>
      </c>
      <c r="AK8" s="120">
        <v>0</v>
      </c>
      <c r="AL8" s="123">
        <v>0</v>
      </c>
      <c r="AM8" s="120">
        <v>92</v>
      </c>
      <c r="AN8" s="123">
        <v>95.83333333333333</v>
      </c>
      <c r="AO8" s="120">
        <v>96</v>
      </c>
    </row>
    <row r="9" spans="1:41" ht="15">
      <c r="A9" s="87" t="s">
        <v>1236</v>
      </c>
      <c r="B9" s="65" t="s">
        <v>1244</v>
      </c>
      <c r="C9" s="65" t="s">
        <v>56</v>
      </c>
      <c r="D9" s="109"/>
      <c r="E9" s="108"/>
      <c r="F9" s="110" t="s">
        <v>1728</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353</v>
      </c>
      <c r="Z9" s="78" t="s">
        <v>368</v>
      </c>
      <c r="AA9" s="78"/>
      <c r="AB9" s="84" t="s">
        <v>1389</v>
      </c>
      <c r="AC9" s="84" t="s">
        <v>1477</v>
      </c>
      <c r="AD9" s="84"/>
      <c r="AE9" s="84" t="s">
        <v>245</v>
      </c>
      <c r="AF9" s="84" t="s">
        <v>1521</v>
      </c>
      <c r="AG9" s="120">
        <v>2</v>
      </c>
      <c r="AH9" s="123">
        <v>6.25</v>
      </c>
      <c r="AI9" s="120">
        <v>0</v>
      </c>
      <c r="AJ9" s="123">
        <v>0</v>
      </c>
      <c r="AK9" s="120">
        <v>0</v>
      </c>
      <c r="AL9" s="123">
        <v>0</v>
      </c>
      <c r="AM9" s="120">
        <v>30</v>
      </c>
      <c r="AN9" s="123">
        <v>93.75</v>
      </c>
      <c r="AO9" s="120">
        <v>32</v>
      </c>
    </row>
    <row r="10" spans="1:41" ht="14.25" customHeight="1">
      <c r="A10" s="87" t="s">
        <v>1237</v>
      </c>
      <c r="B10" s="65" t="s">
        <v>1245</v>
      </c>
      <c r="C10" s="65" t="s">
        <v>56</v>
      </c>
      <c r="D10" s="109"/>
      <c r="E10" s="108"/>
      <c r="F10" s="110" t="s">
        <v>1729</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351</v>
      </c>
      <c r="Z10" s="78" t="s">
        <v>368</v>
      </c>
      <c r="AA10" s="78"/>
      <c r="AB10" s="84" t="s">
        <v>1390</v>
      </c>
      <c r="AC10" s="84" t="s">
        <v>1478</v>
      </c>
      <c r="AD10" s="84"/>
      <c r="AE10" s="84" t="s">
        <v>237</v>
      </c>
      <c r="AF10" s="84" t="s">
        <v>1522</v>
      </c>
      <c r="AG10" s="120">
        <v>2</v>
      </c>
      <c r="AH10" s="123">
        <v>8.333333333333334</v>
      </c>
      <c r="AI10" s="120">
        <v>0</v>
      </c>
      <c r="AJ10" s="123">
        <v>0</v>
      </c>
      <c r="AK10" s="120">
        <v>0</v>
      </c>
      <c r="AL10" s="123">
        <v>0</v>
      </c>
      <c r="AM10" s="120">
        <v>22</v>
      </c>
      <c r="AN10" s="123">
        <v>91.66666666666667</v>
      </c>
      <c r="AO10" s="120">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1230</v>
      </c>
      <c r="B2" s="84" t="s">
        <v>272</v>
      </c>
      <c r="C2" s="78">
        <f>VLOOKUP(GroupVertices[[#This Row],[Vertex]],Vertices[],MATCH("ID",Vertices[[#Headers],[Vertex]:[Vertex Content Word Count]],0),FALSE)</f>
        <v>73</v>
      </c>
    </row>
    <row r="3" spans="1:3" ht="15">
      <c r="A3" s="78" t="s">
        <v>1230</v>
      </c>
      <c r="B3" s="84" t="s">
        <v>273</v>
      </c>
      <c r="C3" s="78">
        <f>VLOOKUP(GroupVertices[[#This Row],[Vertex]],Vertices[],MATCH("ID",Vertices[[#Headers],[Vertex]:[Vertex Content Word Count]],0),FALSE)</f>
        <v>6</v>
      </c>
    </row>
    <row r="4" spans="1:3" ht="15">
      <c r="A4" s="78" t="s">
        <v>1230</v>
      </c>
      <c r="B4" s="84" t="s">
        <v>271</v>
      </c>
      <c r="C4" s="78">
        <f>VLOOKUP(GroupVertices[[#This Row],[Vertex]],Vertices[],MATCH("ID",Vertices[[#Headers],[Vertex]:[Vertex Content Word Count]],0),FALSE)</f>
        <v>52</v>
      </c>
    </row>
    <row r="5" spans="1:3" ht="15">
      <c r="A5" s="78" t="s">
        <v>1230</v>
      </c>
      <c r="B5" s="84" t="s">
        <v>269</v>
      </c>
      <c r="C5" s="78">
        <f>VLOOKUP(GroupVertices[[#This Row],[Vertex]],Vertices[],MATCH("ID",Vertices[[#Headers],[Vertex]:[Vertex Content Word Count]],0),FALSE)</f>
        <v>71</v>
      </c>
    </row>
    <row r="6" spans="1:3" ht="15">
      <c r="A6" s="78" t="s">
        <v>1230</v>
      </c>
      <c r="B6" s="84" t="s">
        <v>268</v>
      </c>
      <c r="C6" s="78">
        <f>VLOOKUP(GroupVertices[[#This Row],[Vertex]],Vertices[],MATCH("ID",Vertices[[#Headers],[Vertex]:[Vertex Content Word Count]],0),FALSE)</f>
        <v>70</v>
      </c>
    </row>
    <row r="7" spans="1:3" ht="15">
      <c r="A7" s="78" t="s">
        <v>1230</v>
      </c>
      <c r="B7" s="84" t="s">
        <v>267</v>
      </c>
      <c r="C7" s="78">
        <f>VLOOKUP(GroupVertices[[#This Row],[Vertex]],Vertices[],MATCH("ID",Vertices[[#Headers],[Vertex]:[Vertex Content Word Count]],0),FALSE)</f>
        <v>69</v>
      </c>
    </row>
    <row r="8" spans="1:3" ht="15">
      <c r="A8" s="78" t="s">
        <v>1230</v>
      </c>
      <c r="B8" s="84" t="s">
        <v>266</v>
      </c>
      <c r="C8" s="78">
        <f>VLOOKUP(GroupVertices[[#This Row],[Vertex]],Vertices[],MATCH("ID",Vertices[[#Headers],[Vertex]:[Vertex Content Word Count]],0),FALSE)</f>
        <v>68</v>
      </c>
    </row>
    <row r="9" spans="1:3" ht="15">
      <c r="A9" s="78" t="s">
        <v>1230</v>
      </c>
      <c r="B9" s="84" t="s">
        <v>265</v>
      </c>
      <c r="C9" s="78">
        <f>VLOOKUP(GroupVertices[[#This Row],[Vertex]],Vertices[],MATCH("ID",Vertices[[#Headers],[Vertex]:[Vertex Content Word Count]],0),FALSE)</f>
        <v>67</v>
      </c>
    </row>
    <row r="10" spans="1:3" ht="15">
      <c r="A10" s="78" t="s">
        <v>1230</v>
      </c>
      <c r="B10" s="84" t="s">
        <v>264</v>
      </c>
      <c r="C10" s="78">
        <f>VLOOKUP(GroupVertices[[#This Row],[Vertex]],Vertices[],MATCH("ID",Vertices[[#Headers],[Vertex]:[Vertex Content Word Count]],0),FALSE)</f>
        <v>66</v>
      </c>
    </row>
    <row r="11" spans="1:3" ht="15">
      <c r="A11" s="78" t="s">
        <v>1230</v>
      </c>
      <c r="B11" s="84" t="s">
        <v>263</v>
      </c>
      <c r="C11" s="78">
        <f>VLOOKUP(GroupVertices[[#This Row],[Vertex]],Vertices[],MATCH("ID",Vertices[[#Headers],[Vertex]:[Vertex Content Word Count]],0),FALSE)</f>
        <v>65</v>
      </c>
    </row>
    <row r="12" spans="1:3" ht="15">
      <c r="A12" s="78" t="s">
        <v>1230</v>
      </c>
      <c r="B12" s="84" t="s">
        <v>262</v>
      </c>
      <c r="C12" s="78">
        <f>VLOOKUP(GroupVertices[[#This Row],[Vertex]],Vertices[],MATCH("ID",Vertices[[#Headers],[Vertex]:[Vertex Content Word Count]],0),FALSE)</f>
        <v>64</v>
      </c>
    </row>
    <row r="13" spans="1:3" ht="15">
      <c r="A13" s="78" t="s">
        <v>1230</v>
      </c>
      <c r="B13" s="84" t="s">
        <v>261</v>
      </c>
      <c r="C13" s="78">
        <f>VLOOKUP(GroupVertices[[#This Row],[Vertex]],Vertices[],MATCH("ID",Vertices[[#Headers],[Vertex]:[Vertex Content Word Count]],0),FALSE)</f>
        <v>63</v>
      </c>
    </row>
    <row r="14" spans="1:3" ht="15">
      <c r="A14" s="78" t="s">
        <v>1230</v>
      </c>
      <c r="B14" s="84" t="s">
        <v>260</v>
      </c>
      <c r="C14" s="78">
        <f>VLOOKUP(GroupVertices[[#This Row],[Vertex]],Vertices[],MATCH("ID",Vertices[[#Headers],[Vertex]:[Vertex Content Word Count]],0),FALSE)</f>
        <v>62</v>
      </c>
    </row>
    <row r="15" spans="1:3" ht="15">
      <c r="A15" s="78" t="s">
        <v>1230</v>
      </c>
      <c r="B15" s="84" t="s">
        <v>259</v>
      </c>
      <c r="C15" s="78">
        <f>VLOOKUP(GroupVertices[[#This Row],[Vertex]],Vertices[],MATCH("ID",Vertices[[#Headers],[Vertex]:[Vertex Content Word Count]],0),FALSE)</f>
        <v>61</v>
      </c>
    </row>
    <row r="16" spans="1:3" ht="15">
      <c r="A16" s="78" t="s">
        <v>1230</v>
      </c>
      <c r="B16" s="84" t="s">
        <v>258</v>
      </c>
      <c r="C16" s="78">
        <f>VLOOKUP(GroupVertices[[#This Row],[Vertex]],Vertices[],MATCH("ID",Vertices[[#Headers],[Vertex]:[Vertex Content Word Count]],0),FALSE)</f>
        <v>60</v>
      </c>
    </row>
    <row r="17" spans="1:3" ht="15">
      <c r="A17" s="78" t="s">
        <v>1230</v>
      </c>
      <c r="B17" s="84" t="s">
        <v>257</v>
      </c>
      <c r="C17" s="78">
        <f>VLOOKUP(GroupVertices[[#This Row],[Vertex]],Vertices[],MATCH("ID",Vertices[[#Headers],[Vertex]:[Vertex Content Word Count]],0),FALSE)</f>
        <v>59</v>
      </c>
    </row>
    <row r="18" spans="1:3" ht="15">
      <c r="A18" s="78" t="s">
        <v>1230</v>
      </c>
      <c r="B18" s="84" t="s">
        <v>256</v>
      </c>
      <c r="C18" s="78">
        <f>VLOOKUP(GroupVertices[[#This Row],[Vertex]],Vertices[],MATCH("ID",Vertices[[#Headers],[Vertex]:[Vertex Content Word Count]],0),FALSE)</f>
        <v>58</v>
      </c>
    </row>
    <row r="19" spans="1:3" ht="15">
      <c r="A19" s="78" t="s">
        <v>1230</v>
      </c>
      <c r="B19" s="84" t="s">
        <v>255</v>
      </c>
      <c r="C19" s="78">
        <f>VLOOKUP(GroupVertices[[#This Row],[Vertex]],Vertices[],MATCH("ID",Vertices[[#Headers],[Vertex]:[Vertex Content Word Count]],0),FALSE)</f>
        <v>57</v>
      </c>
    </row>
    <row r="20" spans="1:3" ht="15">
      <c r="A20" s="78" t="s">
        <v>1230</v>
      </c>
      <c r="B20" s="84" t="s">
        <v>254</v>
      </c>
      <c r="C20" s="78">
        <f>VLOOKUP(GroupVertices[[#This Row],[Vertex]],Vertices[],MATCH("ID",Vertices[[#Headers],[Vertex]:[Vertex Content Word Count]],0),FALSE)</f>
        <v>56</v>
      </c>
    </row>
    <row r="21" spans="1:3" ht="15">
      <c r="A21" s="78" t="s">
        <v>1230</v>
      </c>
      <c r="B21" s="84" t="s">
        <v>253</v>
      </c>
      <c r="C21" s="78">
        <f>VLOOKUP(GroupVertices[[#This Row],[Vertex]],Vertices[],MATCH("ID",Vertices[[#Headers],[Vertex]:[Vertex Content Word Count]],0),FALSE)</f>
        <v>55</v>
      </c>
    </row>
    <row r="22" spans="1:3" ht="15">
      <c r="A22" s="78" t="s">
        <v>1230</v>
      </c>
      <c r="B22" s="84" t="s">
        <v>252</v>
      </c>
      <c r="C22" s="78">
        <f>VLOOKUP(GroupVertices[[#This Row],[Vertex]],Vertices[],MATCH("ID",Vertices[[#Headers],[Vertex]:[Vertex Content Word Count]],0),FALSE)</f>
        <v>54</v>
      </c>
    </row>
    <row r="23" spans="1:3" ht="15">
      <c r="A23" s="78" t="s">
        <v>1230</v>
      </c>
      <c r="B23" s="84" t="s">
        <v>251</v>
      </c>
      <c r="C23" s="78">
        <f>VLOOKUP(GroupVertices[[#This Row],[Vertex]],Vertices[],MATCH("ID",Vertices[[#Headers],[Vertex]:[Vertex Content Word Count]],0),FALSE)</f>
        <v>53</v>
      </c>
    </row>
    <row r="24" spans="1:3" ht="15">
      <c r="A24" s="78" t="s">
        <v>1230</v>
      </c>
      <c r="B24" s="84" t="s">
        <v>250</v>
      </c>
      <c r="C24" s="78">
        <f>VLOOKUP(GroupVertices[[#This Row],[Vertex]],Vertices[],MATCH("ID",Vertices[[#Headers],[Vertex]:[Vertex Content Word Count]],0),FALSE)</f>
        <v>51</v>
      </c>
    </row>
    <row r="25" spans="1:3" ht="15">
      <c r="A25" s="78" t="s">
        <v>1230</v>
      </c>
      <c r="B25" s="84" t="s">
        <v>227</v>
      </c>
      <c r="C25" s="78">
        <f>VLOOKUP(GroupVertices[[#This Row],[Vertex]],Vertices[],MATCH("ID",Vertices[[#Headers],[Vertex]:[Vertex Content Word Count]],0),FALSE)</f>
        <v>26</v>
      </c>
    </row>
    <row r="26" spans="1:3" ht="15">
      <c r="A26" s="78" t="s">
        <v>1230</v>
      </c>
      <c r="B26" s="84" t="s">
        <v>221</v>
      </c>
      <c r="C26" s="78">
        <f>VLOOKUP(GroupVertices[[#This Row],[Vertex]],Vertices[],MATCH("ID",Vertices[[#Headers],[Vertex]:[Vertex Content Word Count]],0),FALSE)</f>
        <v>19</v>
      </c>
    </row>
    <row r="27" spans="1:3" ht="15">
      <c r="A27" s="78" t="s">
        <v>1230</v>
      </c>
      <c r="B27" s="84" t="s">
        <v>219</v>
      </c>
      <c r="C27" s="78">
        <f>VLOOKUP(GroupVertices[[#This Row],[Vertex]],Vertices[],MATCH("ID",Vertices[[#Headers],[Vertex]:[Vertex Content Word Count]],0),FALSE)</f>
        <v>17</v>
      </c>
    </row>
    <row r="28" spans="1:3" ht="15">
      <c r="A28" s="78" t="s">
        <v>1230</v>
      </c>
      <c r="B28" s="84" t="s">
        <v>218</v>
      </c>
      <c r="C28" s="78">
        <f>VLOOKUP(GroupVertices[[#This Row],[Vertex]],Vertices[],MATCH("ID",Vertices[[#Headers],[Vertex]:[Vertex Content Word Count]],0),FALSE)</f>
        <v>16</v>
      </c>
    </row>
    <row r="29" spans="1:3" ht="15">
      <c r="A29" s="78" t="s">
        <v>1230</v>
      </c>
      <c r="B29" s="84" t="s">
        <v>217</v>
      </c>
      <c r="C29" s="78">
        <f>VLOOKUP(GroupVertices[[#This Row],[Vertex]],Vertices[],MATCH("ID",Vertices[[#Headers],[Vertex]:[Vertex Content Word Count]],0),FALSE)</f>
        <v>15</v>
      </c>
    </row>
    <row r="30" spans="1:3" ht="15">
      <c r="A30" s="78" t="s">
        <v>1230</v>
      </c>
      <c r="B30" s="84" t="s">
        <v>213</v>
      </c>
      <c r="C30" s="78">
        <f>VLOOKUP(GroupVertices[[#This Row],[Vertex]],Vertices[],MATCH("ID",Vertices[[#Headers],[Vertex]:[Vertex Content Word Count]],0),FALSE)</f>
        <v>5</v>
      </c>
    </row>
    <row r="31" spans="1:3" ht="15">
      <c r="A31" s="78" t="s">
        <v>1231</v>
      </c>
      <c r="B31" s="84" t="s">
        <v>230</v>
      </c>
      <c r="C31" s="78">
        <f>VLOOKUP(GroupVertices[[#This Row],[Vertex]],Vertices[],MATCH("ID",Vertices[[#Headers],[Vertex]:[Vertex Content Word Count]],0),FALSE)</f>
        <v>29</v>
      </c>
    </row>
    <row r="32" spans="1:3" ht="15">
      <c r="A32" s="78" t="s">
        <v>1231</v>
      </c>
      <c r="B32" s="84" t="s">
        <v>231</v>
      </c>
      <c r="C32" s="78">
        <f>VLOOKUP(GroupVertices[[#This Row],[Vertex]],Vertices[],MATCH("ID",Vertices[[#Headers],[Vertex]:[Vertex Content Word Count]],0),FALSE)</f>
        <v>30</v>
      </c>
    </row>
    <row r="33" spans="1:3" ht="15">
      <c r="A33" s="78" t="s">
        <v>1231</v>
      </c>
      <c r="B33" s="84" t="s">
        <v>232</v>
      </c>
      <c r="C33" s="78">
        <f>VLOOKUP(GroupVertices[[#This Row],[Vertex]],Vertices[],MATCH("ID",Vertices[[#Headers],[Vertex]:[Vertex Content Word Count]],0),FALSE)</f>
        <v>31</v>
      </c>
    </row>
    <row r="34" spans="1:3" ht="15">
      <c r="A34" s="78" t="s">
        <v>1231</v>
      </c>
      <c r="B34" s="84" t="s">
        <v>233</v>
      </c>
      <c r="C34" s="78">
        <f>VLOOKUP(GroupVertices[[#This Row],[Vertex]],Vertices[],MATCH("ID",Vertices[[#Headers],[Vertex]:[Vertex Content Word Count]],0),FALSE)</f>
        <v>32</v>
      </c>
    </row>
    <row r="35" spans="1:3" ht="15">
      <c r="A35" s="78" t="s">
        <v>1231</v>
      </c>
      <c r="B35" s="84" t="s">
        <v>234</v>
      </c>
      <c r="C35" s="78">
        <f>VLOOKUP(GroupVertices[[#This Row],[Vertex]],Vertices[],MATCH("ID",Vertices[[#Headers],[Vertex]:[Vertex Content Word Count]],0),FALSE)</f>
        <v>33</v>
      </c>
    </row>
    <row r="36" spans="1:3" ht="15">
      <c r="A36" s="78" t="s">
        <v>1231</v>
      </c>
      <c r="B36" s="84" t="s">
        <v>235</v>
      </c>
      <c r="C36" s="78">
        <f>VLOOKUP(GroupVertices[[#This Row],[Vertex]],Vertices[],MATCH("ID",Vertices[[#Headers],[Vertex]:[Vertex Content Word Count]],0),FALSE)</f>
        <v>34</v>
      </c>
    </row>
    <row r="37" spans="1:3" ht="15">
      <c r="A37" s="78" t="s">
        <v>1231</v>
      </c>
      <c r="B37" s="84" t="s">
        <v>236</v>
      </c>
      <c r="C37" s="78">
        <f>VLOOKUP(GroupVertices[[#This Row],[Vertex]],Vertices[],MATCH("ID",Vertices[[#Headers],[Vertex]:[Vertex Content Word Count]],0),FALSE)</f>
        <v>35</v>
      </c>
    </row>
    <row r="38" spans="1:3" ht="15">
      <c r="A38" s="78" t="s">
        <v>1231</v>
      </c>
      <c r="B38" s="84" t="s">
        <v>239</v>
      </c>
      <c r="C38" s="78">
        <f>VLOOKUP(GroupVertices[[#This Row],[Vertex]],Vertices[],MATCH("ID",Vertices[[#Headers],[Vertex]:[Vertex Content Word Count]],0),FALSE)</f>
        <v>38</v>
      </c>
    </row>
    <row r="39" spans="1:3" ht="15">
      <c r="A39" s="78" t="s">
        <v>1231</v>
      </c>
      <c r="B39" s="84" t="s">
        <v>240</v>
      </c>
      <c r="C39" s="78">
        <f>VLOOKUP(GroupVertices[[#This Row],[Vertex]],Vertices[],MATCH("ID",Vertices[[#Headers],[Vertex]:[Vertex Content Word Count]],0),FALSE)</f>
        <v>39</v>
      </c>
    </row>
    <row r="40" spans="1:3" ht="15">
      <c r="A40" s="78" t="s">
        <v>1231</v>
      </c>
      <c r="B40" s="84" t="s">
        <v>241</v>
      </c>
      <c r="C40" s="78">
        <f>VLOOKUP(GroupVertices[[#This Row],[Vertex]],Vertices[],MATCH("ID",Vertices[[#Headers],[Vertex]:[Vertex Content Word Count]],0),FALSE)</f>
        <v>40</v>
      </c>
    </row>
    <row r="41" spans="1:3" ht="15">
      <c r="A41" s="78" t="s">
        <v>1231</v>
      </c>
      <c r="B41" s="84" t="s">
        <v>242</v>
      </c>
      <c r="C41" s="78">
        <f>VLOOKUP(GroupVertices[[#This Row],[Vertex]],Vertices[],MATCH("ID",Vertices[[#Headers],[Vertex]:[Vertex Content Word Count]],0),FALSE)</f>
        <v>41</v>
      </c>
    </row>
    <row r="42" spans="1:3" ht="15">
      <c r="A42" s="78" t="s">
        <v>1231</v>
      </c>
      <c r="B42" s="84" t="s">
        <v>243</v>
      </c>
      <c r="C42" s="78">
        <f>VLOOKUP(GroupVertices[[#This Row],[Vertex]],Vertices[],MATCH("ID",Vertices[[#Headers],[Vertex]:[Vertex Content Word Count]],0),FALSE)</f>
        <v>42</v>
      </c>
    </row>
    <row r="43" spans="1:3" ht="15">
      <c r="A43" s="78" t="s">
        <v>1231</v>
      </c>
      <c r="B43" s="84" t="s">
        <v>247</v>
      </c>
      <c r="C43" s="78">
        <f>VLOOKUP(GroupVertices[[#This Row],[Vertex]],Vertices[],MATCH("ID",Vertices[[#Headers],[Vertex]:[Vertex Content Word Count]],0),FALSE)</f>
        <v>47</v>
      </c>
    </row>
    <row r="44" spans="1:3" ht="15">
      <c r="A44" s="78" t="s">
        <v>1231</v>
      </c>
      <c r="B44" s="84" t="s">
        <v>248</v>
      </c>
      <c r="C44" s="78">
        <f>VLOOKUP(GroupVertices[[#This Row],[Vertex]],Vertices[],MATCH("ID",Vertices[[#Headers],[Vertex]:[Vertex Content Word Count]],0),FALSE)</f>
        <v>48</v>
      </c>
    </row>
    <row r="45" spans="1:3" ht="15">
      <c r="A45" s="78" t="s">
        <v>1231</v>
      </c>
      <c r="B45" s="84" t="s">
        <v>280</v>
      </c>
      <c r="C45" s="78">
        <f>VLOOKUP(GroupVertices[[#This Row],[Vertex]],Vertices[],MATCH("ID",Vertices[[#Headers],[Vertex]:[Vertex Content Word Count]],0),FALSE)</f>
        <v>81</v>
      </c>
    </row>
    <row r="46" spans="1:3" ht="15">
      <c r="A46" s="78" t="s">
        <v>1231</v>
      </c>
      <c r="B46" s="84" t="s">
        <v>282</v>
      </c>
      <c r="C46" s="78">
        <f>VLOOKUP(GroupVertices[[#This Row],[Vertex]],Vertices[],MATCH("ID",Vertices[[#Headers],[Vertex]:[Vertex Content Word Count]],0),FALSE)</f>
        <v>83</v>
      </c>
    </row>
    <row r="47" spans="1:3" ht="15">
      <c r="A47" s="78" t="s">
        <v>1232</v>
      </c>
      <c r="B47" s="84" t="s">
        <v>276</v>
      </c>
      <c r="C47" s="78">
        <f>VLOOKUP(GroupVertices[[#This Row],[Vertex]],Vertices[],MATCH("ID",Vertices[[#Headers],[Vertex]:[Vertex Content Word Count]],0),FALSE)</f>
        <v>77</v>
      </c>
    </row>
    <row r="48" spans="1:3" ht="15">
      <c r="A48" s="78" t="s">
        <v>1232</v>
      </c>
      <c r="B48" s="84" t="s">
        <v>249</v>
      </c>
      <c r="C48" s="78">
        <f>VLOOKUP(GroupVertices[[#This Row],[Vertex]],Vertices[],MATCH("ID",Vertices[[#Headers],[Vertex]:[Vertex Content Word Count]],0),FALSE)</f>
        <v>21</v>
      </c>
    </row>
    <row r="49" spans="1:3" ht="15">
      <c r="A49" s="78" t="s">
        <v>1232</v>
      </c>
      <c r="B49" s="84" t="s">
        <v>294</v>
      </c>
      <c r="C49" s="78">
        <f>VLOOKUP(GroupVertices[[#This Row],[Vertex]],Vertices[],MATCH("ID",Vertices[[#Headers],[Vertex]:[Vertex Content Word Count]],0),FALSE)</f>
        <v>76</v>
      </c>
    </row>
    <row r="50" spans="1:3" ht="15">
      <c r="A50" s="78" t="s">
        <v>1232</v>
      </c>
      <c r="B50" s="84" t="s">
        <v>293</v>
      </c>
      <c r="C50" s="78">
        <f>VLOOKUP(GroupVertices[[#This Row],[Vertex]],Vertices[],MATCH("ID",Vertices[[#Headers],[Vertex]:[Vertex Content Word Count]],0),FALSE)</f>
        <v>50</v>
      </c>
    </row>
    <row r="51" spans="1:3" ht="15">
      <c r="A51" s="78" t="s">
        <v>1232</v>
      </c>
      <c r="B51" s="84" t="s">
        <v>292</v>
      </c>
      <c r="C51" s="78">
        <f>VLOOKUP(GroupVertices[[#This Row],[Vertex]],Vertices[],MATCH("ID",Vertices[[#Headers],[Vertex]:[Vertex Content Word Count]],0),FALSE)</f>
        <v>49</v>
      </c>
    </row>
    <row r="52" spans="1:3" ht="15">
      <c r="A52" s="78" t="s">
        <v>1232</v>
      </c>
      <c r="B52" s="84" t="s">
        <v>226</v>
      </c>
      <c r="C52" s="78">
        <f>VLOOKUP(GroupVertices[[#This Row],[Vertex]],Vertices[],MATCH("ID",Vertices[[#Headers],[Vertex]:[Vertex Content Word Count]],0),FALSE)</f>
        <v>25</v>
      </c>
    </row>
    <row r="53" spans="1:3" ht="15">
      <c r="A53" s="78" t="s">
        <v>1232</v>
      </c>
      <c r="B53" s="84" t="s">
        <v>225</v>
      </c>
      <c r="C53" s="78">
        <f>VLOOKUP(GroupVertices[[#This Row],[Vertex]],Vertices[],MATCH("ID",Vertices[[#Headers],[Vertex]:[Vertex Content Word Count]],0),FALSE)</f>
        <v>22</v>
      </c>
    </row>
    <row r="54" spans="1:3" ht="15">
      <c r="A54" s="78" t="s">
        <v>1232</v>
      </c>
      <c r="B54" s="84" t="s">
        <v>224</v>
      </c>
      <c r="C54" s="78">
        <f>VLOOKUP(GroupVertices[[#This Row],[Vertex]],Vertices[],MATCH("ID",Vertices[[#Headers],[Vertex]:[Vertex Content Word Count]],0),FALSE)</f>
        <v>24</v>
      </c>
    </row>
    <row r="55" spans="1:3" ht="15">
      <c r="A55" s="78" t="s">
        <v>1232</v>
      </c>
      <c r="B55" s="84" t="s">
        <v>223</v>
      </c>
      <c r="C55" s="78">
        <f>VLOOKUP(GroupVertices[[#This Row],[Vertex]],Vertices[],MATCH("ID",Vertices[[#Headers],[Vertex]:[Vertex Content Word Count]],0),FALSE)</f>
        <v>23</v>
      </c>
    </row>
    <row r="56" spans="1:3" ht="15">
      <c r="A56" s="78" t="s">
        <v>1232</v>
      </c>
      <c r="B56" s="84" t="s">
        <v>222</v>
      </c>
      <c r="C56" s="78">
        <f>VLOOKUP(GroupVertices[[#This Row],[Vertex]],Vertices[],MATCH("ID",Vertices[[#Headers],[Vertex]:[Vertex Content Word Count]],0),FALSE)</f>
        <v>20</v>
      </c>
    </row>
    <row r="57" spans="1:3" ht="15">
      <c r="A57" s="78" t="s">
        <v>1233</v>
      </c>
      <c r="B57" s="84" t="s">
        <v>281</v>
      </c>
      <c r="C57" s="78">
        <f>VLOOKUP(GroupVertices[[#This Row],[Vertex]],Vertices[],MATCH("ID",Vertices[[#Headers],[Vertex]:[Vertex Content Word Count]],0),FALSE)</f>
        <v>82</v>
      </c>
    </row>
    <row r="58" spans="1:3" ht="15">
      <c r="A58" s="78" t="s">
        <v>1233</v>
      </c>
      <c r="B58" s="84" t="s">
        <v>214</v>
      </c>
      <c r="C58" s="78">
        <f>VLOOKUP(GroupVertices[[#This Row],[Vertex]],Vertices[],MATCH("ID",Vertices[[#Headers],[Vertex]:[Vertex Content Word Count]],0),FALSE)</f>
        <v>7</v>
      </c>
    </row>
    <row r="59" spans="1:3" ht="15">
      <c r="A59" s="78" t="s">
        <v>1233</v>
      </c>
      <c r="B59" s="84" t="s">
        <v>290</v>
      </c>
      <c r="C59" s="78">
        <f>VLOOKUP(GroupVertices[[#This Row],[Vertex]],Vertices[],MATCH("ID",Vertices[[#Headers],[Vertex]:[Vertex Content Word Count]],0),FALSE)</f>
        <v>14</v>
      </c>
    </row>
    <row r="60" spans="1:3" ht="15">
      <c r="A60" s="78" t="s">
        <v>1233</v>
      </c>
      <c r="B60" s="84" t="s">
        <v>289</v>
      </c>
      <c r="C60" s="78">
        <f>VLOOKUP(GroupVertices[[#This Row],[Vertex]],Vertices[],MATCH("ID",Vertices[[#Headers],[Vertex]:[Vertex Content Word Count]],0),FALSE)</f>
        <v>13</v>
      </c>
    </row>
    <row r="61" spans="1:3" ht="15">
      <c r="A61" s="78" t="s">
        <v>1233</v>
      </c>
      <c r="B61" s="84" t="s">
        <v>288</v>
      </c>
      <c r="C61" s="78">
        <f>VLOOKUP(GroupVertices[[#This Row],[Vertex]],Vertices[],MATCH("ID",Vertices[[#Headers],[Vertex]:[Vertex Content Word Count]],0),FALSE)</f>
        <v>12</v>
      </c>
    </row>
    <row r="62" spans="1:3" ht="15">
      <c r="A62" s="78" t="s">
        <v>1233</v>
      </c>
      <c r="B62" s="84" t="s">
        <v>220</v>
      </c>
      <c r="C62" s="78">
        <f>VLOOKUP(GroupVertices[[#This Row],[Vertex]],Vertices[],MATCH("ID",Vertices[[#Headers],[Vertex]:[Vertex Content Word Count]],0),FALSE)</f>
        <v>18</v>
      </c>
    </row>
    <row r="63" spans="1:3" ht="15">
      <c r="A63" s="78" t="s">
        <v>1233</v>
      </c>
      <c r="B63" s="84" t="s">
        <v>216</v>
      </c>
      <c r="C63" s="78">
        <f>VLOOKUP(GroupVertices[[#This Row],[Vertex]],Vertices[],MATCH("ID",Vertices[[#Headers],[Vertex]:[Vertex Content Word Count]],0),FALSE)</f>
        <v>10</v>
      </c>
    </row>
    <row r="64" spans="1:3" ht="15">
      <c r="A64" s="78" t="s">
        <v>1233</v>
      </c>
      <c r="B64" s="84" t="s">
        <v>215</v>
      </c>
      <c r="C64" s="78">
        <f>VLOOKUP(GroupVertices[[#This Row],[Vertex]],Vertices[],MATCH("ID",Vertices[[#Headers],[Vertex]:[Vertex Content Word Count]],0),FALSE)</f>
        <v>9</v>
      </c>
    </row>
    <row r="65" spans="1:3" ht="15">
      <c r="A65" s="78" t="s">
        <v>1233</v>
      </c>
      <c r="B65" s="84" t="s">
        <v>286</v>
      </c>
      <c r="C65" s="78">
        <f>VLOOKUP(GroupVertices[[#This Row],[Vertex]],Vertices[],MATCH("ID",Vertices[[#Headers],[Vertex]:[Vertex Content Word Count]],0),FALSE)</f>
        <v>8</v>
      </c>
    </row>
    <row r="66" spans="1:3" ht="15">
      <c r="A66" s="78" t="s">
        <v>1234</v>
      </c>
      <c r="B66" s="84" t="s">
        <v>279</v>
      </c>
      <c r="C66" s="78">
        <f>VLOOKUP(GroupVertices[[#This Row],[Vertex]],Vertices[],MATCH("ID",Vertices[[#Headers],[Vertex]:[Vertex Content Word Count]],0),FALSE)</f>
        <v>80</v>
      </c>
    </row>
    <row r="67" spans="1:3" ht="15">
      <c r="A67" s="78" t="s">
        <v>1234</v>
      </c>
      <c r="B67" s="84" t="s">
        <v>212</v>
      </c>
      <c r="C67" s="78">
        <f>VLOOKUP(GroupVertices[[#This Row],[Vertex]],Vertices[],MATCH("ID",Vertices[[#Headers],[Vertex]:[Vertex Content Word Count]],0),FALSE)</f>
        <v>3</v>
      </c>
    </row>
    <row r="68" spans="1:3" ht="15">
      <c r="A68" s="78" t="s">
        <v>1234</v>
      </c>
      <c r="B68" s="84" t="s">
        <v>291</v>
      </c>
      <c r="C68" s="78">
        <f>VLOOKUP(GroupVertices[[#This Row],[Vertex]],Vertices[],MATCH("ID",Vertices[[#Headers],[Vertex]:[Vertex Content Word Count]],0),FALSE)</f>
        <v>44</v>
      </c>
    </row>
    <row r="69" spans="1:3" ht="15">
      <c r="A69" s="78" t="s">
        <v>1234</v>
      </c>
      <c r="B69" s="84" t="s">
        <v>278</v>
      </c>
      <c r="C69" s="78">
        <f>VLOOKUP(GroupVertices[[#This Row],[Vertex]],Vertices[],MATCH("ID",Vertices[[#Headers],[Vertex]:[Vertex Content Word Count]],0),FALSE)</f>
        <v>79</v>
      </c>
    </row>
    <row r="70" spans="1:3" ht="15">
      <c r="A70" s="78" t="s">
        <v>1234</v>
      </c>
      <c r="B70" s="84" t="s">
        <v>277</v>
      </c>
      <c r="C70" s="78">
        <f>VLOOKUP(GroupVertices[[#This Row],[Vertex]],Vertices[],MATCH("ID",Vertices[[#Headers],[Vertex]:[Vertex Content Word Count]],0),FALSE)</f>
        <v>78</v>
      </c>
    </row>
    <row r="71" spans="1:3" ht="15">
      <c r="A71" s="78" t="s">
        <v>1234</v>
      </c>
      <c r="B71" s="84" t="s">
        <v>275</v>
      </c>
      <c r="C71" s="78">
        <f>VLOOKUP(GroupVertices[[#This Row],[Vertex]],Vertices[],MATCH("ID",Vertices[[#Headers],[Vertex]:[Vertex Content Word Count]],0),FALSE)</f>
        <v>75</v>
      </c>
    </row>
    <row r="72" spans="1:3" ht="15">
      <c r="A72" s="78" t="s">
        <v>1234</v>
      </c>
      <c r="B72" s="84" t="s">
        <v>274</v>
      </c>
      <c r="C72" s="78">
        <f>VLOOKUP(GroupVertices[[#This Row],[Vertex]],Vertices[],MATCH("ID",Vertices[[#Headers],[Vertex]:[Vertex Content Word Count]],0),FALSE)</f>
        <v>74</v>
      </c>
    </row>
    <row r="73" spans="1:3" ht="15">
      <c r="A73" s="78" t="s">
        <v>1234</v>
      </c>
      <c r="B73" s="84" t="s">
        <v>244</v>
      </c>
      <c r="C73" s="78">
        <f>VLOOKUP(GroupVertices[[#This Row],[Vertex]],Vertices[],MATCH("ID",Vertices[[#Headers],[Vertex]:[Vertex Content Word Count]],0),FALSE)</f>
        <v>43</v>
      </c>
    </row>
    <row r="74" spans="1:3" ht="15">
      <c r="A74" s="78" t="s">
        <v>1234</v>
      </c>
      <c r="B74" s="84" t="s">
        <v>285</v>
      </c>
      <c r="C74" s="78">
        <f>VLOOKUP(GroupVertices[[#This Row],[Vertex]],Vertices[],MATCH("ID",Vertices[[#Headers],[Vertex]:[Vertex Content Word Count]],0),FALSE)</f>
        <v>4</v>
      </c>
    </row>
    <row r="75" spans="1:3" ht="15">
      <c r="A75" s="78" t="s">
        <v>1235</v>
      </c>
      <c r="B75" s="84" t="s">
        <v>284</v>
      </c>
      <c r="C75" s="78">
        <f>VLOOKUP(GroupVertices[[#This Row],[Vertex]],Vertices[],MATCH("ID",Vertices[[#Headers],[Vertex]:[Vertex Content Word Count]],0),FALSE)</f>
        <v>85</v>
      </c>
    </row>
    <row r="76" spans="1:3" ht="15">
      <c r="A76" s="78" t="s">
        <v>1235</v>
      </c>
      <c r="B76" s="84" t="s">
        <v>295</v>
      </c>
      <c r="C76" s="78">
        <f>VLOOKUP(GroupVertices[[#This Row],[Vertex]],Vertices[],MATCH("ID",Vertices[[#Headers],[Vertex]:[Vertex Content Word Count]],0),FALSE)</f>
        <v>86</v>
      </c>
    </row>
    <row r="77" spans="1:3" ht="15">
      <c r="A77" s="78" t="s">
        <v>1235</v>
      </c>
      <c r="B77" s="84" t="s">
        <v>283</v>
      </c>
      <c r="C77" s="78">
        <f>VLOOKUP(GroupVertices[[#This Row],[Vertex]],Vertices[],MATCH("ID",Vertices[[#Headers],[Vertex]:[Vertex Content Word Count]],0),FALSE)</f>
        <v>84</v>
      </c>
    </row>
    <row r="78" spans="1:3" ht="15">
      <c r="A78" s="78" t="s">
        <v>1235</v>
      </c>
      <c r="B78" s="84" t="s">
        <v>270</v>
      </c>
      <c r="C78" s="78">
        <f>VLOOKUP(GroupVertices[[#This Row],[Vertex]],Vertices[],MATCH("ID",Vertices[[#Headers],[Vertex]:[Vertex Content Word Count]],0),FALSE)</f>
        <v>72</v>
      </c>
    </row>
    <row r="79" spans="1:3" ht="15">
      <c r="A79" s="78" t="s">
        <v>1235</v>
      </c>
      <c r="B79" s="84" t="s">
        <v>287</v>
      </c>
      <c r="C79" s="78">
        <f>VLOOKUP(GroupVertices[[#This Row],[Vertex]],Vertices[],MATCH("ID",Vertices[[#Headers],[Vertex]:[Vertex Content Word Count]],0),FALSE)</f>
        <v>11</v>
      </c>
    </row>
    <row r="80" spans="1:3" ht="15">
      <c r="A80" s="78" t="s">
        <v>1235</v>
      </c>
      <c r="B80" s="84" t="s">
        <v>229</v>
      </c>
      <c r="C80" s="78">
        <f>VLOOKUP(GroupVertices[[#This Row],[Vertex]],Vertices[],MATCH("ID",Vertices[[#Headers],[Vertex]:[Vertex Content Word Count]],0),FALSE)</f>
        <v>28</v>
      </c>
    </row>
    <row r="81" spans="1:3" ht="15">
      <c r="A81" s="78" t="s">
        <v>1235</v>
      </c>
      <c r="B81" s="84" t="s">
        <v>228</v>
      </c>
      <c r="C81" s="78">
        <f>VLOOKUP(GroupVertices[[#This Row],[Vertex]],Vertices[],MATCH("ID",Vertices[[#Headers],[Vertex]:[Vertex Content Word Count]],0),FALSE)</f>
        <v>27</v>
      </c>
    </row>
    <row r="82" spans="1:3" ht="15">
      <c r="A82" s="78" t="s">
        <v>1236</v>
      </c>
      <c r="B82" s="84" t="s">
        <v>246</v>
      </c>
      <c r="C82" s="78">
        <f>VLOOKUP(GroupVertices[[#This Row],[Vertex]],Vertices[],MATCH("ID",Vertices[[#Headers],[Vertex]:[Vertex Content Word Count]],0),FALSE)</f>
        <v>46</v>
      </c>
    </row>
    <row r="83" spans="1:3" ht="15">
      <c r="A83" s="78" t="s">
        <v>1236</v>
      </c>
      <c r="B83" s="84" t="s">
        <v>245</v>
      </c>
      <c r="C83" s="78">
        <f>VLOOKUP(GroupVertices[[#This Row],[Vertex]],Vertices[],MATCH("ID",Vertices[[#Headers],[Vertex]:[Vertex Content Word Count]],0),FALSE)</f>
        <v>45</v>
      </c>
    </row>
    <row r="84" spans="1:3" ht="15">
      <c r="A84" s="78" t="s">
        <v>1237</v>
      </c>
      <c r="B84" s="84" t="s">
        <v>238</v>
      </c>
      <c r="C84" s="78">
        <f>VLOOKUP(GroupVertices[[#This Row],[Vertex]],Vertices[],MATCH("ID",Vertices[[#Headers],[Vertex]:[Vertex Content Word Count]],0),FALSE)</f>
        <v>37</v>
      </c>
    </row>
    <row r="85" spans="1:3" ht="15">
      <c r="A85" s="78" t="s">
        <v>1237</v>
      </c>
      <c r="B85" s="84" t="s">
        <v>237</v>
      </c>
      <c r="C85"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1252</v>
      </c>
      <c r="B2" s="34" t="s">
        <v>1191</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80</v>
      </c>
      <c r="N2" s="37">
        <f>MIN(Vertices[Eigenvector Centrality])</f>
        <v>0</v>
      </c>
      <c r="O2" s="38">
        <f>COUNTIF(Vertices[Eigenvector Centrality],"&gt;= "&amp;N2)-COUNTIF(Vertices[Eigenvector Centrality],"&gt;="&amp;N3)</f>
        <v>39</v>
      </c>
      <c r="P2" s="37">
        <f>MIN(Vertices[PageRank])</f>
        <v>0.332106</v>
      </c>
      <c r="Q2" s="38">
        <f>COUNTIF(Vertices[PageRank],"&gt;= "&amp;P2)-COUNTIF(Vertices[PageRank],"&gt;="&amp;P3)</f>
        <v>11</v>
      </c>
      <c r="R2" s="37">
        <f>MIN(Vertices[Clustering Coefficient])</f>
        <v>0</v>
      </c>
      <c r="S2" s="43">
        <f>COUNTIF(Vertices[Clustering Coefficient],"&gt;= "&amp;R2)-COUNTIF(Vertices[Clustering Coefficient],"&gt;="&amp;R3)</f>
        <v>31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0.5636363636363636</v>
      </c>
      <c r="G3" s="40">
        <f>COUNTIF(Vertices[In-Degree],"&gt;= "&amp;F3)-COUNTIF(Vertices[In-Degree],"&gt;="&amp;F4)</f>
        <v>24</v>
      </c>
      <c r="H3" s="39">
        <f aca="true" t="shared" si="3" ref="H3:H26">H2+($H$57-$H$2)/BinDivisor</f>
        <v>0.14545454545454545</v>
      </c>
      <c r="I3" s="40">
        <f>COUNTIF(Vertices[Out-Degree],"&gt;= "&amp;H3)-COUNTIF(Vertices[Out-Degree],"&gt;="&amp;H4)</f>
        <v>0</v>
      </c>
      <c r="J3" s="39">
        <f aca="true" t="shared" si="4" ref="J3:J26">J2+($J$57-$J$2)/BinDivisor</f>
        <v>41.24848485454545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0.0016787090909090908</v>
      </c>
      <c r="O3" s="40">
        <f>COUNTIF(Vertices[Eigenvector Centrality],"&gt;= "&amp;N3)-COUNTIF(Vertices[Eigenvector Centrality],"&gt;="&amp;N4)</f>
        <v>2</v>
      </c>
      <c r="P3" s="39">
        <f aca="true" t="shared" si="7" ref="P3:P26">P2+($P$57-$P$2)/BinDivisor</f>
        <v>0.4520547454545455</v>
      </c>
      <c r="Q3" s="40">
        <f>COUNTIF(Vertices[PageRank],"&gt;= "&amp;P3)-COUNTIF(Vertices[PageRank],"&gt;="&amp;P4)</f>
        <v>5</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1.1272727272727272</v>
      </c>
      <c r="G4" s="38">
        <f>COUNTIF(Vertices[In-Degree],"&gt;= "&amp;F4)-COUNTIF(Vertices[In-Degree],"&gt;="&amp;F5)</f>
        <v>0</v>
      </c>
      <c r="H4" s="37">
        <f t="shared" si="3"/>
        <v>0.2909090909090909</v>
      </c>
      <c r="I4" s="38">
        <f>COUNTIF(Vertices[Out-Degree],"&gt;= "&amp;H4)-COUNTIF(Vertices[Out-Degree],"&gt;="&amp;H5)</f>
        <v>0</v>
      </c>
      <c r="J4" s="37">
        <f t="shared" si="4"/>
        <v>82.4969697090909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0.0033574181818181816</v>
      </c>
      <c r="O4" s="38">
        <f>COUNTIF(Vertices[Eigenvector Centrality],"&gt;= "&amp;N4)-COUNTIF(Vertices[Eigenvector Centrality],"&gt;="&amp;N5)</f>
        <v>2</v>
      </c>
      <c r="P4" s="37">
        <f t="shared" si="7"/>
        <v>0.572003490909091</v>
      </c>
      <c r="Q4" s="38">
        <f>COUNTIF(Vertices[PageRank],"&gt;= "&amp;P4)-COUNTIF(Vertices[PageRank],"&gt;="&amp;P5)</f>
        <v>11</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1.690909090909091</v>
      </c>
      <c r="G5" s="40">
        <f>COUNTIF(Vertices[In-Degree],"&gt;= "&amp;F5)-COUNTIF(Vertices[In-Degree],"&gt;="&amp;F6)</f>
        <v>4</v>
      </c>
      <c r="H5" s="39">
        <f t="shared" si="3"/>
        <v>0.43636363636363634</v>
      </c>
      <c r="I5" s="40">
        <f>COUNTIF(Vertices[Out-Degree],"&gt;= "&amp;H5)-COUNTIF(Vertices[Out-Degree],"&gt;="&amp;H6)</f>
        <v>0</v>
      </c>
      <c r="J5" s="39">
        <f t="shared" si="4"/>
        <v>123.74545456363636</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0.005036127272727273</v>
      </c>
      <c r="O5" s="40">
        <f>COUNTIF(Vertices[Eigenvector Centrality],"&gt;= "&amp;N5)-COUNTIF(Vertices[Eigenvector Centrality],"&gt;="&amp;N6)</f>
        <v>0</v>
      </c>
      <c r="P5" s="39">
        <f t="shared" si="7"/>
        <v>0.6919522363636365</v>
      </c>
      <c r="Q5" s="40">
        <f>COUNTIF(Vertices[PageRank],"&gt;= "&amp;P5)-COUNTIF(Vertices[PageRank],"&gt;="&amp;P6)</f>
        <v>23</v>
      </c>
      <c r="R5" s="39">
        <f t="shared" si="8"/>
        <v>0.03636363636363636</v>
      </c>
      <c r="S5" s="44">
        <f>COUNTIF(Vertices[Clustering Coefficient],"&gt;= "&amp;R5)-COUNTIF(Vertices[Clustering Coefficient],"&gt;="&amp;R6)</f>
        <v>1</v>
      </c>
      <c r="T5" s="39" t="e">
        <f ca="1" t="shared" si="9"/>
        <v>#REF!</v>
      </c>
      <c r="U5" s="40" t="e">
        <f ca="1" t="shared" si="0"/>
        <v>#REF!</v>
      </c>
    </row>
    <row r="6" spans="1:21" ht="15">
      <c r="A6" s="34" t="s">
        <v>148</v>
      </c>
      <c r="B6" s="34">
        <v>154</v>
      </c>
      <c r="D6" s="32">
        <f t="shared" si="1"/>
        <v>0</v>
      </c>
      <c r="E6" s="3">
        <f>COUNTIF(Vertices[Degree],"&gt;= "&amp;D6)-COUNTIF(Vertices[Degree],"&gt;="&amp;D7)</f>
        <v>0</v>
      </c>
      <c r="F6" s="37">
        <f t="shared" si="2"/>
        <v>2.2545454545454544</v>
      </c>
      <c r="G6" s="38">
        <f>COUNTIF(Vertices[In-Degree],"&gt;= "&amp;F6)-COUNTIF(Vertices[In-Degree],"&gt;="&amp;F7)</f>
        <v>0</v>
      </c>
      <c r="H6" s="37">
        <f t="shared" si="3"/>
        <v>0.5818181818181818</v>
      </c>
      <c r="I6" s="38">
        <f>COUNTIF(Vertices[Out-Degree],"&gt;= "&amp;H6)-COUNTIF(Vertices[Out-Degree],"&gt;="&amp;H7)</f>
        <v>0</v>
      </c>
      <c r="J6" s="37">
        <f t="shared" si="4"/>
        <v>164.9939394181818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0.006714836363636363</v>
      </c>
      <c r="O6" s="38">
        <f>COUNTIF(Vertices[Eigenvector Centrality],"&gt;= "&amp;N6)-COUNTIF(Vertices[Eigenvector Centrality],"&gt;="&amp;N7)</f>
        <v>0</v>
      </c>
      <c r="P6" s="37">
        <f t="shared" si="7"/>
        <v>0.8119009818181819</v>
      </c>
      <c r="Q6" s="38">
        <f>COUNTIF(Vertices[PageRank],"&gt;= "&amp;P6)-COUNTIF(Vertices[PageRank],"&gt;="&amp;P7)</f>
        <v>0</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16</v>
      </c>
      <c r="D7" s="32">
        <f t="shared" si="1"/>
        <v>0</v>
      </c>
      <c r="E7" s="3">
        <f>COUNTIF(Vertices[Degree],"&gt;= "&amp;D7)-COUNTIF(Vertices[Degree],"&gt;="&amp;D8)</f>
        <v>0</v>
      </c>
      <c r="F7" s="39">
        <f t="shared" si="2"/>
        <v>2.818181818181818</v>
      </c>
      <c r="G7" s="40">
        <f>COUNTIF(Vertices[In-Degree],"&gt;= "&amp;F7)-COUNTIF(Vertices[In-Degree],"&gt;="&amp;F8)</f>
        <v>2</v>
      </c>
      <c r="H7" s="39">
        <f t="shared" si="3"/>
        <v>0.7272727272727273</v>
      </c>
      <c r="I7" s="40">
        <f>COUNTIF(Vertices[Out-Degree],"&gt;= "&amp;H7)-COUNTIF(Vertices[Out-Degree],"&gt;="&amp;H8)</f>
        <v>0</v>
      </c>
      <c r="J7" s="39">
        <f t="shared" si="4"/>
        <v>206.24242427272725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0.008393545454545454</v>
      </c>
      <c r="O7" s="40">
        <f>COUNTIF(Vertices[Eigenvector Centrality],"&gt;= "&amp;N7)-COUNTIF(Vertices[Eigenvector Centrality],"&gt;="&amp;N8)</f>
        <v>10</v>
      </c>
      <c r="P7" s="39">
        <f t="shared" si="7"/>
        <v>0.9318497272727274</v>
      </c>
      <c r="Q7" s="40">
        <f>COUNTIF(Vertices[PageRank],"&gt;= "&amp;P7)-COUNTIF(Vertices[PageRank],"&gt;="&amp;P8)</f>
        <v>21</v>
      </c>
      <c r="R7" s="39">
        <f t="shared" si="8"/>
        <v>0.06060606060606061</v>
      </c>
      <c r="S7" s="44">
        <f>COUNTIF(Vertices[Clustering Coefficient],"&gt;= "&amp;R7)-COUNTIF(Vertices[Clustering Coefficient],"&gt;="&amp;R8)</f>
        <v>1</v>
      </c>
      <c r="T7" s="39" t="e">
        <f ca="1" t="shared" si="9"/>
        <v>#REF!</v>
      </c>
      <c r="U7" s="40" t="e">
        <f ca="1" t="shared" si="0"/>
        <v>#REF!</v>
      </c>
    </row>
    <row r="8" spans="1:21" ht="15">
      <c r="A8" s="34" t="s">
        <v>150</v>
      </c>
      <c r="B8" s="34">
        <v>170</v>
      </c>
      <c r="D8" s="32">
        <f t="shared" si="1"/>
        <v>0</v>
      </c>
      <c r="E8" s="3">
        <f>COUNTIF(Vertices[Degree],"&gt;= "&amp;D8)-COUNTIF(Vertices[Degree],"&gt;="&amp;D9)</f>
        <v>0</v>
      </c>
      <c r="F8" s="37">
        <f t="shared" si="2"/>
        <v>3.3818181818181814</v>
      </c>
      <c r="G8" s="38">
        <f>COUNTIF(Vertices[In-Degree],"&gt;= "&amp;F8)-COUNTIF(Vertices[In-Degree],"&gt;="&amp;F9)</f>
        <v>0</v>
      </c>
      <c r="H8" s="37">
        <f t="shared" si="3"/>
        <v>0.8727272727272728</v>
      </c>
      <c r="I8" s="38">
        <f>COUNTIF(Vertices[Out-Degree],"&gt;= "&amp;H8)-COUNTIF(Vertices[Out-Degree],"&gt;="&amp;H9)</f>
        <v>31</v>
      </c>
      <c r="J8" s="37">
        <f t="shared" si="4"/>
        <v>247.4909091272727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0.010072254545454545</v>
      </c>
      <c r="O8" s="38">
        <f>COUNTIF(Vertices[Eigenvector Centrality],"&gt;= "&amp;N8)-COUNTIF(Vertices[Eigenvector Centrality],"&gt;="&amp;N9)</f>
        <v>7</v>
      </c>
      <c r="P8" s="37">
        <f t="shared" si="7"/>
        <v>1.051798472727273</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3.945454545454545</v>
      </c>
      <c r="G9" s="40">
        <f>COUNTIF(Vertices[In-Degree],"&gt;= "&amp;F9)-COUNTIF(Vertices[In-Degree],"&gt;="&amp;F10)</f>
        <v>2</v>
      </c>
      <c r="H9" s="39">
        <f t="shared" si="3"/>
        <v>1.0181818181818183</v>
      </c>
      <c r="I9" s="40">
        <f>COUNTIF(Vertices[Out-Degree],"&gt;= "&amp;H9)-COUNTIF(Vertices[Out-Degree],"&gt;="&amp;H10)</f>
        <v>0</v>
      </c>
      <c r="J9" s="39">
        <f t="shared" si="4"/>
        <v>288.7393939818181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0.011750963636363637</v>
      </c>
      <c r="O9" s="40">
        <f>COUNTIF(Vertices[Eigenvector Centrality],"&gt;= "&amp;N9)-COUNTIF(Vertices[Eigenvector Centrality],"&gt;="&amp;N10)</f>
        <v>0</v>
      </c>
      <c r="P9" s="39">
        <f t="shared" si="7"/>
        <v>1.1717472181818183</v>
      </c>
      <c r="Q9" s="40">
        <f>COUNTIF(Vertices[PageRank],"&gt;= "&amp;P9)-COUNTIF(Vertices[PageRank],"&gt;="&amp;P10)</f>
        <v>1</v>
      </c>
      <c r="R9" s="39">
        <f t="shared" si="8"/>
        <v>0.08484848484848484</v>
      </c>
      <c r="S9" s="44">
        <f>COUNTIF(Vertices[Clustering Coefficient],"&gt;= "&amp;R9)-COUNTIF(Vertices[Clustering Coefficient],"&gt;="&amp;R10)</f>
        <v>2</v>
      </c>
      <c r="T9" s="39" t="e">
        <f ca="1" t="shared" si="9"/>
        <v>#REF!</v>
      </c>
      <c r="U9" s="40" t="e">
        <f ca="1" t="shared" si="0"/>
        <v>#REF!</v>
      </c>
    </row>
    <row r="10" spans="1:21" ht="15">
      <c r="A10" s="34" t="s">
        <v>1253</v>
      </c>
      <c r="B10" s="34">
        <v>3</v>
      </c>
      <c r="D10" s="32">
        <f t="shared" si="1"/>
        <v>0</v>
      </c>
      <c r="E10" s="3">
        <f>COUNTIF(Vertices[Degree],"&gt;= "&amp;D10)-COUNTIF(Vertices[Degree],"&gt;="&amp;D11)</f>
        <v>0</v>
      </c>
      <c r="F10" s="37">
        <f t="shared" si="2"/>
        <v>4.509090909090909</v>
      </c>
      <c r="G10" s="38">
        <f>COUNTIF(Vertices[In-Degree],"&gt;= "&amp;F10)-COUNTIF(Vertices[In-Degree],"&gt;="&amp;F11)</f>
        <v>3</v>
      </c>
      <c r="H10" s="37">
        <f t="shared" si="3"/>
        <v>1.1636363636363638</v>
      </c>
      <c r="I10" s="38">
        <f>COUNTIF(Vertices[Out-Degree],"&gt;= "&amp;H10)-COUNTIF(Vertices[Out-Degree],"&gt;="&amp;H11)</f>
        <v>0</v>
      </c>
      <c r="J10" s="37">
        <f t="shared" si="4"/>
        <v>329.98787883636356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0.013429672727272728</v>
      </c>
      <c r="O10" s="38">
        <f>COUNTIF(Vertices[Eigenvector Centrality],"&gt;= "&amp;N10)-COUNTIF(Vertices[Eigenvector Centrality],"&gt;="&amp;N11)</f>
        <v>1</v>
      </c>
      <c r="P10" s="37">
        <f t="shared" si="7"/>
        <v>1.2916959636363636</v>
      </c>
      <c r="Q10" s="38">
        <f>COUNTIF(Vertices[PageRank],"&gt;= "&amp;P10)-COUNTIF(Vertices[PageRank],"&gt;="&amp;P11)</f>
        <v>4</v>
      </c>
      <c r="R10" s="37">
        <f t="shared" si="8"/>
        <v>0.09696969696969696</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5.072727272727272</v>
      </c>
      <c r="G11" s="40">
        <f>COUNTIF(Vertices[In-Degree],"&gt;= "&amp;F11)-COUNTIF(Vertices[In-Degree],"&gt;="&amp;F12)</f>
        <v>0</v>
      </c>
      <c r="H11" s="39">
        <f t="shared" si="3"/>
        <v>1.3090909090909093</v>
      </c>
      <c r="I11" s="40">
        <f>COUNTIF(Vertices[Out-Degree],"&gt;= "&amp;H11)-COUNTIF(Vertices[Out-Degree],"&gt;="&amp;H12)</f>
        <v>0</v>
      </c>
      <c r="J11" s="39">
        <f t="shared" si="4"/>
        <v>371.236363690909</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0.01510838181818182</v>
      </c>
      <c r="O11" s="40">
        <f>COUNTIF(Vertices[Eigenvector Centrality],"&gt;= "&amp;N11)-COUNTIF(Vertices[Eigenvector Centrality],"&gt;="&amp;N12)</f>
        <v>0</v>
      </c>
      <c r="P11" s="39">
        <f t="shared" si="7"/>
        <v>1.411644709090909</v>
      </c>
      <c r="Q11" s="40">
        <f>COUNTIF(Vertices[PageRank],"&gt;= "&amp;P11)-COUNTIF(Vertices[PageRank],"&gt;="&amp;P12)</f>
        <v>0</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296</v>
      </c>
      <c r="B12" s="34">
        <v>149</v>
      </c>
      <c r="D12" s="32">
        <f t="shared" si="1"/>
        <v>0</v>
      </c>
      <c r="E12" s="3">
        <f>COUNTIF(Vertices[Degree],"&gt;= "&amp;D12)-COUNTIF(Vertices[Degree],"&gt;="&amp;D13)</f>
        <v>0</v>
      </c>
      <c r="F12" s="37">
        <f t="shared" si="2"/>
        <v>5.636363636363636</v>
      </c>
      <c r="G12" s="38">
        <f>COUNTIF(Vertices[In-Degree],"&gt;= "&amp;F12)-COUNTIF(Vertices[In-Degree],"&gt;="&amp;F13)</f>
        <v>1</v>
      </c>
      <c r="H12" s="37">
        <f t="shared" si="3"/>
        <v>1.4545454545454548</v>
      </c>
      <c r="I12" s="38">
        <f>COUNTIF(Vertices[Out-Degree],"&gt;= "&amp;H12)-COUNTIF(Vertices[Out-Degree],"&gt;="&amp;H13)</f>
        <v>0</v>
      </c>
      <c r="J12" s="37">
        <f t="shared" si="4"/>
        <v>412.48484854545444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0.01678709090909091</v>
      </c>
      <c r="O12" s="38">
        <f>COUNTIF(Vertices[Eigenvector Centrality],"&gt;= "&amp;N12)-COUNTIF(Vertices[Eigenvector Centrality],"&gt;="&amp;N13)</f>
        <v>0</v>
      </c>
      <c r="P12" s="37">
        <f t="shared" si="7"/>
        <v>1.5315934545454544</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176</v>
      </c>
      <c r="B13" s="34">
        <v>20</v>
      </c>
      <c r="D13" s="32">
        <f t="shared" si="1"/>
        <v>0</v>
      </c>
      <c r="E13" s="3">
        <f>COUNTIF(Vertices[Degree],"&gt;= "&amp;D13)-COUNTIF(Vertices[Degree],"&gt;="&amp;D14)</f>
        <v>0</v>
      </c>
      <c r="F13" s="39">
        <f t="shared" si="2"/>
        <v>6.199999999999999</v>
      </c>
      <c r="G13" s="40">
        <f>COUNTIF(Vertices[In-Degree],"&gt;= "&amp;F13)-COUNTIF(Vertices[In-Degree],"&gt;="&amp;F14)</f>
        <v>0</v>
      </c>
      <c r="H13" s="39">
        <f t="shared" si="3"/>
        <v>1.6000000000000003</v>
      </c>
      <c r="I13" s="40">
        <f>COUNTIF(Vertices[Out-Degree],"&gt;= "&amp;H13)-COUNTIF(Vertices[Out-Degree],"&gt;="&amp;H14)</f>
        <v>0</v>
      </c>
      <c r="J13" s="39">
        <f t="shared" si="4"/>
        <v>453.7333333999999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0.0184658</v>
      </c>
      <c r="O13" s="40">
        <f>COUNTIF(Vertices[Eigenvector Centrality],"&gt;= "&amp;N13)-COUNTIF(Vertices[Eigenvector Centrality],"&gt;="&amp;N14)</f>
        <v>0</v>
      </c>
      <c r="P13" s="39">
        <f t="shared" si="7"/>
        <v>1.6515421999999997</v>
      </c>
      <c r="Q13" s="40">
        <f>COUNTIF(Vertices[PageRank],"&gt;= "&amp;P13)-COUNTIF(Vertices[PageRank],"&gt;="&amp;P14)</f>
        <v>2</v>
      </c>
      <c r="R13" s="39">
        <f t="shared" si="8"/>
        <v>0.1333333333333333</v>
      </c>
      <c r="S13" s="44">
        <f>COUNTIF(Vertices[Clustering Coefficient],"&gt;= "&amp;R13)-COUNTIF(Vertices[Clustering Coefficient],"&gt;="&amp;R14)</f>
        <v>1</v>
      </c>
      <c r="T13" s="39" t="e">
        <f ca="1" t="shared" si="9"/>
        <v>#REF!</v>
      </c>
      <c r="U13" s="40" t="e">
        <f ca="1" t="shared" si="0"/>
        <v>#REF!</v>
      </c>
    </row>
    <row r="14" spans="1:21" ht="15">
      <c r="A14" s="34" t="s">
        <v>297</v>
      </c>
      <c r="B14" s="34">
        <v>1</v>
      </c>
      <c r="D14" s="32">
        <f t="shared" si="1"/>
        <v>0</v>
      </c>
      <c r="E14" s="3">
        <f>COUNTIF(Vertices[Degree],"&gt;= "&amp;D14)-COUNTIF(Vertices[Degree],"&gt;="&amp;D15)</f>
        <v>0</v>
      </c>
      <c r="F14" s="37">
        <f t="shared" si="2"/>
        <v>6.763636363636363</v>
      </c>
      <c r="G14" s="38">
        <f>COUNTIF(Vertices[In-Degree],"&gt;= "&amp;F14)-COUNTIF(Vertices[In-Degree],"&gt;="&amp;F15)</f>
        <v>1</v>
      </c>
      <c r="H14" s="37">
        <f t="shared" si="3"/>
        <v>1.7454545454545458</v>
      </c>
      <c r="I14" s="38">
        <f>COUNTIF(Vertices[Out-Degree],"&gt;= "&amp;H14)-COUNTIF(Vertices[Out-Degree],"&gt;="&amp;H15)</f>
        <v>0</v>
      </c>
      <c r="J14" s="37">
        <f t="shared" si="4"/>
        <v>494.9818182545453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0.02014450909090909</v>
      </c>
      <c r="O14" s="38">
        <f>COUNTIF(Vertices[Eigenvector Centrality],"&gt;= "&amp;N14)-COUNTIF(Vertices[Eigenvector Centrality],"&gt;="&amp;N15)</f>
        <v>0</v>
      </c>
      <c r="P14" s="37">
        <f t="shared" si="7"/>
        <v>1.771490945454545</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7.327272727272726</v>
      </c>
      <c r="G15" s="40">
        <f>COUNTIF(Vertices[In-Degree],"&gt;= "&amp;F15)-COUNTIF(Vertices[In-Degree],"&gt;="&amp;F16)</f>
        <v>0</v>
      </c>
      <c r="H15" s="39">
        <f t="shared" si="3"/>
        <v>1.8909090909090913</v>
      </c>
      <c r="I15" s="40">
        <f>COUNTIF(Vertices[Out-Degree],"&gt;= "&amp;H15)-COUNTIF(Vertices[Out-Degree],"&gt;="&amp;H16)</f>
        <v>13</v>
      </c>
      <c r="J15" s="39">
        <f t="shared" si="4"/>
        <v>536.2303031090908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0.02182321818181818</v>
      </c>
      <c r="O15" s="40">
        <f>COUNTIF(Vertices[Eigenvector Centrality],"&gt;= "&amp;N15)-COUNTIF(Vertices[Eigenvector Centrality],"&gt;="&amp;N16)</f>
        <v>0</v>
      </c>
      <c r="P15" s="39">
        <f t="shared" si="7"/>
        <v>1.8914396909090905</v>
      </c>
      <c r="Q15" s="40">
        <f>COUNTIF(Vertices[PageRank],"&gt;= "&amp;P15)-COUNTIF(Vertices[PageRank],"&gt;="&amp;P16)</f>
        <v>1</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151</v>
      </c>
      <c r="B16" s="34">
        <v>20</v>
      </c>
      <c r="D16" s="32">
        <f t="shared" si="1"/>
        <v>0</v>
      </c>
      <c r="E16" s="3">
        <f>COUNTIF(Vertices[Degree],"&gt;= "&amp;D16)-COUNTIF(Vertices[Degree],"&gt;="&amp;D17)</f>
        <v>0</v>
      </c>
      <c r="F16" s="37">
        <f t="shared" si="2"/>
        <v>7.89090909090909</v>
      </c>
      <c r="G16" s="38">
        <f>COUNTIF(Vertices[In-Degree],"&gt;= "&amp;F16)-COUNTIF(Vertices[In-Degree],"&gt;="&amp;F17)</f>
        <v>1</v>
      </c>
      <c r="H16" s="37">
        <f t="shared" si="3"/>
        <v>2.0363636363636366</v>
      </c>
      <c r="I16" s="38">
        <f>COUNTIF(Vertices[Out-Degree],"&gt;= "&amp;H16)-COUNTIF(Vertices[Out-Degree],"&gt;="&amp;H17)</f>
        <v>0</v>
      </c>
      <c r="J16" s="37">
        <f t="shared" si="4"/>
        <v>577.4787879636363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0.02350192727272727</v>
      </c>
      <c r="O16" s="38">
        <f>COUNTIF(Vertices[Eigenvector Centrality],"&gt;= "&amp;N16)-COUNTIF(Vertices[Eigenvector Centrality],"&gt;="&amp;N17)</f>
        <v>0</v>
      </c>
      <c r="P16" s="37">
        <f t="shared" si="7"/>
        <v>2.011388436363636</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8.454545454545453</v>
      </c>
      <c r="G17" s="40">
        <f>COUNTIF(Vertices[In-Degree],"&gt;= "&amp;F17)-COUNTIF(Vertices[In-Degree],"&gt;="&amp;F18)</f>
        <v>0</v>
      </c>
      <c r="H17" s="39">
        <f t="shared" si="3"/>
        <v>2.181818181818182</v>
      </c>
      <c r="I17" s="40">
        <f>COUNTIF(Vertices[Out-Degree],"&gt;= "&amp;H17)-COUNTIF(Vertices[Out-Degree],"&gt;="&amp;H18)</f>
        <v>0</v>
      </c>
      <c r="J17" s="39">
        <f t="shared" si="4"/>
        <v>618.7272728181817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0.02518063636363636</v>
      </c>
      <c r="O17" s="40">
        <f>COUNTIF(Vertices[Eigenvector Centrality],"&gt;= "&amp;N17)-COUNTIF(Vertices[Eigenvector Centrality],"&gt;="&amp;N18)</f>
        <v>0</v>
      </c>
      <c r="P17" s="39">
        <f t="shared" si="7"/>
        <v>2.1313371818181817</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0.02877697841726619</v>
      </c>
      <c r="D18" s="32">
        <f t="shared" si="1"/>
        <v>0</v>
      </c>
      <c r="E18" s="3">
        <f>COUNTIF(Vertices[Degree],"&gt;= "&amp;D18)-COUNTIF(Vertices[Degree],"&gt;="&amp;D19)</f>
        <v>0</v>
      </c>
      <c r="F18" s="37">
        <f t="shared" si="2"/>
        <v>9.018181818181818</v>
      </c>
      <c r="G18" s="38">
        <f>COUNTIF(Vertices[In-Degree],"&gt;= "&amp;F18)-COUNTIF(Vertices[In-Degree],"&gt;="&amp;F19)</f>
        <v>0</v>
      </c>
      <c r="H18" s="37">
        <f t="shared" si="3"/>
        <v>2.3272727272727276</v>
      </c>
      <c r="I18" s="38">
        <f>COUNTIF(Vertices[Out-Degree],"&gt;= "&amp;H18)-COUNTIF(Vertices[Out-Degree],"&gt;="&amp;H19)</f>
        <v>0</v>
      </c>
      <c r="J18" s="37">
        <f t="shared" si="4"/>
        <v>659.9757576727272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0.02685934545454545</v>
      </c>
      <c r="O18" s="38">
        <f>COUNTIF(Vertices[Eigenvector Centrality],"&gt;= "&amp;N18)-COUNTIF(Vertices[Eigenvector Centrality],"&gt;="&amp;N19)</f>
        <v>20</v>
      </c>
      <c r="P18" s="37">
        <f t="shared" si="7"/>
        <v>2.2512859272727272</v>
      </c>
      <c r="Q18" s="38">
        <f>COUNTIF(Vertices[PageRank],"&gt;= "&amp;P18)-COUNTIF(Vertices[PageRank],"&gt;="&amp;P19)</f>
        <v>0</v>
      </c>
      <c r="R18" s="37">
        <f t="shared" si="8"/>
        <v>0.19393939393939388</v>
      </c>
      <c r="S18" s="43">
        <f>COUNTIF(Vertices[Clustering Coefficient],"&gt;= "&amp;R18)-COUNTIF(Vertices[Clustering Coefficient],"&gt;="&amp;R19)</f>
        <v>1</v>
      </c>
      <c r="T18" s="37" t="e">
        <f ca="1" t="shared" si="9"/>
        <v>#REF!</v>
      </c>
      <c r="U18" s="38" t="e">
        <f ca="1" t="shared" si="0"/>
        <v>#REF!</v>
      </c>
    </row>
    <row r="19" spans="1:21" ht="15">
      <c r="A19" s="34" t="s">
        <v>171</v>
      </c>
      <c r="B19" s="34">
        <v>0.055944055944055944</v>
      </c>
      <c r="D19" s="32">
        <f t="shared" si="1"/>
        <v>0</v>
      </c>
      <c r="E19" s="3">
        <f>COUNTIF(Vertices[Degree],"&gt;= "&amp;D19)-COUNTIF(Vertices[Degree],"&gt;="&amp;D20)</f>
        <v>0</v>
      </c>
      <c r="F19" s="39">
        <f t="shared" si="2"/>
        <v>9.581818181818182</v>
      </c>
      <c r="G19" s="40">
        <f>COUNTIF(Vertices[In-Degree],"&gt;= "&amp;F19)-COUNTIF(Vertices[In-Degree],"&gt;="&amp;F20)</f>
        <v>0</v>
      </c>
      <c r="H19" s="39">
        <f t="shared" si="3"/>
        <v>2.472727272727273</v>
      </c>
      <c r="I19" s="40">
        <f>COUNTIF(Vertices[Out-Degree],"&gt;= "&amp;H19)-COUNTIF(Vertices[Out-Degree],"&gt;="&amp;H20)</f>
        <v>0</v>
      </c>
      <c r="J19" s="39">
        <f t="shared" si="4"/>
        <v>701.2242425272727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0.02853805454545454</v>
      </c>
      <c r="O19" s="40">
        <f>COUNTIF(Vertices[Eigenvector Centrality],"&gt;= "&amp;N19)-COUNTIF(Vertices[Eigenvector Centrality],"&gt;="&amp;N20)</f>
        <v>0</v>
      </c>
      <c r="P19" s="39">
        <f t="shared" si="7"/>
        <v>2.371234672727273</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10.145454545454546</v>
      </c>
      <c r="G20" s="38">
        <f>COUNTIF(Vertices[In-Degree],"&gt;= "&amp;F20)-COUNTIF(Vertices[In-Degree],"&gt;="&amp;F21)</f>
        <v>0</v>
      </c>
      <c r="H20" s="37">
        <f t="shared" si="3"/>
        <v>2.6181818181818186</v>
      </c>
      <c r="I20" s="38">
        <f>COUNTIF(Vertices[Out-Degree],"&gt;= "&amp;H20)-COUNTIF(Vertices[Out-Degree],"&gt;="&amp;H21)</f>
        <v>0</v>
      </c>
      <c r="J20" s="37">
        <f t="shared" si="4"/>
        <v>742.4727273818182</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0.03021676363636363</v>
      </c>
      <c r="O20" s="38">
        <f>COUNTIF(Vertices[Eigenvector Centrality],"&gt;= "&amp;N20)-COUNTIF(Vertices[Eigenvector Centrality],"&gt;="&amp;N21)</f>
        <v>0</v>
      </c>
      <c r="P20" s="37">
        <f t="shared" si="7"/>
        <v>2.4911834181818184</v>
      </c>
      <c r="Q20" s="38">
        <f>COUNTIF(Vertices[PageRank],"&gt;= "&amp;P20)-COUNTIF(Vertices[PageRank],"&gt;="&amp;P21)</f>
        <v>1</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10.70909090909091</v>
      </c>
      <c r="G21" s="40">
        <f>COUNTIF(Vertices[In-Degree],"&gt;= "&amp;F21)-COUNTIF(Vertices[In-Degree],"&gt;="&amp;F22)</f>
        <v>0</v>
      </c>
      <c r="H21" s="39">
        <f t="shared" si="3"/>
        <v>2.763636363636364</v>
      </c>
      <c r="I21" s="40">
        <f>COUNTIF(Vertices[Out-Degree],"&gt;= "&amp;H21)-COUNTIF(Vertices[Out-Degree],"&gt;="&amp;H22)</f>
        <v>0</v>
      </c>
      <c r="J21" s="39">
        <f t="shared" si="4"/>
        <v>783.7212122363637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0.03189547272727272</v>
      </c>
      <c r="O21" s="40">
        <f>COUNTIF(Vertices[Eigenvector Centrality],"&gt;= "&amp;N21)-COUNTIF(Vertices[Eigenvector Centrality],"&gt;="&amp;N22)</f>
        <v>0</v>
      </c>
      <c r="P21" s="39">
        <f t="shared" si="7"/>
        <v>2.611132163636364</v>
      </c>
      <c r="Q21" s="40">
        <f>COUNTIF(Vertices[PageRank],"&gt;= "&amp;P21)-COUNTIF(Vertices[PageRank],"&gt;="&amp;P22)</f>
        <v>0</v>
      </c>
      <c r="R21" s="39">
        <f t="shared" si="8"/>
        <v>0.23030303030303023</v>
      </c>
      <c r="S21" s="44">
        <f>COUNTIF(Vertices[Clustering Coefficient],"&gt;= "&amp;R21)-COUNTIF(Vertices[Clustering Coefficient],"&gt;="&amp;R22)</f>
        <v>1</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11.272727272727275</v>
      </c>
      <c r="G22" s="38">
        <f>COUNTIF(Vertices[In-Degree],"&gt;= "&amp;F22)-COUNTIF(Vertices[In-Degree],"&gt;="&amp;F23)</f>
        <v>0</v>
      </c>
      <c r="H22" s="37">
        <f t="shared" si="3"/>
        <v>2.9090909090909096</v>
      </c>
      <c r="I22" s="38">
        <f>COUNTIF(Vertices[Out-Degree],"&gt;= "&amp;H22)-COUNTIF(Vertices[Out-Degree],"&gt;="&amp;H23)</f>
        <v>21</v>
      </c>
      <c r="J22" s="37">
        <f t="shared" si="4"/>
        <v>824.9696970909092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0.033574181818181816</v>
      </c>
      <c r="O22" s="38">
        <f>COUNTIF(Vertices[Eigenvector Centrality],"&gt;= "&amp;N22)-COUNTIF(Vertices[Eigenvector Centrality],"&gt;="&amp;N23)</f>
        <v>0</v>
      </c>
      <c r="P22" s="37">
        <f t="shared" si="7"/>
        <v>2.7310809090909096</v>
      </c>
      <c r="Q22" s="38">
        <f>COUNTIF(Vertices[PageRank],"&gt;= "&amp;P22)-COUNTIF(Vertices[PageRank],"&gt;="&amp;P23)</f>
        <v>0</v>
      </c>
      <c r="R22" s="37">
        <f t="shared" si="8"/>
        <v>0.24242424242424235</v>
      </c>
      <c r="S22" s="43">
        <f>COUNTIF(Vertices[Clustering Coefficient],"&gt;= "&amp;R22)-COUNTIF(Vertices[Clustering Coefficient],"&gt;="&amp;R23)</f>
        <v>8</v>
      </c>
      <c r="T22" s="37" t="e">
        <f ca="1" t="shared" si="9"/>
        <v>#REF!</v>
      </c>
      <c r="U22" s="38" t="e">
        <f ca="1" t="shared" si="0"/>
        <v>#REF!</v>
      </c>
    </row>
    <row r="23" spans="1:21" ht="15">
      <c r="A23" s="34" t="s">
        <v>154</v>
      </c>
      <c r="B23" s="34">
        <v>64</v>
      </c>
      <c r="D23" s="32">
        <f t="shared" si="1"/>
        <v>0</v>
      </c>
      <c r="E23" s="3">
        <f>COUNTIF(Vertices[Degree],"&gt;= "&amp;D23)-COUNTIF(Vertices[Degree],"&gt;="&amp;D24)</f>
        <v>0</v>
      </c>
      <c r="F23" s="39">
        <f t="shared" si="2"/>
        <v>11.83636363636364</v>
      </c>
      <c r="G23" s="40">
        <f>COUNTIF(Vertices[In-Degree],"&gt;= "&amp;F23)-COUNTIF(Vertices[In-Degree],"&gt;="&amp;F24)</f>
        <v>0</v>
      </c>
      <c r="H23" s="39">
        <f t="shared" si="3"/>
        <v>3.054545454545455</v>
      </c>
      <c r="I23" s="40">
        <f>COUNTIF(Vertices[Out-Degree],"&gt;= "&amp;H23)-COUNTIF(Vertices[Out-Degree],"&gt;="&amp;H24)</f>
        <v>0</v>
      </c>
      <c r="J23" s="39">
        <f t="shared" si="4"/>
        <v>866.2181819454547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0.03525289090909091</v>
      </c>
      <c r="O23" s="40">
        <f>COUNTIF(Vertices[Eigenvector Centrality],"&gt;= "&amp;N23)-COUNTIF(Vertices[Eigenvector Centrality],"&gt;="&amp;N24)</f>
        <v>0</v>
      </c>
      <c r="P23" s="39">
        <f t="shared" si="7"/>
        <v>2.851029654545455</v>
      </c>
      <c r="Q23" s="40">
        <f>COUNTIF(Vertices[PageRank],"&gt;= "&amp;P23)-COUNTIF(Vertices[PageRank],"&gt;="&amp;P24)</f>
        <v>0</v>
      </c>
      <c r="R23" s="39">
        <f t="shared" si="8"/>
        <v>0.25454545454545446</v>
      </c>
      <c r="S23" s="44">
        <f>COUNTIF(Vertices[Clustering Coefficient],"&gt;= "&amp;R23)-COUNTIF(Vertices[Clustering Coefficient],"&gt;="&amp;R24)</f>
        <v>2</v>
      </c>
      <c r="T23" s="39" t="e">
        <f ca="1" t="shared" si="9"/>
        <v>#REF!</v>
      </c>
      <c r="U23" s="40" t="e">
        <f ca="1" t="shared" si="0"/>
        <v>#REF!</v>
      </c>
    </row>
    <row r="24" spans="1:21" ht="15">
      <c r="A24" s="34" t="s">
        <v>155</v>
      </c>
      <c r="B24" s="34">
        <v>149</v>
      </c>
      <c r="D24" s="32">
        <f t="shared" si="1"/>
        <v>0</v>
      </c>
      <c r="E24" s="3">
        <f>COUNTIF(Vertices[Degree],"&gt;= "&amp;D24)-COUNTIF(Vertices[Degree],"&gt;="&amp;D25)</f>
        <v>0</v>
      </c>
      <c r="F24" s="37">
        <f t="shared" si="2"/>
        <v>12.400000000000004</v>
      </c>
      <c r="G24" s="38">
        <f>COUNTIF(Vertices[In-Degree],"&gt;= "&amp;F24)-COUNTIF(Vertices[In-Degree],"&gt;="&amp;F25)</f>
        <v>0</v>
      </c>
      <c r="H24" s="37">
        <f t="shared" si="3"/>
        <v>3.2000000000000006</v>
      </c>
      <c r="I24" s="38">
        <f>COUNTIF(Vertices[Out-Degree],"&gt;= "&amp;H24)-COUNTIF(Vertices[Out-Degree],"&gt;="&amp;H25)</f>
        <v>0</v>
      </c>
      <c r="J24" s="37">
        <f t="shared" si="4"/>
        <v>907.4666668000002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0.0369316</v>
      </c>
      <c r="O24" s="38">
        <f>COUNTIF(Vertices[Eigenvector Centrality],"&gt;= "&amp;N24)-COUNTIF(Vertices[Eigenvector Centrality],"&gt;="&amp;N25)</f>
        <v>0</v>
      </c>
      <c r="P24" s="37">
        <f t="shared" si="7"/>
        <v>2.970978400000001</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12.963636363636368</v>
      </c>
      <c r="G25" s="40">
        <f>COUNTIF(Vertices[In-Degree],"&gt;= "&amp;F25)-COUNTIF(Vertices[In-Degree],"&gt;="&amp;F26)</f>
        <v>0</v>
      </c>
      <c r="H25" s="39">
        <f t="shared" si="3"/>
        <v>3.345454545454546</v>
      </c>
      <c r="I25" s="40">
        <f>COUNTIF(Vertices[Out-Degree],"&gt;= "&amp;H25)-COUNTIF(Vertices[Out-Degree],"&gt;="&amp;H26)</f>
        <v>0</v>
      </c>
      <c r="J25" s="39">
        <f t="shared" si="4"/>
        <v>948.7151516545457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0.038610309090909095</v>
      </c>
      <c r="O25" s="40">
        <f>COUNTIF(Vertices[Eigenvector Centrality],"&gt;= "&amp;N25)-COUNTIF(Vertices[Eigenvector Centrality],"&gt;="&amp;N26)</f>
        <v>0</v>
      </c>
      <c r="P25" s="39">
        <f t="shared" si="7"/>
        <v>3.0909271454545464</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13.527272727272733</v>
      </c>
      <c r="G26" s="38">
        <f>COUNTIF(Vertices[In-Degree],"&gt;= "&amp;F26)-COUNTIF(Vertices[In-Degree],"&gt;="&amp;F28)</f>
        <v>0</v>
      </c>
      <c r="H26" s="37">
        <f t="shared" si="3"/>
        <v>3.4909090909090916</v>
      </c>
      <c r="I26" s="38">
        <f>COUNTIF(Vertices[Out-Degree],"&gt;= "&amp;H26)-COUNTIF(Vertices[Out-Degree],"&gt;="&amp;H28)</f>
        <v>0</v>
      </c>
      <c r="J26" s="37">
        <f t="shared" si="4"/>
        <v>989.9636365090912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0.04028901818181819</v>
      </c>
      <c r="O26" s="38">
        <f>COUNTIF(Vertices[Eigenvector Centrality],"&gt;= "&amp;N26)-COUNTIF(Vertices[Eigenvector Centrality],"&gt;="&amp;N28)</f>
        <v>0</v>
      </c>
      <c r="P26" s="37">
        <f t="shared" si="7"/>
        <v>3.210875890909092</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2.887379</v>
      </c>
      <c r="D27" s="32"/>
      <c r="E27" s="3">
        <f>COUNTIF(Vertices[Degree],"&gt;= "&amp;D27)-COUNTIF(Vertices[Degree],"&gt;="&amp;D28)</f>
        <v>0</v>
      </c>
      <c r="F27" s="61"/>
      <c r="G27" s="62">
        <f>COUNTIF(Vertices[In-Degree],"&gt;= "&amp;F27)-COUNTIF(Vertices[In-Degree],"&gt;="&amp;F28)</f>
        <v>-3</v>
      </c>
      <c r="H27" s="61"/>
      <c r="I27" s="62">
        <f>COUNTIF(Vertices[Out-Degree],"&gt;= "&amp;H27)-COUNTIF(Vertices[Out-Degree],"&gt;="&amp;H28)</f>
        <v>-8</v>
      </c>
      <c r="J27" s="61"/>
      <c r="K27" s="62">
        <f>COUNTIF(Vertices[Betweenness Centrality],"&gt;= "&amp;J27)-COUNTIF(Vertices[Betweenness Centrality],"&gt;="&amp;J28)</f>
        <v>-4</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14.090909090909097</v>
      </c>
      <c r="G28" s="40">
        <f>COUNTIF(Vertices[In-Degree],"&gt;= "&amp;F28)-COUNTIF(Vertices[In-Degree],"&gt;="&amp;F40)</f>
        <v>0</v>
      </c>
      <c r="H28" s="39">
        <f>H26+($H$57-$H$2)/BinDivisor</f>
        <v>3.636363636363637</v>
      </c>
      <c r="I28" s="40">
        <f>COUNTIF(Vertices[Out-Degree],"&gt;= "&amp;H28)-COUNTIF(Vertices[Out-Degree],"&gt;="&amp;H40)</f>
        <v>0</v>
      </c>
      <c r="J28" s="39">
        <f>J26+($J$57-$J$2)/BinDivisor</f>
        <v>1031.2121213636367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0.04196772727272728</v>
      </c>
      <c r="O28" s="40">
        <f>COUNTIF(Vertices[Eigenvector Centrality],"&gt;= "&amp;N28)-COUNTIF(Vertices[Eigenvector Centrality],"&gt;="&amp;N40)</f>
        <v>0</v>
      </c>
      <c r="P28" s="39">
        <f>P26+($P$57-$P$2)/BinDivisor</f>
        <v>3.3308246363636376</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0.02051061388410786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1254</v>
      </c>
      <c r="B30" s="34">
        <v>0.52276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1255</v>
      </c>
      <c r="B32" s="34" t="s">
        <v>1256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-8</v>
      </c>
      <c r="J38" s="61"/>
      <c r="K38" s="62">
        <f>COUNTIF(Vertices[Betweenness Centrality],"&gt;= "&amp;J38)-COUNTIF(Vertices[Betweenness Centrality],"&gt;="&amp;J40)</f>
        <v>-4</v>
      </c>
      <c r="L38" s="61"/>
      <c r="M38" s="62">
        <f>COUNTIF(Vertices[Closeness Centrality],"&gt;= "&amp;L38)-COUNTIF(Vertices[Closeness Centrality],"&gt;="&amp;L40)</f>
        <v>-4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-8</v>
      </c>
      <c r="J39" s="61"/>
      <c r="K39" s="62">
        <f>COUNTIF(Vertices[Betweenness Centrality],"&gt;= "&amp;J39)-COUNTIF(Vertices[Betweenness Centrality],"&gt;="&amp;J40)</f>
        <v>-4</v>
      </c>
      <c r="L39" s="61"/>
      <c r="M39" s="62">
        <f>COUNTIF(Vertices[Closeness Centrality],"&gt;= "&amp;L39)-COUNTIF(Vertices[Closeness Centrality],"&gt;="&amp;L40)</f>
        <v>-4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14.654545454545461</v>
      </c>
      <c r="G40" s="38">
        <f>COUNTIF(Vertices[In-Degree],"&gt;= "&amp;F40)-COUNTIF(Vertices[In-Degree],"&gt;="&amp;F41)</f>
        <v>0</v>
      </c>
      <c r="H40" s="37">
        <f>H28+($H$57-$H$2)/BinDivisor</f>
        <v>3.7818181818181826</v>
      </c>
      <c r="I40" s="38">
        <f>COUNTIF(Vertices[Out-Degree],"&gt;= "&amp;H40)-COUNTIF(Vertices[Out-Degree],"&gt;="&amp;H41)</f>
        <v>0</v>
      </c>
      <c r="J40" s="37">
        <f>J28+($J$57-$J$2)/BinDivisor</f>
        <v>1072.4606062181822</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0.043646436363636375</v>
      </c>
      <c r="O40" s="38">
        <f>COUNTIF(Vertices[Eigenvector Centrality],"&gt;= "&amp;N40)-COUNTIF(Vertices[Eigenvector Centrality],"&gt;="&amp;N41)</f>
        <v>0</v>
      </c>
      <c r="P40" s="37">
        <f>P28+($P$57-$P$2)/BinDivisor</f>
        <v>3.450773381818183</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15.218181818181826</v>
      </c>
      <c r="G41" s="40">
        <f>COUNTIF(Vertices[In-Degree],"&gt;= "&amp;F41)-COUNTIF(Vertices[In-Degree],"&gt;="&amp;F42)</f>
        <v>0</v>
      </c>
      <c r="H41" s="39">
        <f aca="true" t="shared" si="12" ref="H41:H56">H40+($H$57-$H$2)/BinDivisor</f>
        <v>3.927272727272728</v>
      </c>
      <c r="I41" s="40">
        <f>COUNTIF(Vertices[Out-Degree],"&gt;= "&amp;H41)-COUNTIF(Vertices[Out-Degree],"&gt;="&amp;H42)</f>
        <v>4</v>
      </c>
      <c r="J41" s="39">
        <f aca="true" t="shared" si="13" ref="J41:J56">J40+($J$57-$J$2)/BinDivisor</f>
        <v>1113.7090910727277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0.04532514545454547</v>
      </c>
      <c r="O41" s="40">
        <f>COUNTIF(Vertices[Eigenvector Centrality],"&gt;= "&amp;N41)-COUNTIF(Vertices[Eigenvector Centrality],"&gt;="&amp;N42)</f>
        <v>0</v>
      </c>
      <c r="P41" s="39">
        <f aca="true" t="shared" si="16" ref="P41:P56">P40+($P$57-$P$2)/BinDivisor</f>
        <v>3.5707221272727288</v>
      </c>
      <c r="Q41" s="40">
        <f>COUNTIF(Vertices[PageRank],"&gt;= "&amp;P41)-COUNTIF(Vertices[PageRank],"&gt;="&amp;P42)</f>
        <v>0</v>
      </c>
      <c r="R41" s="39">
        <f aca="true" t="shared" si="17" ref="R41:R56">R40+($R$57-$R$2)/BinDivisor</f>
        <v>0.3272727272727273</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15.78181818181819</v>
      </c>
      <c r="G42" s="38">
        <f>COUNTIF(Vertices[In-Degree],"&gt;= "&amp;F42)-COUNTIF(Vertices[In-Degree],"&gt;="&amp;F43)</f>
        <v>0</v>
      </c>
      <c r="H42" s="37">
        <f t="shared" si="12"/>
        <v>4.072727272727273</v>
      </c>
      <c r="I42" s="38">
        <f>COUNTIF(Vertices[Out-Degree],"&gt;= "&amp;H42)-COUNTIF(Vertices[Out-Degree],"&gt;="&amp;H43)</f>
        <v>0</v>
      </c>
      <c r="J42" s="37">
        <f t="shared" si="13"/>
        <v>1154.9575759272732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0.04700385454545456</v>
      </c>
      <c r="O42" s="38">
        <f>COUNTIF(Vertices[Eigenvector Centrality],"&gt;= "&amp;N42)-COUNTIF(Vertices[Eigenvector Centrality],"&gt;="&amp;N43)</f>
        <v>0</v>
      </c>
      <c r="P42" s="37">
        <f t="shared" si="16"/>
        <v>3.6906708727272743</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16.345454545454555</v>
      </c>
      <c r="G43" s="40">
        <f>COUNTIF(Vertices[In-Degree],"&gt;= "&amp;F43)-COUNTIF(Vertices[In-Degree],"&gt;="&amp;F44)</f>
        <v>0</v>
      </c>
      <c r="H43" s="39">
        <f t="shared" si="12"/>
        <v>4.218181818181819</v>
      </c>
      <c r="I43" s="40">
        <f>COUNTIF(Vertices[Out-Degree],"&gt;= "&amp;H43)-COUNTIF(Vertices[Out-Degree],"&gt;="&amp;H44)</f>
        <v>0</v>
      </c>
      <c r="J43" s="39">
        <f t="shared" si="13"/>
        <v>1196.2060607818187</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0.048682563636363654</v>
      </c>
      <c r="O43" s="40">
        <f>COUNTIF(Vertices[Eigenvector Centrality],"&gt;= "&amp;N43)-COUNTIF(Vertices[Eigenvector Centrality],"&gt;="&amp;N44)</f>
        <v>0</v>
      </c>
      <c r="P43" s="39">
        <f t="shared" si="16"/>
        <v>3.81061961818182</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16.909090909090917</v>
      </c>
      <c r="G44" s="38">
        <f>COUNTIF(Vertices[In-Degree],"&gt;= "&amp;F44)-COUNTIF(Vertices[In-Degree],"&gt;="&amp;F45)</f>
        <v>0</v>
      </c>
      <c r="H44" s="37">
        <f t="shared" si="12"/>
        <v>4.363636363636364</v>
      </c>
      <c r="I44" s="38">
        <f>COUNTIF(Vertices[Out-Degree],"&gt;= "&amp;H44)-COUNTIF(Vertices[Out-Degree],"&gt;="&amp;H45)</f>
        <v>0</v>
      </c>
      <c r="J44" s="37">
        <f t="shared" si="13"/>
        <v>1237.4545456363642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0.05036127272727275</v>
      </c>
      <c r="O44" s="38">
        <f>COUNTIF(Vertices[Eigenvector Centrality],"&gt;= "&amp;N44)-COUNTIF(Vertices[Eigenvector Centrality],"&gt;="&amp;N45)</f>
        <v>0</v>
      </c>
      <c r="P44" s="37">
        <f t="shared" si="16"/>
        <v>3.9305683636363655</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17.47272727272728</v>
      </c>
      <c r="G45" s="40">
        <f>COUNTIF(Vertices[In-Degree],"&gt;= "&amp;F45)-COUNTIF(Vertices[In-Degree],"&gt;="&amp;F46)</f>
        <v>0</v>
      </c>
      <c r="H45" s="39">
        <f t="shared" si="12"/>
        <v>4.50909090909091</v>
      </c>
      <c r="I45" s="40">
        <f>COUNTIF(Vertices[Out-Degree],"&gt;= "&amp;H45)-COUNTIF(Vertices[Out-Degree],"&gt;="&amp;H46)</f>
        <v>0</v>
      </c>
      <c r="J45" s="39">
        <f t="shared" si="13"/>
        <v>1278.7030304909097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0.05203998181818184</v>
      </c>
      <c r="O45" s="40">
        <f>COUNTIF(Vertices[Eigenvector Centrality],"&gt;= "&amp;N45)-COUNTIF(Vertices[Eigenvector Centrality],"&gt;="&amp;N46)</f>
        <v>0</v>
      </c>
      <c r="P45" s="39">
        <f t="shared" si="16"/>
        <v>4.050517109090911</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18.036363636363642</v>
      </c>
      <c r="G46" s="38">
        <f>COUNTIF(Vertices[In-Degree],"&gt;= "&amp;F46)-COUNTIF(Vertices[In-Degree],"&gt;="&amp;F47)</f>
        <v>0</v>
      </c>
      <c r="H46" s="37">
        <f t="shared" si="12"/>
        <v>4.654545454545455</v>
      </c>
      <c r="I46" s="38">
        <f>COUNTIF(Vertices[Out-Degree],"&gt;= "&amp;H46)-COUNTIF(Vertices[Out-Degree],"&gt;="&amp;H47)</f>
        <v>0</v>
      </c>
      <c r="J46" s="37">
        <f t="shared" si="13"/>
        <v>1319.9515153454552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0.053718690909090934</v>
      </c>
      <c r="O46" s="38">
        <f>COUNTIF(Vertices[Eigenvector Centrality],"&gt;= "&amp;N46)-COUNTIF(Vertices[Eigenvector Centrality],"&gt;="&amp;N47)</f>
        <v>0</v>
      </c>
      <c r="P46" s="37">
        <f t="shared" si="16"/>
        <v>4.170465854545456</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18.600000000000005</v>
      </c>
      <c r="G47" s="40">
        <f>COUNTIF(Vertices[In-Degree],"&gt;= "&amp;F47)-COUNTIF(Vertices[In-Degree],"&gt;="&amp;F48)</f>
        <v>0</v>
      </c>
      <c r="H47" s="39">
        <f t="shared" si="12"/>
        <v>4.800000000000001</v>
      </c>
      <c r="I47" s="40">
        <f>COUNTIF(Vertices[Out-Degree],"&gt;= "&amp;H47)-COUNTIF(Vertices[Out-Degree],"&gt;="&amp;H48)</f>
        <v>0</v>
      </c>
      <c r="J47" s="39">
        <f t="shared" si="13"/>
        <v>1361.2000002000007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0.05539740000000003</v>
      </c>
      <c r="O47" s="40">
        <f>COUNTIF(Vertices[Eigenvector Centrality],"&gt;= "&amp;N47)-COUNTIF(Vertices[Eigenvector Centrality],"&gt;="&amp;N48)</f>
        <v>0</v>
      </c>
      <c r="P47" s="39">
        <f t="shared" si="16"/>
        <v>4.290414600000001</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19.163636363636368</v>
      </c>
      <c r="G48" s="38">
        <f>COUNTIF(Vertices[In-Degree],"&gt;= "&amp;F48)-COUNTIF(Vertices[In-Degree],"&gt;="&amp;F49)</f>
        <v>0</v>
      </c>
      <c r="H48" s="37">
        <f t="shared" si="12"/>
        <v>4.945454545454546</v>
      </c>
      <c r="I48" s="38">
        <f>COUNTIF(Vertices[Out-Degree],"&gt;= "&amp;H48)-COUNTIF(Vertices[Out-Degree],"&gt;="&amp;H49)</f>
        <v>1</v>
      </c>
      <c r="J48" s="37">
        <f t="shared" si="13"/>
        <v>1402.4484850545462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0.05707610909090912</v>
      </c>
      <c r="O48" s="38">
        <f>COUNTIF(Vertices[Eigenvector Centrality],"&gt;= "&amp;N48)-COUNTIF(Vertices[Eigenvector Centrality],"&gt;="&amp;N49)</f>
        <v>0</v>
      </c>
      <c r="P48" s="37">
        <f t="shared" si="16"/>
        <v>4.410363345454546</v>
      </c>
      <c r="Q48" s="38">
        <f>COUNTIF(Vertices[PageRank],"&gt;= "&amp;P48)-COUNTIF(Vertices[PageRank],"&gt;="&amp;P49)</f>
        <v>1</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19.72727272727273</v>
      </c>
      <c r="G49" s="40">
        <f>COUNTIF(Vertices[In-Degree],"&gt;= "&amp;F49)-COUNTIF(Vertices[In-Degree],"&gt;="&amp;F50)</f>
        <v>0</v>
      </c>
      <c r="H49" s="39">
        <f t="shared" si="12"/>
        <v>5.090909090909092</v>
      </c>
      <c r="I49" s="40">
        <f>COUNTIF(Vertices[Out-Degree],"&gt;= "&amp;H49)-COUNTIF(Vertices[Out-Degree],"&gt;="&amp;H50)</f>
        <v>0</v>
      </c>
      <c r="J49" s="39">
        <f t="shared" si="13"/>
        <v>1443.6969699090916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0.058754818181818214</v>
      </c>
      <c r="O49" s="40">
        <f>COUNTIF(Vertices[Eigenvector Centrality],"&gt;= "&amp;N49)-COUNTIF(Vertices[Eigenvector Centrality],"&gt;="&amp;N50)</f>
        <v>0</v>
      </c>
      <c r="P49" s="39">
        <f t="shared" si="16"/>
        <v>4.530312090909091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20.290909090909093</v>
      </c>
      <c r="G50" s="38">
        <f>COUNTIF(Vertices[In-Degree],"&gt;= "&amp;F50)-COUNTIF(Vertices[In-Degree],"&gt;="&amp;F51)</f>
        <v>0</v>
      </c>
      <c r="H50" s="37">
        <f t="shared" si="12"/>
        <v>5.236363636363637</v>
      </c>
      <c r="I50" s="38">
        <f>COUNTIF(Vertices[Out-Degree],"&gt;= "&amp;H50)-COUNTIF(Vertices[Out-Degree],"&gt;="&amp;H51)</f>
        <v>0</v>
      </c>
      <c r="J50" s="37">
        <f t="shared" si="13"/>
        <v>1484.9454547636371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0.06043352727272731</v>
      </c>
      <c r="O50" s="38">
        <f>COUNTIF(Vertices[Eigenvector Centrality],"&gt;= "&amp;N50)-COUNTIF(Vertices[Eigenvector Centrality],"&gt;="&amp;N51)</f>
        <v>0</v>
      </c>
      <c r="P50" s="37">
        <f t="shared" si="16"/>
        <v>4.650260836363636</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20.854545454545455</v>
      </c>
      <c r="G51" s="40">
        <f>COUNTIF(Vertices[In-Degree],"&gt;= "&amp;F51)-COUNTIF(Vertices[In-Degree],"&gt;="&amp;F52)</f>
        <v>1</v>
      </c>
      <c r="H51" s="39">
        <f t="shared" si="12"/>
        <v>5.381818181818183</v>
      </c>
      <c r="I51" s="40">
        <f>COUNTIF(Vertices[Out-Degree],"&gt;= "&amp;H51)-COUNTIF(Vertices[Out-Degree],"&gt;="&amp;H52)</f>
        <v>0</v>
      </c>
      <c r="J51" s="39">
        <f t="shared" si="13"/>
        <v>1526.1939396181826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0.0621122363636364</v>
      </c>
      <c r="O51" s="40">
        <f>COUNTIF(Vertices[Eigenvector Centrality],"&gt;= "&amp;N51)-COUNTIF(Vertices[Eigenvector Centrality],"&gt;="&amp;N52)</f>
        <v>0</v>
      </c>
      <c r="P51" s="39">
        <f t="shared" si="16"/>
        <v>4.7702095818181816</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21.418181818181818</v>
      </c>
      <c r="G52" s="38">
        <f>COUNTIF(Vertices[In-Degree],"&gt;= "&amp;F52)-COUNTIF(Vertices[In-Degree],"&gt;="&amp;F53)</f>
        <v>0</v>
      </c>
      <c r="H52" s="37">
        <f t="shared" si="12"/>
        <v>5.527272727272728</v>
      </c>
      <c r="I52" s="38">
        <f>COUNTIF(Vertices[Out-Degree],"&gt;= "&amp;H52)-COUNTIF(Vertices[Out-Degree],"&gt;="&amp;H53)</f>
        <v>0</v>
      </c>
      <c r="J52" s="37">
        <f t="shared" si="13"/>
        <v>1567.4424244727281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0.06379094545454549</v>
      </c>
      <c r="O52" s="38">
        <f>COUNTIF(Vertices[Eigenvector Centrality],"&gt;= "&amp;N52)-COUNTIF(Vertices[Eigenvector Centrality],"&gt;="&amp;N53)</f>
        <v>0</v>
      </c>
      <c r="P52" s="37">
        <f t="shared" si="16"/>
        <v>4.890158327272727</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21.98181818181818</v>
      </c>
      <c r="G53" s="40">
        <f>COUNTIF(Vertices[In-Degree],"&gt;= "&amp;F53)-COUNTIF(Vertices[In-Degree],"&gt;="&amp;F54)</f>
        <v>0</v>
      </c>
      <c r="H53" s="39">
        <f t="shared" si="12"/>
        <v>5.672727272727274</v>
      </c>
      <c r="I53" s="40">
        <f>COUNTIF(Vertices[Out-Degree],"&gt;= "&amp;H53)-COUNTIF(Vertices[Out-Degree],"&gt;="&amp;H54)</f>
        <v>0</v>
      </c>
      <c r="J53" s="39">
        <f t="shared" si="13"/>
        <v>1608.6909093272736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0.06546965454545457</v>
      </c>
      <c r="O53" s="40">
        <f>COUNTIF(Vertices[Eigenvector Centrality],"&gt;= "&amp;N53)-COUNTIF(Vertices[Eigenvector Centrality],"&gt;="&amp;N54)</f>
        <v>0</v>
      </c>
      <c r="P53" s="39">
        <f t="shared" si="16"/>
        <v>5.010107072727272</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22.545454545454543</v>
      </c>
      <c r="G54" s="38">
        <f>COUNTIF(Vertices[In-Degree],"&gt;= "&amp;F54)-COUNTIF(Vertices[In-Degree],"&gt;="&amp;F55)</f>
        <v>0</v>
      </c>
      <c r="H54" s="37">
        <f t="shared" si="12"/>
        <v>5.818181818181819</v>
      </c>
      <c r="I54" s="38">
        <f>COUNTIF(Vertices[Out-Degree],"&gt;= "&amp;H54)-COUNTIF(Vertices[Out-Degree],"&gt;="&amp;H55)</f>
        <v>0</v>
      </c>
      <c r="J54" s="37">
        <f t="shared" si="13"/>
        <v>1649.9393941818191</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0.06714836363636366</v>
      </c>
      <c r="O54" s="38">
        <f>COUNTIF(Vertices[Eigenvector Centrality],"&gt;= "&amp;N54)-COUNTIF(Vertices[Eigenvector Centrality],"&gt;="&amp;N55)</f>
        <v>0</v>
      </c>
      <c r="P54" s="37">
        <f t="shared" si="16"/>
        <v>5.130055818181817</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23.109090909090906</v>
      </c>
      <c r="G55" s="40">
        <f>COUNTIF(Vertices[In-Degree],"&gt;= "&amp;F55)-COUNTIF(Vertices[In-Degree],"&gt;="&amp;F56)</f>
        <v>0</v>
      </c>
      <c r="H55" s="39">
        <f t="shared" si="12"/>
        <v>5.963636363636365</v>
      </c>
      <c r="I55" s="40">
        <f>COUNTIF(Vertices[Out-Degree],"&gt;= "&amp;H55)-COUNTIF(Vertices[Out-Degree],"&gt;="&amp;H56)</f>
        <v>1</v>
      </c>
      <c r="J55" s="39">
        <f t="shared" si="13"/>
        <v>1691.1878790363646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0.06882707272727275</v>
      </c>
      <c r="O55" s="40">
        <f>COUNTIF(Vertices[Eigenvector Centrality],"&gt;= "&amp;N55)-COUNTIF(Vertices[Eigenvector Centrality],"&gt;="&amp;N56)</f>
        <v>0</v>
      </c>
      <c r="P55" s="39">
        <f t="shared" si="16"/>
        <v>5.250004563636362</v>
      </c>
      <c r="Q55" s="40">
        <f>COUNTIF(Vertices[PageRank],"&gt;= "&amp;P55)-COUNTIF(Vertices[PageRank],"&gt;="&amp;P56)</f>
        <v>0</v>
      </c>
      <c r="R55" s="39">
        <f t="shared" si="17"/>
        <v>0.49696969696969734</v>
      </c>
      <c r="S55" s="44">
        <f>COUNTIF(Vertices[Clustering Coefficient],"&gt;= "&amp;R55)-COUNTIF(Vertices[Clustering Coefficient],"&gt;="&amp;R56)</f>
        <v>16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23.67272727272727</v>
      </c>
      <c r="G56" s="38">
        <f>COUNTIF(Vertices[In-Degree],"&gt;= "&amp;F56)-COUNTIF(Vertices[In-Degree],"&gt;="&amp;F57)</f>
        <v>1</v>
      </c>
      <c r="H56" s="37">
        <f t="shared" si="12"/>
        <v>6.10909090909091</v>
      </c>
      <c r="I56" s="38">
        <f>COUNTIF(Vertices[Out-Degree],"&gt;= "&amp;H56)-COUNTIF(Vertices[Out-Degree],"&gt;="&amp;H57)</f>
        <v>1</v>
      </c>
      <c r="J56" s="37">
        <f t="shared" si="13"/>
        <v>1732.4363638909101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0.07050578181818183</v>
      </c>
      <c r="O56" s="38">
        <f>COUNTIF(Vertices[Eigenvector Centrality],"&gt;= "&amp;N56)-COUNTIF(Vertices[Eigenvector Centrality],"&gt;="&amp;N57)</f>
        <v>2</v>
      </c>
      <c r="P56" s="37">
        <f t="shared" si="16"/>
        <v>5.369953309090907</v>
      </c>
      <c r="Q56" s="38">
        <f>COUNTIF(Vertices[PageRank],"&gt;= "&amp;P56)-COUNTIF(Vertices[PageRank],"&gt;="&amp;P57)</f>
        <v>1</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31</v>
      </c>
      <c r="G57" s="42">
        <f>COUNTIF(Vertices[In-Degree],"&gt;= "&amp;F57)-COUNTIF(Vertices[In-Degree],"&gt;="&amp;F58)</f>
        <v>1</v>
      </c>
      <c r="H57" s="41">
        <f>MAX(Vertices[Out-Degree])</f>
        <v>8</v>
      </c>
      <c r="I57" s="42">
        <f>COUNTIF(Vertices[Out-Degree],"&gt;= "&amp;H57)-COUNTIF(Vertices[Out-Degree],"&gt;="&amp;H58)</f>
        <v>1</v>
      </c>
      <c r="J57" s="41">
        <f>MAX(Vertices[Betweenness Centrality])</f>
        <v>2268.666667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0.092329</v>
      </c>
      <c r="O57" s="42">
        <f>COUNTIF(Vertices[Eigenvector Centrality],"&gt;= "&amp;N57)-COUNTIF(Vertices[Eigenvector Centrality],"&gt;="&amp;N58)</f>
        <v>1</v>
      </c>
      <c r="P57" s="41">
        <f>MAX(Vertices[PageRank])</f>
        <v>6.929287</v>
      </c>
      <c r="Q57" s="42">
        <f>COUNTIF(Vertices[PageRank],"&gt;= "&amp;P57)-COUNTIF(Vertices[PageRank],"&gt;="&amp;P58)</f>
        <v>1</v>
      </c>
      <c r="R57" s="41">
        <f>MAX(Vertices[Clustering Coefficient])</f>
        <v>0.6666666666666666</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31</v>
      </c>
    </row>
    <row r="71" spans="1:2" ht="15">
      <c r="A71" s="33" t="s">
        <v>90</v>
      </c>
      <c r="B71" s="47">
        <f>_xlfn.IFERROR(AVERAGE(Vertices[In-Degree]),NoMetricMessage)</f>
        <v>1.9285714285714286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1.9285714285714286</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2268.666667</v>
      </c>
    </row>
    <row r="99" spans="1:2" ht="15">
      <c r="A99" s="33" t="s">
        <v>102</v>
      </c>
      <c r="B99" s="47">
        <f>_xlfn.IFERROR(AVERAGE(Vertices[Betweenness Centrality]),NoMetricMessage)</f>
        <v>93.5714285952381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0.0518519642857142</v>
      </c>
    </row>
    <row r="114" spans="1:2" ht="15">
      <c r="A114" s="33" t="s">
        <v>109</v>
      </c>
      <c r="B114" s="47">
        <f>_xlfn.IFERROR(MEDIAN(Vertices[Closeness Centrality]),NoMetricMessage)</f>
        <v>0.005208</v>
      </c>
    </row>
    <row r="125" spans="1:2" ht="15">
      <c r="A125" s="33" t="s">
        <v>112</v>
      </c>
      <c r="B125" s="47">
        <f>IF(COUNT(Vertices[Eigenvector Centrality])&gt;0,N2,NoMetricMessage)</f>
        <v>0</v>
      </c>
    </row>
    <row r="126" spans="1:2" ht="15">
      <c r="A126" s="33" t="s">
        <v>113</v>
      </c>
      <c r="B126" s="47">
        <f>IF(COUNT(Vertices[Eigenvector Centrality])&gt;0,N57,NoMetricMessage)</f>
        <v>0.092329</v>
      </c>
    </row>
    <row r="127" spans="1:2" ht="15">
      <c r="A127" s="33" t="s">
        <v>114</v>
      </c>
      <c r="B127" s="47">
        <f>_xlfn.IFERROR(AVERAGE(Vertices[Eigenvector Centrality]),NoMetricMessage)</f>
        <v>0.011904726190476186</v>
      </c>
    </row>
    <row r="128" spans="1:2" ht="15">
      <c r="A128" s="33" t="s">
        <v>115</v>
      </c>
      <c r="B128" s="47">
        <f>_xlfn.IFERROR(MEDIAN(Vertices[Eigenvector Centrality]),NoMetricMessage)</f>
        <v>0.003612</v>
      </c>
    </row>
    <row r="139" spans="1:2" ht="15">
      <c r="A139" s="33" t="s">
        <v>140</v>
      </c>
      <c r="B139" s="47">
        <f>IF(COUNT(Vertices[PageRank])&gt;0,P2,NoMetricMessage)</f>
        <v>0.332106</v>
      </c>
    </row>
    <row r="140" spans="1:2" ht="15">
      <c r="A140" s="33" t="s">
        <v>141</v>
      </c>
      <c r="B140" s="47">
        <f>IF(COUNT(Vertices[PageRank])&gt;0,P57,NoMetricMessage)</f>
        <v>6.929287</v>
      </c>
    </row>
    <row r="141" spans="1:2" ht="15">
      <c r="A141" s="33" t="s">
        <v>142</v>
      </c>
      <c r="B141" s="47">
        <f>_xlfn.IFERROR(AVERAGE(Vertices[PageRank]),NoMetricMessage)</f>
        <v>0.9999941190476177</v>
      </c>
    </row>
    <row r="142" spans="1:2" ht="15">
      <c r="A142" s="33" t="s">
        <v>143</v>
      </c>
      <c r="B142" s="47">
        <f>_xlfn.IFERROR(MEDIAN(Vertices[PageRank]),NoMetricMessage)</f>
        <v>0.693863</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0.28712773840842726</v>
      </c>
    </row>
    <row r="156" spans="1:2" ht="15">
      <c r="A156" s="33" t="s">
        <v>121</v>
      </c>
      <c r="B156"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1193</v>
      </c>
      <c r="K7" s="13" t="s">
        <v>1194</v>
      </c>
    </row>
    <row r="8" spans="1:11" ht="409.5">
      <c r="A8"/>
      <c r="B8">
        <v>2</v>
      </c>
      <c r="C8">
        <v>2</v>
      </c>
      <c r="D8" t="s">
        <v>61</v>
      </c>
      <c r="E8" t="s">
        <v>61</v>
      </c>
      <c r="H8" t="s">
        <v>73</v>
      </c>
      <c r="J8" t="s">
        <v>1195</v>
      </c>
      <c r="K8" s="13" t="s">
        <v>1196</v>
      </c>
    </row>
    <row r="9" spans="1:11" ht="409.5">
      <c r="A9"/>
      <c r="B9">
        <v>3</v>
      </c>
      <c r="C9">
        <v>4</v>
      </c>
      <c r="D9" t="s">
        <v>62</v>
      </c>
      <c r="E9" t="s">
        <v>62</v>
      </c>
      <c r="H9" t="s">
        <v>74</v>
      </c>
      <c r="J9" t="s">
        <v>1197</v>
      </c>
      <c r="K9" s="13" t="s">
        <v>1198</v>
      </c>
    </row>
    <row r="10" spans="1:11" ht="409.5">
      <c r="A10"/>
      <c r="B10">
        <v>4</v>
      </c>
      <c r="D10" t="s">
        <v>63</v>
      </c>
      <c r="E10" t="s">
        <v>63</v>
      </c>
      <c r="H10" t="s">
        <v>75</v>
      </c>
      <c r="J10" t="s">
        <v>1199</v>
      </c>
      <c r="K10" s="13" t="s">
        <v>1200</v>
      </c>
    </row>
    <row r="11" spans="1:11" ht="15">
      <c r="A11"/>
      <c r="B11">
        <v>5</v>
      </c>
      <c r="D11" t="s">
        <v>46</v>
      </c>
      <c r="E11">
        <v>1</v>
      </c>
      <c r="H11" t="s">
        <v>76</v>
      </c>
      <c r="J11" t="s">
        <v>1201</v>
      </c>
      <c r="K11" t="s">
        <v>1202</v>
      </c>
    </row>
    <row r="12" spans="1:11" ht="15">
      <c r="A12"/>
      <c r="B12"/>
      <c r="D12" t="s">
        <v>64</v>
      </c>
      <c r="E12">
        <v>2</v>
      </c>
      <c r="H12">
        <v>0</v>
      </c>
      <c r="J12" t="s">
        <v>1203</v>
      </c>
      <c r="K12" t="s">
        <v>1204</v>
      </c>
    </row>
    <row r="13" spans="1:11" ht="15">
      <c r="A13"/>
      <c r="B13"/>
      <c r="D13">
        <v>1</v>
      </c>
      <c r="E13">
        <v>3</v>
      </c>
      <c r="H13">
        <v>1</v>
      </c>
      <c r="J13" t="s">
        <v>1205</v>
      </c>
      <c r="K13" t="s">
        <v>1206</v>
      </c>
    </row>
    <row r="14" spans="4:11" ht="15">
      <c r="D14">
        <v>2</v>
      </c>
      <c r="E14">
        <v>4</v>
      </c>
      <c r="H14">
        <v>2</v>
      </c>
      <c r="J14" t="s">
        <v>1207</v>
      </c>
      <c r="K14" t="s">
        <v>1208</v>
      </c>
    </row>
    <row r="15" spans="4:11" ht="15">
      <c r="D15">
        <v>3</v>
      </c>
      <c r="E15">
        <v>5</v>
      </c>
      <c r="H15">
        <v>3</v>
      </c>
      <c r="J15" t="s">
        <v>1209</v>
      </c>
      <c r="K15" t="s">
        <v>1210</v>
      </c>
    </row>
    <row r="16" spans="4:11" ht="15">
      <c r="D16">
        <v>4</v>
      </c>
      <c r="E16">
        <v>6</v>
      </c>
      <c r="H16">
        <v>4</v>
      </c>
      <c r="J16" t="s">
        <v>1211</v>
      </c>
      <c r="K16" t="s">
        <v>1212</v>
      </c>
    </row>
    <row r="17" spans="4:11" ht="15">
      <c r="D17">
        <v>5</v>
      </c>
      <c r="E17">
        <v>7</v>
      </c>
      <c r="H17">
        <v>5</v>
      </c>
      <c r="J17" t="s">
        <v>1213</v>
      </c>
      <c r="K17" t="s">
        <v>1214</v>
      </c>
    </row>
    <row r="18" spans="4:11" ht="15">
      <c r="D18">
        <v>6</v>
      </c>
      <c r="E18">
        <v>8</v>
      </c>
      <c r="H18">
        <v>6</v>
      </c>
      <c r="J18" t="s">
        <v>1215</v>
      </c>
      <c r="K18" t="s">
        <v>1216</v>
      </c>
    </row>
    <row r="19" spans="4:11" ht="15">
      <c r="D19">
        <v>7</v>
      </c>
      <c r="E19">
        <v>9</v>
      </c>
      <c r="H19">
        <v>7</v>
      </c>
      <c r="J19" t="s">
        <v>1217</v>
      </c>
      <c r="K19" t="s">
        <v>1218</v>
      </c>
    </row>
    <row r="20" spans="4:11" ht="15">
      <c r="D20">
        <v>8</v>
      </c>
      <c r="H20">
        <v>8</v>
      </c>
      <c r="J20" t="s">
        <v>1219</v>
      </c>
      <c r="K20" t="s">
        <v>1220</v>
      </c>
    </row>
    <row r="21" spans="4:11" ht="409.5">
      <c r="D21">
        <v>9</v>
      </c>
      <c r="H21">
        <v>9</v>
      </c>
      <c r="J21" t="s">
        <v>1221</v>
      </c>
      <c r="K21" s="13" t="s">
        <v>1222</v>
      </c>
    </row>
    <row r="22" spans="4:11" ht="409.5">
      <c r="D22">
        <v>10</v>
      </c>
      <c r="J22" t="s">
        <v>1223</v>
      </c>
      <c r="K22" s="13" t="s">
        <v>1224</v>
      </c>
    </row>
    <row r="23" spans="4:11" ht="409.5">
      <c r="D23">
        <v>11</v>
      </c>
      <c r="J23" t="s">
        <v>1225</v>
      </c>
      <c r="K23" s="13" t="s">
        <v>1226</v>
      </c>
    </row>
    <row r="24" spans="10:11" ht="409.5">
      <c r="J24" t="s">
        <v>1227</v>
      </c>
      <c r="K24" s="13" t="s">
        <v>1732</v>
      </c>
    </row>
    <row r="25" spans="10:11" ht="15">
      <c r="J25" t="s">
        <v>1228</v>
      </c>
      <c r="K25" t="b">
        <v>0</v>
      </c>
    </row>
    <row r="26" spans="10:11" ht="15">
      <c r="J26" t="s">
        <v>1730</v>
      </c>
      <c r="K26" t="s">
        <v>1731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1249</v>
      </c>
      <c r="B2" s="116" t="s">
        <v>1250</v>
      </c>
      <c r="C2" s="117" t="s">
        <v>1251</v>
      </c>
    </row>
    <row r="3" spans="1:3" ht="15">
      <c r="A3" s="115" t="s">
        <v>1230</v>
      </c>
      <c r="B3" s="115" t="s">
        <v>1230</v>
      </c>
      <c r="C3" s="34">
        <v>50</v>
      </c>
    </row>
    <row r="4" spans="1:3" ht="15">
      <c r="A4" s="115" t="s">
        <v>1230</v>
      </c>
      <c r="B4" s="115" t="s">
        <v>1232</v>
      </c>
      <c r="C4" s="34">
        <v>20</v>
      </c>
    </row>
    <row r="5" spans="1:3" ht="15">
      <c r="A5" s="115" t="s">
        <v>1231</v>
      </c>
      <c r="B5" s="115" t="s">
        <v>1231</v>
      </c>
      <c r="C5" s="34">
        <v>17</v>
      </c>
    </row>
    <row r="6" spans="1:3" ht="15">
      <c r="A6" s="115" t="s">
        <v>1232</v>
      </c>
      <c r="B6" s="115" t="s">
        <v>1230</v>
      </c>
      <c r="C6" s="34">
        <v>4</v>
      </c>
    </row>
    <row r="7" spans="1:3" ht="15">
      <c r="A7" s="115" t="s">
        <v>1232</v>
      </c>
      <c r="B7" s="115" t="s">
        <v>1232</v>
      </c>
      <c r="C7" s="34">
        <v>15</v>
      </c>
    </row>
    <row r="8" spans="1:3" ht="15">
      <c r="A8" s="115" t="s">
        <v>1232</v>
      </c>
      <c r="B8" s="115" t="s">
        <v>1235</v>
      </c>
      <c r="C8" s="34">
        <v>1</v>
      </c>
    </row>
    <row r="9" spans="1:3" ht="15">
      <c r="A9" s="115" t="s">
        <v>1233</v>
      </c>
      <c r="B9" s="115" t="s">
        <v>1233</v>
      </c>
      <c r="C9" s="34">
        <v>27</v>
      </c>
    </row>
    <row r="10" spans="1:3" ht="15">
      <c r="A10" s="115" t="s">
        <v>1233</v>
      </c>
      <c r="B10" s="115" t="s">
        <v>1235</v>
      </c>
      <c r="C10" s="34">
        <v>3</v>
      </c>
    </row>
    <row r="11" spans="1:3" ht="15">
      <c r="A11" s="115" t="s">
        <v>1234</v>
      </c>
      <c r="B11" s="115" t="s">
        <v>1232</v>
      </c>
      <c r="C11" s="34">
        <v>1</v>
      </c>
    </row>
    <row r="12" spans="1:3" ht="15">
      <c r="A12" s="115" t="s">
        <v>1234</v>
      </c>
      <c r="B12" s="115" t="s">
        <v>1234</v>
      </c>
      <c r="C12" s="34">
        <v>14</v>
      </c>
    </row>
    <row r="13" spans="1:3" ht="15">
      <c r="A13" s="115" t="s">
        <v>1234</v>
      </c>
      <c r="B13" s="115" t="s">
        <v>1235</v>
      </c>
      <c r="C13" s="34">
        <v>1</v>
      </c>
    </row>
    <row r="14" spans="1:3" ht="15">
      <c r="A14" s="115" t="s">
        <v>1235</v>
      </c>
      <c r="B14" s="115" t="s">
        <v>1230</v>
      </c>
      <c r="C14" s="34">
        <v>2</v>
      </c>
    </row>
    <row r="15" spans="1:3" ht="15">
      <c r="A15" s="115" t="s">
        <v>1235</v>
      </c>
      <c r="B15" s="115" t="s">
        <v>1232</v>
      </c>
      <c r="C15" s="34">
        <v>1</v>
      </c>
    </row>
    <row r="16" spans="1:3" ht="15">
      <c r="A16" s="115" t="s">
        <v>1235</v>
      </c>
      <c r="B16" s="115" t="s">
        <v>1235</v>
      </c>
      <c r="C16" s="34">
        <v>10</v>
      </c>
    </row>
    <row r="17" spans="1:3" ht="15">
      <c r="A17" s="115" t="s">
        <v>1236</v>
      </c>
      <c r="B17" s="115" t="s">
        <v>1236</v>
      </c>
      <c r="C17" s="34">
        <v>2</v>
      </c>
    </row>
    <row r="18" spans="1:3" ht="15">
      <c r="A18" s="115" t="s">
        <v>1237</v>
      </c>
      <c r="B18" s="115" t="s">
        <v>1237</v>
      </c>
      <c r="C1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1257</v>
      </c>
      <c r="B1" s="13" t="s">
        <v>1259</v>
      </c>
      <c r="C1" s="13" t="s">
        <v>1260</v>
      </c>
      <c r="D1" s="13" t="s">
        <v>1262</v>
      </c>
      <c r="E1" s="13" t="s">
        <v>1261</v>
      </c>
      <c r="F1" s="13" t="s">
        <v>1268</v>
      </c>
      <c r="G1" s="13" t="s">
        <v>1267</v>
      </c>
      <c r="H1" s="13" t="s">
        <v>1273</v>
      </c>
      <c r="I1" s="13" t="s">
        <v>1272</v>
      </c>
      <c r="J1" s="13" t="s">
        <v>1275</v>
      </c>
      <c r="K1" s="13" t="s">
        <v>1274</v>
      </c>
      <c r="L1" s="13" t="s">
        <v>1277</v>
      </c>
      <c r="M1" s="13" t="s">
        <v>1276</v>
      </c>
      <c r="N1" s="13" t="s">
        <v>1279</v>
      </c>
      <c r="O1" s="13" t="s">
        <v>1278</v>
      </c>
      <c r="P1" s="13" t="s">
        <v>1281</v>
      </c>
      <c r="Q1" s="13" t="s">
        <v>1280</v>
      </c>
      <c r="R1" s="13" t="s">
        <v>1282</v>
      </c>
    </row>
    <row r="2" spans="1:18" ht="15">
      <c r="A2" s="82" t="s">
        <v>350</v>
      </c>
      <c r="B2" s="78">
        <v>12</v>
      </c>
      <c r="C2" s="82" t="s">
        <v>357</v>
      </c>
      <c r="D2" s="78">
        <v>1</v>
      </c>
      <c r="E2" s="82" t="s">
        <v>350</v>
      </c>
      <c r="F2" s="78">
        <v>12</v>
      </c>
      <c r="G2" s="82" t="s">
        <v>347</v>
      </c>
      <c r="H2" s="78">
        <v>3</v>
      </c>
      <c r="I2" s="82" t="s">
        <v>345</v>
      </c>
      <c r="J2" s="78">
        <v>4</v>
      </c>
      <c r="K2" s="82" t="s">
        <v>344</v>
      </c>
      <c r="L2" s="78">
        <v>1</v>
      </c>
      <c r="M2" s="82" t="s">
        <v>362</v>
      </c>
      <c r="N2" s="78">
        <v>1</v>
      </c>
      <c r="O2" s="82" t="s">
        <v>353</v>
      </c>
      <c r="P2" s="78">
        <v>2</v>
      </c>
      <c r="Q2" s="82" t="s">
        <v>351</v>
      </c>
      <c r="R2" s="78">
        <v>2</v>
      </c>
    </row>
    <row r="3" spans="1:18" ht="15">
      <c r="A3" s="82" t="s">
        <v>345</v>
      </c>
      <c r="B3" s="78">
        <v>4</v>
      </c>
      <c r="C3" s="78"/>
      <c r="D3" s="78"/>
      <c r="E3" s="82" t="s">
        <v>1258</v>
      </c>
      <c r="F3" s="78">
        <v>4</v>
      </c>
      <c r="G3" s="82" t="s">
        <v>346</v>
      </c>
      <c r="H3" s="78">
        <v>3</v>
      </c>
      <c r="I3" s="78"/>
      <c r="J3" s="78"/>
      <c r="K3" s="78"/>
      <c r="L3" s="78"/>
      <c r="M3" s="78"/>
      <c r="N3" s="78"/>
      <c r="O3" s="78"/>
      <c r="P3" s="78"/>
      <c r="Q3" s="78"/>
      <c r="R3" s="78"/>
    </row>
    <row r="4" spans="1:18" ht="15">
      <c r="A4" s="82" t="s">
        <v>1258</v>
      </c>
      <c r="B4" s="78">
        <v>4</v>
      </c>
      <c r="C4" s="78"/>
      <c r="D4" s="78"/>
      <c r="E4" s="82" t="s">
        <v>361</v>
      </c>
      <c r="F4" s="78">
        <v>2</v>
      </c>
      <c r="G4" s="82" t="s">
        <v>359</v>
      </c>
      <c r="H4" s="78">
        <v>2</v>
      </c>
      <c r="I4" s="78"/>
      <c r="J4" s="78"/>
      <c r="K4" s="78"/>
      <c r="L4" s="78"/>
      <c r="M4" s="78"/>
      <c r="N4" s="78"/>
      <c r="O4" s="78"/>
      <c r="P4" s="78"/>
      <c r="Q4" s="78"/>
      <c r="R4" s="78"/>
    </row>
    <row r="5" spans="1:18" ht="15">
      <c r="A5" s="82" t="s">
        <v>347</v>
      </c>
      <c r="B5" s="78">
        <v>3</v>
      </c>
      <c r="C5" s="78"/>
      <c r="D5" s="78"/>
      <c r="E5" s="82" t="s">
        <v>1263</v>
      </c>
      <c r="F5" s="78">
        <v>1</v>
      </c>
      <c r="G5" s="82" t="s">
        <v>1269</v>
      </c>
      <c r="H5" s="78">
        <v>1</v>
      </c>
      <c r="I5" s="78"/>
      <c r="J5" s="78"/>
      <c r="K5" s="78"/>
      <c r="L5" s="78"/>
      <c r="M5" s="78"/>
      <c r="N5" s="78"/>
      <c r="O5" s="78"/>
      <c r="P5" s="78"/>
      <c r="Q5" s="78"/>
      <c r="R5" s="78"/>
    </row>
    <row r="6" spans="1:18" ht="15">
      <c r="A6" s="82" t="s">
        <v>346</v>
      </c>
      <c r="B6" s="78">
        <v>3</v>
      </c>
      <c r="C6" s="78"/>
      <c r="D6" s="78"/>
      <c r="E6" s="82" t="s">
        <v>1264</v>
      </c>
      <c r="F6" s="78">
        <v>1</v>
      </c>
      <c r="G6" s="82" t="s">
        <v>1270</v>
      </c>
      <c r="H6" s="78">
        <v>1</v>
      </c>
      <c r="I6" s="78"/>
      <c r="J6" s="78"/>
      <c r="K6" s="78"/>
      <c r="L6" s="78"/>
      <c r="M6" s="78"/>
      <c r="N6" s="78"/>
      <c r="O6" s="78"/>
      <c r="P6" s="78"/>
      <c r="Q6" s="78"/>
      <c r="R6" s="78"/>
    </row>
    <row r="7" spans="1:18" ht="15">
      <c r="A7" s="82" t="s">
        <v>361</v>
      </c>
      <c r="B7" s="78">
        <v>2</v>
      </c>
      <c r="C7" s="78"/>
      <c r="D7" s="78"/>
      <c r="E7" s="82" t="s">
        <v>1265</v>
      </c>
      <c r="F7" s="78">
        <v>1</v>
      </c>
      <c r="G7" s="82" t="s">
        <v>1271</v>
      </c>
      <c r="H7" s="78">
        <v>1</v>
      </c>
      <c r="I7" s="78"/>
      <c r="J7" s="78"/>
      <c r="K7" s="78"/>
      <c r="L7" s="78"/>
      <c r="M7" s="78"/>
      <c r="N7" s="78"/>
      <c r="O7" s="78"/>
      <c r="P7" s="78"/>
      <c r="Q7" s="78"/>
      <c r="R7" s="78"/>
    </row>
    <row r="8" spans="1:18" ht="15">
      <c r="A8" s="82" t="s">
        <v>359</v>
      </c>
      <c r="B8" s="78">
        <v>2</v>
      </c>
      <c r="C8" s="78"/>
      <c r="D8" s="78"/>
      <c r="E8" s="82" t="s">
        <v>354</v>
      </c>
      <c r="F8" s="78">
        <v>1</v>
      </c>
      <c r="G8" s="78"/>
      <c r="H8" s="78"/>
      <c r="I8" s="78"/>
      <c r="J8" s="78"/>
      <c r="K8" s="78"/>
      <c r="L8" s="78"/>
      <c r="M8" s="78"/>
      <c r="N8" s="78"/>
      <c r="O8" s="78"/>
      <c r="P8" s="78"/>
      <c r="Q8" s="78"/>
      <c r="R8" s="78"/>
    </row>
    <row r="9" spans="1:18" ht="15">
      <c r="A9" s="82" t="s">
        <v>353</v>
      </c>
      <c r="B9" s="78">
        <v>2</v>
      </c>
      <c r="C9" s="78"/>
      <c r="D9" s="78"/>
      <c r="E9" s="82" t="s">
        <v>1266</v>
      </c>
      <c r="F9" s="78">
        <v>1</v>
      </c>
      <c r="G9" s="78"/>
      <c r="H9" s="78"/>
      <c r="I9" s="78"/>
      <c r="J9" s="78"/>
      <c r="K9" s="78"/>
      <c r="L9" s="78"/>
      <c r="M9" s="78"/>
      <c r="N9" s="78"/>
      <c r="O9" s="78"/>
      <c r="P9" s="78"/>
      <c r="Q9" s="78"/>
      <c r="R9" s="78"/>
    </row>
    <row r="10" spans="1:18" ht="15">
      <c r="A10" s="82" t="s">
        <v>351</v>
      </c>
      <c r="B10" s="78">
        <v>2</v>
      </c>
      <c r="C10" s="78"/>
      <c r="D10" s="78"/>
      <c r="E10" s="82" t="s">
        <v>360</v>
      </c>
      <c r="F10" s="78">
        <v>1</v>
      </c>
      <c r="G10" s="78"/>
      <c r="H10" s="78"/>
      <c r="I10" s="78"/>
      <c r="J10" s="78"/>
      <c r="K10" s="78"/>
      <c r="L10" s="78"/>
      <c r="M10" s="78"/>
      <c r="N10" s="78"/>
      <c r="O10" s="78"/>
      <c r="P10" s="78"/>
      <c r="Q10" s="78"/>
      <c r="R10" s="78"/>
    </row>
    <row r="11" spans="1:18" ht="15">
      <c r="A11" s="82" t="s">
        <v>362</v>
      </c>
      <c r="B11" s="78">
        <v>1</v>
      </c>
      <c r="C11" s="78"/>
      <c r="D11" s="78"/>
      <c r="E11" s="78"/>
      <c r="F11" s="78"/>
      <c r="G11" s="78"/>
      <c r="H11" s="78"/>
      <c r="I11" s="78"/>
      <c r="J11" s="78"/>
      <c r="K11" s="78"/>
      <c r="L11" s="78"/>
      <c r="M11" s="78"/>
      <c r="N11" s="78"/>
      <c r="O11" s="78"/>
      <c r="P11" s="78"/>
      <c r="Q11" s="78"/>
      <c r="R11" s="78"/>
    </row>
    <row r="14" spans="1:18" ht="15" customHeight="1">
      <c r="A14" s="13" t="s">
        <v>1286</v>
      </c>
      <c r="B14" s="13" t="s">
        <v>1259</v>
      </c>
      <c r="C14" s="13" t="s">
        <v>1290</v>
      </c>
      <c r="D14" s="13" t="s">
        <v>1262</v>
      </c>
      <c r="E14" s="13" t="s">
        <v>1291</v>
      </c>
      <c r="F14" s="13" t="s">
        <v>1268</v>
      </c>
      <c r="G14" s="13" t="s">
        <v>1292</v>
      </c>
      <c r="H14" s="13" t="s">
        <v>1273</v>
      </c>
      <c r="I14" s="13" t="s">
        <v>1293</v>
      </c>
      <c r="J14" s="13" t="s">
        <v>1275</v>
      </c>
      <c r="K14" s="13" t="s">
        <v>1294</v>
      </c>
      <c r="L14" s="13" t="s">
        <v>1277</v>
      </c>
      <c r="M14" s="13" t="s">
        <v>1295</v>
      </c>
      <c r="N14" s="13" t="s">
        <v>1279</v>
      </c>
      <c r="O14" s="13" t="s">
        <v>1296</v>
      </c>
      <c r="P14" s="13" t="s">
        <v>1281</v>
      </c>
      <c r="Q14" s="13" t="s">
        <v>1297</v>
      </c>
      <c r="R14" s="13" t="s">
        <v>1282</v>
      </c>
    </row>
    <row r="15" spans="1:18" ht="15">
      <c r="A15" s="78" t="s">
        <v>368</v>
      </c>
      <c r="B15" s="78">
        <v>23</v>
      </c>
      <c r="C15" s="78" t="s">
        <v>368</v>
      </c>
      <c r="D15" s="78">
        <v>1</v>
      </c>
      <c r="E15" s="78" t="s">
        <v>368</v>
      </c>
      <c r="F15" s="78">
        <v>15</v>
      </c>
      <c r="G15" s="78" t="s">
        <v>365</v>
      </c>
      <c r="H15" s="78">
        <v>6</v>
      </c>
      <c r="I15" s="78" t="s">
        <v>364</v>
      </c>
      <c r="J15" s="78">
        <v>4</v>
      </c>
      <c r="K15" s="78" t="s">
        <v>363</v>
      </c>
      <c r="L15" s="78">
        <v>1</v>
      </c>
      <c r="M15" s="78" t="s">
        <v>371</v>
      </c>
      <c r="N15" s="78">
        <v>1</v>
      </c>
      <c r="O15" s="78" t="s">
        <v>368</v>
      </c>
      <c r="P15" s="78">
        <v>2</v>
      </c>
      <c r="Q15" s="78" t="s">
        <v>368</v>
      </c>
      <c r="R15" s="78">
        <v>2</v>
      </c>
    </row>
    <row r="16" spans="1:18" ht="15">
      <c r="A16" s="78" t="s">
        <v>371</v>
      </c>
      <c r="B16" s="78">
        <v>6</v>
      </c>
      <c r="C16" s="78"/>
      <c r="D16" s="78"/>
      <c r="E16" s="78" t="s">
        <v>1287</v>
      </c>
      <c r="F16" s="78">
        <v>4</v>
      </c>
      <c r="G16" s="78" t="s">
        <v>368</v>
      </c>
      <c r="H16" s="78">
        <v>3</v>
      </c>
      <c r="I16" s="78"/>
      <c r="J16" s="78"/>
      <c r="K16" s="78"/>
      <c r="L16" s="78"/>
      <c r="M16" s="78"/>
      <c r="N16" s="78"/>
      <c r="O16" s="78"/>
      <c r="P16" s="78"/>
      <c r="Q16" s="78"/>
      <c r="R16" s="78"/>
    </row>
    <row r="17" spans="1:18" ht="15">
      <c r="A17" s="78" t="s">
        <v>365</v>
      </c>
      <c r="B17" s="78">
        <v>6</v>
      </c>
      <c r="C17" s="78"/>
      <c r="D17" s="78"/>
      <c r="E17" s="78" t="s">
        <v>371</v>
      </c>
      <c r="F17" s="78">
        <v>3</v>
      </c>
      <c r="G17" s="78" t="s">
        <v>371</v>
      </c>
      <c r="H17" s="78">
        <v>2</v>
      </c>
      <c r="I17" s="78"/>
      <c r="J17" s="78"/>
      <c r="K17" s="78"/>
      <c r="L17" s="78"/>
      <c r="M17" s="78"/>
      <c r="N17" s="78"/>
      <c r="O17" s="78"/>
      <c r="P17" s="78"/>
      <c r="Q17" s="78"/>
      <c r="R17" s="78"/>
    </row>
    <row r="18" spans="1:18" ht="15">
      <c r="A18" s="78" t="s">
        <v>364</v>
      </c>
      <c r="B18" s="78">
        <v>4</v>
      </c>
      <c r="C18" s="78"/>
      <c r="D18" s="78"/>
      <c r="E18" s="78" t="s">
        <v>1289</v>
      </c>
      <c r="F18" s="78">
        <v>1</v>
      </c>
      <c r="G18" s="78"/>
      <c r="H18" s="78"/>
      <c r="I18" s="78"/>
      <c r="J18" s="78"/>
      <c r="K18" s="78"/>
      <c r="L18" s="78"/>
      <c r="M18" s="78"/>
      <c r="N18" s="78"/>
      <c r="O18" s="78"/>
      <c r="P18" s="78"/>
      <c r="Q18" s="78"/>
      <c r="R18" s="78"/>
    </row>
    <row r="19" spans="1:18" ht="15">
      <c r="A19" s="78" t="s">
        <v>1287</v>
      </c>
      <c r="B19" s="78">
        <v>4</v>
      </c>
      <c r="C19" s="78"/>
      <c r="D19" s="78"/>
      <c r="E19" s="78" t="s">
        <v>1288</v>
      </c>
      <c r="F19" s="78">
        <v>1</v>
      </c>
      <c r="G19" s="78"/>
      <c r="H19" s="78"/>
      <c r="I19" s="78"/>
      <c r="J19" s="78"/>
      <c r="K19" s="78"/>
      <c r="L19" s="78"/>
      <c r="M19" s="78"/>
      <c r="N19" s="78"/>
      <c r="O19" s="78"/>
      <c r="P19" s="78"/>
      <c r="Q19" s="78"/>
      <c r="R19" s="78"/>
    </row>
    <row r="20" spans="1:18" ht="15">
      <c r="A20" s="78" t="s">
        <v>1288</v>
      </c>
      <c r="B20" s="78">
        <v>1</v>
      </c>
      <c r="C20" s="78"/>
      <c r="D20" s="78"/>
      <c r="E20" s="78"/>
      <c r="F20" s="78"/>
      <c r="G20" s="78"/>
      <c r="H20" s="78"/>
      <c r="I20" s="78"/>
      <c r="J20" s="78"/>
      <c r="K20" s="78"/>
      <c r="L20" s="78"/>
      <c r="M20" s="78"/>
      <c r="N20" s="78"/>
      <c r="O20" s="78"/>
      <c r="P20" s="78"/>
      <c r="Q20" s="78"/>
      <c r="R20" s="78"/>
    </row>
    <row r="21" spans="1:18" ht="15">
      <c r="A21" s="78" t="s">
        <v>363</v>
      </c>
      <c r="B21" s="78">
        <v>1</v>
      </c>
      <c r="C21" s="78"/>
      <c r="D21" s="78"/>
      <c r="E21" s="78"/>
      <c r="F21" s="78"/>
      <c r="G21" s="78"/>
      <c r="H21" s="78"/>
      <c r="I21" s="78"/>
      <c r="J21" s="78"/>
      <c r="K21" s="78"/>
      <c r="L21" s="78"/>
      <c r="M21" s="78"/>
      <c r="N21" s="78"/>
      <c r="O21" s="78"/>
      <c r="P21" s="78"/>
      <c r="Q21" s="78"/>
      <c r="R21" s="78"/>
    </row>
    <row r="22" spans="1:18" ht="15">
      <c r="A22" s="78" t="s">
        <v>1289</v>
      </c>
      <c r="B22" s="78">
        <v>1</v>
      </c>
      <c r="C22" s="78"/>
      <c r="D22" s="78"/>
      <c r="E22" s="78"/>
      <c r="F22" s="78"/>
      <c r="G22" s="78"/>
      <c r="H22" s="78"/>
      <c r="I22" s="78"/>
      <c r="J22" s="78"/>
      <c r="K22" s="78"/>
      <c r="L22" s="78"/>
      <c r="M22" s="78"/>
      <c r="N22" s="78"/>
      <c r="O22" s="78"/>
      <c r="P22" s="78"/>
      <c r="Q22" s="78"/>
      <c r="R22" s="78"/>
    </row>
    <row r="25" spans="1:18" ht="15" customHeight="1">
      <c r="A25" s="13" t="s">
        <v>1301</v>
      </c>
      <c r="B25" s="13" t="s">
        <v>1259</v>
      </c>
      <c r="C25" s="13" t="s">
        <v>1307</v>
      </c>
      <c r="D25" s="13" t="s">
        <v>1262</v>
      </c>
      <c r="E25" s="78" t="s">
        <v>1308</v>
      </c>
      <c r="F25" s="78" t="s">
        <v>1268</v>
      </c>
      <c r="G25" s="13" t="s">
        <v>1309</v>
      </c>
      <c r="H25" s="13" t="s">
        <v>1273</v>
      </c>
      <c r="I25" s="13" t="s">
        <v>1310</v>
      </c>
      <c r="J25" s="13" t="s">
        <v>1275</v>
      </c>
      <c r="K25" s="13" t="s">
        <v>1311</v>
      </c>
      <c r="L25" s="13" t="s">
        <v>1277</v>
      </c>
      <c r="M25" s="13" t="s">
        <v>1312</v>
      </c>
      <c r="N25" s="13" t="s">
        <v>1279</v>
      </c>
      <c r="O25" s="78" t="s">
        <v>1313</v>
      </c>
      <c r="P25" s="78" t="s">
        <v>1281</v>
      </c>
      <c r="Q25" s="78" t="s">
        <v>1314</v>
      </c>
      <c r="R25" s="78" t="s">
        <v>1282</v>
      </c>
    </row>
    <row r="26" spans="1:18" ht="15">
      <c r="A26" s="78" t="s">
        <v>1302</v>
      </c>
      <c r="B26" s="78">
        <v>7</v>
      </c>
      <c r="C26" s="78" t="s">
        <v>1302</v>
      </c>
      <c r="D26" s="78">
        <v>1</v>
      </c>
      <c r="E26" s="78"/>
      <c r="F26" s="78"/>
      <c r="G26" s="78" t="s">
        <v>1302</v>
      </c>
      <c r="H26" s="78">
        <v>6</v>
      </c>
      <c r="I26" s="78" t="s">
        <v>373</v>
      </c>
      <c r="J26" s="78">
        <v>4</v>
      </c>
      <c r="K26" s="78" t="s">
        <v>372</v>
      </c>
      <c r="L26" s="78">
        <v>1</v>
      </c>
      <c r="M26" s="78" t="s">
        <v>378</v>
      </c>
      <c r="N26" s="78">
        <v>2</v>
      </c>
      <c r="O26" s="78"/>
      <c r="P26" s="78"/>
      <c r="Q26" s="78"/>
      <c r="R26" s="78"/>
    </row>
    <row r="27" spans="1:18" ht="15">
      <c r="A27" s="78" t="s">
        <v>1303</v>
      </c>
      <c r="B27" s="78">
        <v>7</v>
      </c>
      <c r="C27" s="78" t="s">
        <v>1303</v>
      </c>
      <c r="D27" s="78">
        <v>1</v>
      </c>
      <c r="E27" s="78"/>
      <c r="F27" s="78"/>
      <c r="G27" s="78" t="s">
        <v>1303</v>
      </c>
      <c r="H27" s="78">
        <v>6</v>
      </c>
      <c r="I27" s="78"/>
      <c r="J27" s="78"/>
      <c r="K27" s="78"/>
      <c r="L27" s="78"/>
      <c r="M27" s="78"/>
      <c r="N27" s="78"/>
      <c r="O27" s="78"/>
      <c r="P27" s="78"/>
      <c r="Q27" s="78"/>
      <c r="R27" s="78"/>
    </row>
    <row r="28" spans="1:18" ht="15">
      <c r="A28" s="78" t="s">
        <v>373</v>
      </c>
      <c r="B28" s="78">
        <v>4</v>
      </c>
      <c r="C28" s="78"/>
      <c r="D28" s="78"/>
      <c r="E28" s="78"/>
      <c r="F28" s="78"/>
      <c r="G28" s="78" t="s">
        <v>1304</v>
      </c>
      <c r="H28" s="78">
        <v>3</v>
      </c>
      <c r="I28" s="78"/>
      <c r="J28" s="78"/>
      <c r="K28" s="78"/>
      <c r="L28" s="78"/>
      <c r="M28" s="78"/>
      <c r="N28" s="78"/>
      <c r="O28" s="78"/>
      <c r="P28" s="78"/>
      <c r="Q28" s="78"/>
      <c r="R28" s="78"/>
    </row>
    <row r="29" spans="1:18" ht="15">
      <c r="A29" s="78" t="s">
        <v>1304</v>
      </c>
      <c r="B29" s="78">
        <v>3</v>
      </c>
      <c r="C29" s="78"/>
      <c r="D29" s="78"/>
      <c r="E29" s="78"/>
      <c r="F29" s="78"/>
      <c r="G29" s="78" t="s">
        <v>1305</v>
      </c>
      <c r="H29" s="78">
        <v>3</v>
      </c>
      <c r="I29" s="78"/>
      <c r="J29" s="78"/>
      <c r="K29" s="78"/>
      <c r="L29" s="78"/>
      <c r="M29" s="78"/>
      <c r="N29" s="78"/>
      <c r="O29" s="78"/>
      <c r="P29" s="78"/>
      <c r="Q29" s="78"/>
      <c r="R29" s="78"/>
    </row>
    <row r="30" spans="1:18" ht="15">
      <c r="A30" s="78" t="s">
        <v>1305</v>
      </c>
      <c r="B30" s="78">
        <v>3</v>
      </c>
      <c r="C30" s="78"/>
      <c r="D30" s="78"/>
      <c r="E30" s="78"/>
      <c r="F30" s="78"/>
      <c r="G30" s="78" t="s">
        <v>1306</v>
      </c>
      <c r="H30" s="78">
        <v>3</v>
      </c>
      <c r="I30" s="78"/>
      <c r="J30" s="78"/>
      <c r="K30" s="78"/>
      <c r="L30" s="78"/>
      <c r="M30" s="78"/>
      <c r="N30" s="78"/>
      <c r="O30" s="78"/>
      <c r="P30" s="78"/>
      <c r="Q30" s="78"/>
      <c r="R30" s="78"/>
    </row>
    <row r="31" spans="1:18" ht="15">
      <c r="A31" s="78" t="s">
        <v>1306</v>
      </c>
      <c r="B31" s="78">
        <v>3</v>
      </c>
      <c r="C31" s="78"/>
      <c r="D31" s="78"/>
      <c r="E31" s="78"/>
      <c r="F31" s="78"/>
      <c r="G31" s="78" t="s">
        <v>376</v>
      </c>
      <c r="H31" s="78">
        <v>1</v>
      </c>
      <c r="I31" s="78"/>
      <c r="J31" s="78"/>
      <c r="K31" s="78"/>
      <c r="L31" s="78"/>
      <c r="M31" s="78"/>
      <c r="N31" s="78"/>
      <c r="O31" s="78"/>
      <c r="P31" s="78"/>
      <c r="Q31" s="78"/>
      <c r="R31" s="78"/>
    </row>
    <row r="32" spans="1:18" ht="15">
      <c r="A32" s="78" t="s">
        <v>378</v>
      </c>
      <c r="B32" s="78">
        <v>2</v>
      </c>
      <c r="C32" s="78"/>
      <c r="D32" s="78"/>
      <c r="E32" s="78"/>
      <c r="F32" s="78"/>
      <c r="G32" s="78"/>
      <c r="H32" s="78"/>
      <c r="I32" s="78"/>
      <c r="J32" s="78"/>
      <c r="K32" s="78"/>
      <c r="L32" s="78"/>
      <c r="M32" s="78"/>
      <c r="N32" s="78"/>
      <c r="O32" s="78"/>
      <c r="P32" s="78"/>
      <c r="Q32" s="78"/>
      <c r="R32" s="78"/>
    </row>
    <row r="33" spans="1:18" ht="15">
      <c r="A33" s="78" t="s">
        <v>376</v>
      </c>
      <c r="B33" s="78">
        <v>1</v>
      </c>
      <c r="C33" s="78"/>
      <c r="D33" s="78"/>
      <c r="E33" s="78"/>
      <c r="F33" s="78"/>
      <c r="G33" s="78"/>
      <c r="H33" s="78"/>
      <c r="I33" s="78"/>
      <c r="J33" s="78"/>
      <c r="K33" s="78"/>
      <c r="L33" s="78"/>
      <c r="M33" s="78"/>
      <c r="N33" s="78"/>
      <c r="O33" s="78"/>
      <c r="P33" s="78"/>
      <c r="Q33" s="78"/>
      <c r="R33" s="78"/>
    </row>
    <row r="34" spans="1:18" ht="15">
      <c r="A34" s="78" t="s">
        <v>372</v>
      </c>
      <c r="B34" s="78">
        <v>1</v>
      </c>
      <c r="C34" s="78"/>
      <c r="D34" s="78"/>
      <c r="E34" s="78"/>
      <c r="F34" s="78"/>
      <c r="G34" s="78"/>
      <c r="H34" s="78"/>
      <c r="I34" s="78"/>
      <c r="J34" s="78"/>
      <c r="K34" s="78"/>
      <c r="L34" s="78"/>
      <c r="M34" s="78"/>
      <c r="N34" s="78"/>
      <c r="O34" s="78"/>
      <c r="P34" s="78"/>
      <c r="Q34" s="78"/>
      <c r="R34" s="78"/>
    </row>
    <row r="37" spans="1:18" ht="15" customHeight="1">
      <c r="A37" s="13" t="s">
        <v>1317</v>
      </c>
      <c r="B37" s="13" t="s">
        <v>1259</v>
      </c>
      <c r="C37" s="13" t="s">
        <v>1326</v>
      </c>
      <c r="D37" s="13" t="s">
        <v>1262</v>
      </c>
      <c r="E37" s="13" t="s">
        <v>1331</v>
      </c>
      <c r="F37" s="13" t="s">
        <v>1268</v>
      </c>
      <c r="G37" s="13" t="s">
        <v>1342</v>
      </c>
      <c r="H37" s="13" t="s">
        <v>1273</v>
      </c>
      <c r="I37" s="13" t="s">
        <v>1346</v>
      </c>
      <c r="J37" s="13" t="s">
        <v>1275</v>
      </c>
      <c r="K37" s="13" t="s">
        <v>1354</v>
      </c>
      <c r="L37" s="13" t="s">
        <v>1277</v>
      </c>
      <c r="M37" s="13" t="s">
        <v>1363</v>
      </c>
      <c r="N37" s="13" t="s">
        <v>1279</v>
      </c>
      <c r="O37" s="13" t="s">
        <v>1370</v>
      </c>
      <c r="P37" s="13" t="s">
        <v>1281</v>
      </c>
      <c r="Q37" s="13" t="s">
        <v>1381</v>
      </c>
      <c r="R37" s="13" t="s">
        <v>1282</v>
      </c>
    </row>
    <row r="38" spans="1:18" ht="15">
      <c r="A38" s="84" t="s">
        <v>1318</v>
      </c>
      <c r="B38" s="84">
        <v>79</v>
      </c>
      <c r="C38" s="84" t="s">
        <v>1323</v>
      </c>
      <c r="D38" s="84">
        <v>31</v>
      </c>
      <c r="E38" s="84" t="s">
        <v>1332</v>
      </c>
      <c r="F38" s="84">
        <v>12</v>
      </c>
      <c r="G38" s="84" t="s">
        <v>1302</v>
      </c>
      <c r="H38" s="84">
        <v>12</v>
      </c>
      <c r="I38" s="84" t="s">
        <v>290</v>
      </c>
      <c r="J38" s="84">
        <v>6</v>
      </c>
      <c r="K38" s="84" t="s">
        <v>212</v>
      </c>
      <c r="L38" s="84">
        <v>13</v>
      </c>
      <c r="M38" s="84" t="s">
        <v>287</v>
      </c>
      <c r="N38" s="84">
        <v>4</v>
      </c>
      <c r="O38" s="84" t="s">
        <v>1371</v>
      </c>
      <c r="P38" s="84">
        <v>4</v>
      </c>
      <c r="Q38" s="84" t="s">
        <v>1332</v>
      </c>
      <c r="R38" s="84">
        <v>2</v>
      </c>
    </row>
    <row r="39" spans="1:18" ht="15">
      <c r="A39" s="84" t="s">
        <v>1319</v>
      </c>
      <c r="B39" s="84">
        <v>10</v>
      </c>
      <c r="C39" s="84" t="s">
        <v>1324</v>
      </c>
      <c r="D39" s="84">
        <v>31</v>
      </c>
      <c r="E39" s="84" t="s">
        <v>1333</v>
      </c>
      <c r="F39" s="84">
        <v>12</v>
      </c>
      <c r="G39" s="84" t="s">
        <v>249</v>
      </c>
      <c r="H39" s="84">
        <v>7</v>
      </c>
      <c r="I39" s="84" t="s">
        <v>288</v>
      </c>
      <c r="J39" s="84">
        <v>6</v>
      </c>
      <c r="K39" s="84" t="s">
        <v>291</v>
      </c>
      <c r="L39" s="84">
        <v>7</v>
      </c>
      <c r="M39" s="84" t="s">
        <v>1364</v>
      </c>
      <c r="N39" s="84">
        <v>2</v>
      </c>
      <c r="O39" s="84" t="s">
        <v>1372</v>
      </c>
      <c r="P39" s="84">
        <v>4</v>
      </c>
      <c r="Q39" s="84" t="s">
        <v>1333</v>
      </c>
      <c r="R39" s="84">
        <v>2</v>
      </c>
    </row>
    <row r="40" spans="1:18" ht="15">
      <c r="A40" s="84" t="s">
        <v>1320</v>
      </c>
      <c r="B40" s="84">
        <v>0</v>
      </c>
      <c r="C40" s="84" t="s">
        <v>273</v>
      </c>
      <c r="D40" s="84">
        <v>30</v>
      </c>
      <c r="E40" s="84" t="s">
        <v>1334</v>
      </c>
      <c r="F40" s="84">
        <v>12</v>
      </c>
      <c r="G40" s="84" t="s">
        <v>1343</v>
      </c>
      <c r="H40" s="84">
        <v>6</v>
      </c>
      <c r="I40" s="84" t="s">
        <v>214</v>
      </c>
      <c r="J40" s="84">
        <v>5</v>
      </c>
      <c r="K40" s="84" t="s">
        <v>1355</v>
      </c>
      <c r="L40" s="84">
        <v>7</v>
      </c>
      <c r="M40" s="84" t="s">
        <v>1365</v>
      </c>
      <c r="N40" s="84">
        <v>2</v>
      </c>
      <c r="O40" s="84" t="s">
        <v>1373</v>
      </c>
      <c r="P40" s="84">
        <v>2</v>
      </c>
      <c r="Q40" s="84" t="s">
        <v>1334</v>
      </c>
      <c r="R40" s="84">
        <v>2</v>
      </c>
    </row>
    <row r="41" spans="1:18" ht="15">
      <c r="A41" s="84" t="s">
        <v>1321</v>
      </c>
      <c r="B41" s="84">
        <v>1424</v>
      </c>
      <c r="C41" s="84" t="s">
        <v>1325</v>
      </c>
      <c r="D41" s="84">
        <v>29</v>
      </c>
      <c r="E41" s="84" t="s">
        <v>1335</v>
      </c>
      <c r="F41" s="84">
        <v>12</v>
      </c>
      <c r="G41" s="84" t="s">
        <v>1344</v>
      </c>
      <c r="H41" s="84">
        <v>6</v>
      </c>
      <c r="I41" s="84" t="s">
        <v>1347</v>
      </c>
      <c r="J41" s="84">
        <v>4</v>
      </c>
      <c r="K41" s="84" t="s">
        <v>1356</v>
      </c>
      <c r="L41" s="84">
        <v>7</v>
      </c>
      <c r="M41" s="84" t="s">
        <v>378</v>
      </c>
      <c r="N41" s="84">
        <v>2</v>
      </c>
      <c r="O41" s="84" t="s">
        <v>1374</v>
      </c>
      <c r="P41" s="84">
        <v>2</v>
      </c>
      <c r="Q41" s="84" t="s">
        <v>1335</v>
      </c>
      <c r="R41" s="84">
        <v>2</v>
      </c>
    </row>
    <row r="42" spans="1:18" ht="15">
      <c r="A42" s="84" t="s">
        <v>1322</v>
      </c>
      <c r="B42" s="84">
        <v>1513</v>
      </c>
      <c r="C42" s="84" t="s">
        <v>249</v>
      </c>
      <c r="D42" s="84">
        <v>20</v>
      </c>
      <c r="E42" s="84" t="s">
        <v>1336</v>
      </c>
      <c r="F42" s="84">
        <v>12</v>
      </c>
      <c r="G42" s="84" t="s">
        <v>1303</v>
      </c>
      <c r="H42" s="84">
        <v>6</v>
      </c>
      <c r="I42" s="84" t="s">
        <v>1348</v>
      </c>
      <c r="J42" s="84">
        <v>4</v>
      </c>
      <c r="K42" s="84" t="s">
        <v>1357</v>
      </c>
      <c r="L42" s="84">
        <v>7</v>
      </c>
      <c r="M42" s="84" t="s">
        <v>1366</v>
      </c>
      <c r="N42" s="84">
        <v>2</v>
      </c>
      <c r="O42" s="84" t="s">
        <v>1375</v>
      </c>
      <c r="P42" s="84">
        <v>2</v>
      </c>
      <c r="Q42" s="84" t="s">
        <v>1336</v>
      </c>
      <c r="R42" s="84">
        <v>2</v>
      </c>
    </row>
    <row r="43" spans="1:18" ht="15">
      <c r="A43" s="84" t="s">
        <v>1323</v>
      </c>
      <c r="B43" s="84">
        <v>33</v>
      </c>
      <c r="C43" s="84" t="s">
        <v>1327</v>
      </c>
      <c r="D43" s="84">
        <v>20</v>
      </c>
      <c r="E43" s="84" t="s">
        <v>1337</v>
      </c>
      <c r="F43" s="84">
        <v>12</v>
      </c>
      <c r="G43" s="84" t="s">
        <v>1306</v>
      </c>
      <c r="H43" s="84">
        <v>4</v>
      </c>
      <c r="I43" s="84" t="s">
        <v>1349</v>
      </c>
      <c r="J43" s="84">
        <v>4</v>
      </c>
      <c r="K43" s="84" t="s">
        <v>1358</v>
      </c>
      <c r="L43" s="84">
        <v>7</v>
      </c>
      <c r="M43" s="84" t="s">
        <v>270</v>
      </c>
      <c r="N43" s="84">
        <v>2</v>
      </c>
      <c r="O43" s="84" t="s">
        <v>1376</v>
      </c>
      <c r="P43" s="84">
        <v>2</v>
      </c>
      <c r="Q43" s="84" t="s">
        <v>1337</v>
      </c>
      <c r="R43" s="84">
        <v>2</v>
      </c>
    </row>
    <row r="44" spans="1:18" ht="15">
      <c r="A44" s="84" t="s">
        <v>1324</v>
      </c>
      <c r="B44" s="84">
        <v>33</v>
      </c>
      <c r="C44" s="84" t="s">
        <v>1328</v>
      </c>
      <c r="D44" s="84">
        <v>20</v>
      </c>
      <c r="E44" s="84" t="s">
        <v>1338</v>
      </c>
      <c r="F44" s="84">
        <v>12</v>
      </c>
      <c r="G44" s="84" t="s">
        <v>225</v>
      </c>
      <c r="H44" s="84">
        <v>4</v>
      </c>
      <c r="I44" s="84" t="s">
        <v>1350</v>
      </c>
      <c r="J44" s="84">
        <v>4</v>
      </c>
      <c r="K44" s="84" t="s">
        <v>1359</v>
      </c>
      <c r="L44" s="84">
        <v>7</v>
      </c>
      <c r="M44" s="84" t="s">
        <v>295</v>
      </c>
      <c r="N44" s="84">
        <v>2</v>
      </c>
      <c r="O44" s="84" t="s">
        <v>1377</v>
      </c>
      <c r="P44" s="84">
        <v>2</v>
      </c>
      <c r="Q44" s="84" t="s">
        <v>1338</v>
      </c>
      <c r="R44" s="84">
        <v>2</v>
      </c>
    </row>
    <row r="45" spans="1:18" ht="15">
      <c r="A45" s="84" t="s">
        <v>273</v>
      </c>
      <c r="B45" s="84">
        <v>32</v>
      </c>
      <c r="C45" s="84" t="s">
        <v>1329</v>
      </c>
      <c r="D45" s="84">
        <v>20</v>
      </c>
      <c r="E45" s="84" t="s">
        <v>1339</v>
      </c>
      <c r="F45" s="84">
        <v>12</v>
      </c>
      <c r="G45" s="84" t="s">
        <v>1304</v>
      </c>
      <c r="H45" s="84">
        <v>3</v>
      </c>
      <c r="I45" s="84" t="s">
        <v>1351</v>
      </c>
      <c r="J45" s="84">
        <v>4</v>
      </c>
      <c r="K45" s="84" t="s">
        <v>1360</v>
      </c>
      <c r="L45" s="84">
        <v>7</v>
      </c>
      <c r="M45" s="84" t="s">
        <v>1367</v>
      </c>
      <c r="N45" s="84">
        <v>2</v>
      </c>
      <c r="O45" s="84" t="s">
        <v>1378</v>
      </c>
      <c r="P45" s="84">
        <v>2</v>
      </c>
      <c r="Q45" s="84" t="s">
        <v>1339</v>
      </c>
      <c r="R45" s="84">
        <v>2</v>
      </c>
    </row>
    <row r="46" spans="1:18" ht="15">
      <c r="A46" s="84" t="s">
        <v>1325</v>
      </c>
      <c r="B46" s="84">
        <v>31</v>
      </c>
      <c r="C46" s="84" t="s">
        <v>1330</v>
      </c>
      <c r="D46" s="84">
        <v>20</v>
      </c>
      <c r="E46" s="84" t="s">
        <v>1340</v>
      </c>
      <c r="F46" s="84">
        <v>12</v>
      </c>
      <c r="G46" s="84" t="s">
        <v>1305</v>
      </c>
      <c r="H46" s="84">
        <v>3</v>
      </c>
      <c r="I46" s="84" t="s">
        <v>1352</v>
      </c>
      <c r="J46" s="84">
        <v>4</v>
      </c>
      <c r="K46" s="84" t="s">
        <v>1361</v>
      </c>
      <c r="L46" s="84">
        <v>6</v>
      </c>
      <c r="M46" s="84" t="s">
        <v>1368</v>
      </c>
      <c r="N46" s="84">
        <v>2</v>
      </c>
      <c r="O46" s="84" t="s">
        <v>1379</v>
      </c>
      <c r="P46" s="84">
        <v>2</v>
      </c>
      <c r="Q46" s="84" t="s">
        <v>1340</v>
      </c>
      <c r="R46" s="84">
        <v>2</v>
      </c>
    </row>
    <row r="47" spans="1:18" ht="15">
      <c r="A47" s="84" t="s">
        <v>249</v>
      </c>
      <c r="B47" s="84">
        <v>29</v>
      </c>
      <c r="C47" s="84" t="s">
        <v>1306</v>
      </c>
      <c r="D47" s="84">
        <v>20</v>
      </c>
      <c r="E47" s="84" t="s">
        <v>1341</v>
      </c>
      <c r="F47" s="84">
        <v>2</v>
      </c>
      <c r="G47" s="84" t="s">
        <v>1345</v>
      </c>
      <c r="H47" s="84">
        <v>2</v>
      </c>
      <c r="I47" s="84" t="s">
        <v>1353</v>
      </c>
      <c r="J47" s="84">
        <v>4</v>
      </c>
      <c r="K47" s="84" t="s">
        <v>1362</v>
      </c>
      <c r="L47" s="84">
        <v>2</v>
      </c>
      <c r="M47" s="84" t="s">
        <v>1369</v>
      </c>
      <c r="N47" s="84">
        <v>2</v>
      </c>
      <c r="O47" s="84" t="s">
        <v>1380</v>
      </c>
      <c r="P47" s="84">
        <v>2</v>
      </c>
      <c r="Q47" s="84"/>
      <c r="R47" s="84"/>
    </row>
    <row r="50" spans="1:18" ht="15" customHeight="1">
      <c r="A50" s="13" t="s">
        <v>1391</v>
      </c>
      <c r="B50" s="13" t="s">
        <v>1259</v>
      </c>
      <c r="C50" s="13" t="s">
        <v>1402</v>
      </c>
      <c r="D50" s="13" t="s">
        <v>1262</v>
      </c>
      <c r="E50" s="13" t="s">
        <v>1404</v>
      </c>
      <c r="F50" s="13" t="s">
        <v>1268</v>
      </c>
      <c r="G50" s="13" t="s">
        <v>1415</v>
      </c>
      <c r="H50" s="13" t="s">
        <v>1273</v>
      </c>
      <c r="I50" s="13" t="s">
        <v>1426</v>
      </c>
      <c r="J50" s="13" t="s">
        <v>1275</v>
      </c>
      <c r="K50" s="13" t="s">
        <v>1437</v>
      </c>
      <c r="L50" s="13" t="s">
        <v>1277</v>
      </c>
      <c r="M50" s="13" t="s">
        <v>1447</v>
      </c>
      <c r="N50" s="13" t="s">
        <v>1279</v>
      </c>
      <c r="O50" s="13" t="s">
        <v>1458</v>
      </c>
      <c r="P50" s="13" t="s">
        <v>1281</v>
      </c>
      <c r="Q50" s="13" t="s">
        <v>1469</v>
      </c>
      <c r="R50" s="13" t="s">
        <v>1282</v>
      </c>
    </row>
    <row r="51" spans="1:18" ht="15">
      <c r="A51" s="84" t="s">
        <v>1392</v>
      </c>
      <c r="B51" s="84">
        <v>22</v>
      </c>
      <c r="C51" s="84" t="s">
        <v>1403</v>
      </c>
      <c r="D51" s="84">
        <v>20</v>
      </c>
      <c r="E51" s="84" t="s">
        <v>1405</v>
      </c>
      <c r="F51" s="84">
        <v>12</v>
      </c>
      <c r="G51" s="84" t="s">
        <v>1416</v>
      </c>
      <c r="H51" s="84">
        <v>6</v>
      </c>
      <c r="I51" s="84" t="s">
        <v>1427</v>
      </c>
      <c r="J51" s="84">
        <v>4</v>
      </c>
      <c r="K51" s="84" t="s">
        <v>1438</v>
      </c>
      <c r="L51" s="84">
        <v>7</v>
      </c>
      <c r="M51" s="84" t="s">
        <v>1448</v>
      </c>
      <c r="N51" s="84">
        <v>2</v>
      </c>
      <c r="O51" s="84" t="s">
        <v>1459</v>
      </c>
      <c r="P51" s="84">
        <v>2</v>
      </c>
      <c r="Q51" s="84" t="s">
        <v>1405</v>
      </c>
      <c r="R51" s="84">
        <v>2</v>
      </c>
    </row>
    <row r="52" spans="1:18" ht="15">
      <c r="A52" s="84" t="s">
        <v>1393</v>
      </c>
      <c r="B52" s="84">
        <v>22</v>
      </c>
      <c r="C52" s="84" t="s">
        <v>1392</v>
      </c>
      <c r="D52" s="84">
        <v>20</v>
      </c>
      <c r="E52" s="84" t="s">
        <v>1406</v>
      </c>
      <c r="F52" s="84">
        <v>12</v>
      </c>
      <c r="G52" s="84" t="s">
        <v>1417</v>
      </c>
      <c r="H52" s="84">
        <v>6</v>
      </c>
      <c r="I52" s="84" t="s">
        <v>1428</v>
      </c>
      <c r="J52" s="84">
        <v>4</v>
      </c>
      <c r="K52" s="84" t="s">
        <v>1439</v>
      </c>
      <c r="L52" s="84">
        <v>7</v>
      </c>
      <c r="M52" s="84" t="s">
        <v>1449</v>
      </c>
      <c r="N52" s="84">
        <v>2</v>
      </c>
      <c r="O52" s="84" t="s">
        <v>1460</v>
      </c>
      <c r="P52" s="84">
        <v>2</v>
      </c>
      <c r="Q52" s="84" t="s">
        <v>1406</v>
      </c>
      <c r="R52" s="84">
        <v>2</v>
      </c>
    </row>
    <row r="53" spans="1:18" ht="15">
      <c r="A53" s="84" t="s">
        <v>1394</v>
      </c>
      <c r="B53" s="84">
        <v>22</v>
      </c>
      <c r="C53" s="84" t="s">
        <v>1393</v>
      </c>
      <c r="D53" s="84">
        <v>20</v>
      </c>
      <c r="E53" s="84" t="s">
        <v>1407</v>
      </c>
      <c r="F53" s="84">
        <v>12</v>
      </c>
      <c r="G53" s="84" t="s">
        <v>1418</v>
      </c>
      <c r="H53" s="84">
        <v>6</v>
      </c>
      <c r="I53" s="84" t="s">
        <v>1429</v>
      </c>
      <c r="J53" s="84">
        <v>4</v>
      </c>
      <c r="K53" s="84" t="s">
        <v>1440</v>
      </c>
      <c r="L53" s="84">
        <v>7</v>
      </c>
      <c r="M53" s="84" t="s">
        <v>1450</v>
      </c>
      <c r="N53" s="84">
        <v>2</v>
      </c>
      <c r="O53" s="84" t="s">
        <v>1461</v>
      </c>
      <c r="P53" s="84">
        <v>2</v>
      </c>
      <c r="Q53" s="84" t="s">
        <v>1407</v>
      </c>
      <c r="R53" s="84">
        <v>2</v>
      </c>
    </row>
    <row r="54" spans="1:18" ht="15">
      <c r="A54" s="84" t="s">
        <v>1395</v>
      </c>
      <c r="B54" s="84">
        <v>22</v>
      </c>
      <c r="C54" s="84" t="s">
        <v>1394</v>
      </c>
      <c r="D54" s="84">
        <v>20</v>
      </c>
      <c r="E54" s="84" t="s">
        <v>1408</v>
      </c>
      <c r="F54" s="84">
        <v>12</v>
      </c>
      <c r="G54" s="84" t="s">
        <v>1419</v>
      </c>
      <c r="H54" s="84">
        <v>6</v>
      </c>
      <c r="I54" s="84" t="s">
        <v>1430</v>
      </c>
      <c r="J54" s="84">
        <v>4</v>
      </c>
      <c r="K54" s="84" t="s">
        <v>1441</v>
      </c>
      <c r="L54" s="84">
        <v>7</v>
      </c>
      <c r="M54" s="84" t="s">
        <v>1451</v>
      </c>
      <c r="N54" s="84">
        <v>2</v>
      </c>
      <c r="O54" s="84" t="s">
        <v>1462</v>
      </c>
      <c r="P54" s="84">
        <v>2</v>
      </c>
      <c r="Q54" s="84" t="s">
        <v>1408</v>
      </c>
      <c r="R54" s="84">
        <v>2</v>
      </c>
    </row>
    <row r="55" spans="1:18" ht="15">
      <c r="A55" s="84" t="s">
        <v>1396</v>
      </c>
      <c r="B55" s="84">
        <v>22</v>
      </c>
      <c r="C55" s="84" t="s">
        <v>1395</v>
      </c>
      <c r="D55" s="84">
        <v>20</v>
      </c>
      <c r="E55" s="84" t="s">
        <v>1409</v>
      </c>
      <c r="F55" s="84">
        <v>12</v>
      </c>
      <c r="G55" s="84" t="s">
        <v>1420</v>
      </c>
      <c r="H55" s="84">
        <v>4</v>
      </c>
      <c r="I55" s="84" t="s">
        <v>1431</v>
      </c>
      <c r="J55" s="84">
        <v>4</v>
      </c>
      <c r="K55" s="84" t="s">
        <v>1442</v>
      </c>
      <c r="L55" s="84">
        <v>7</v>
      </c>
      <c r="M55" s="84" t="s">
        <v>1452</v>
      </c>
      <c r="N55" s="84">
        <v>2</v>
      </c>
      <c r="O55" s="84" t="s">
        <v>1463</v>
      </c>
      <c r="P55" s="84">
        <v>2</v>
      </c>
      <c r="Q55" s="84" t="s">
        <v>1409</v>
      </c>
      <c r="R55" s="84">
        <v>2</v>
      </c>
    </row>
    <row r="56" spans="1:18" ht="15">
      <c r="A56" s="84" t="s">
        <v>1397</v>
      </c>
      <c r="B56" s="84">
        <v>22</v>
      </c>
      <c r="C56" s="84" t="s">
        <v>1396</v>
      </c>
      <c r="D56" s="84">
        <v>20</v>
      </c>
      <c r="E56" s="84" t="s">
        <v>1410</v>
      </c>
      <c r="F56" s="84">
        <v>12</v>
      </c>
      <c r="G56" s="84" t="s">
        <v>1421</v>
      </c>
      <c r="H56" s="84">
        <v>3</v>
      </c>
      <c r="I56" s="84" t="s">
        <v>1432</v>
      </c>
      <c r="J56" s="84">
        <v>4</v>
      </c>
      <c r="K56" s="84" t="s">
        <v>1443</v>
      </c>
      <c r="L56" s="84">
        <v>7</v>
      </c>
      <c r="M56" s="84" t="s">
        <v>1453</v>
      </c>
      <c r="N56" s="84">
        <v>2</v>
      </c>
      <c r="O56" s="84" t="s">
        <v>1464</v>
      </c>
      <c r="P56" s="84">
        <v>2</v>
      </c>
      <c r="Q56" s="84" t="s">
        <v>1410</v>
      </c>
      <c r="R56" s="84">
        <v>2</v>
      </c>
    </row>
    <row r="57" spans="1:18" ht="15">
      <c r="A57" s="84" t="s">
        <v>1398</v>
      </c>
      <c r="B57" s="84">
        <v>22</v>
      </c>
      <c r="C57" s="84" t="s">
        <v>1397</v>
      </c>
      <c r="D57" s="84">
        <v>20</v>
      </c>
      <c r="E57" s="84" t="s">
        <v>1411</v>
      </c>
      <c r="F57" s="84">
        <v>12</v>
      </c>
      <c r="G57" s="84" t="s">
        <v>1422</v>
      </c>
      <c r="H57" s="84">
        <v>3</v>
      </c>
      <c r="I57" s="84" t="s">
        <v>1433</v>
      </c>
      <c r="J57" s="84">
        <v>4</v>
      </c>
      <c r="K57" s="84" t="s">
        <v>1444</v>
      </c>
      <c r="L57" s="84">
        <v>6</v>
      </c>
      <c r="M57" s="84" t="s">
        <v>1454</v>
      </c>
      <c r="N57" s="84">
        <v>2</v>
      </c>
      <c r="O57" s="84" t="s">
        <v>1465</v>
      </c>
      <c r="P57" s="84">
        <v>2</v>
      </c>
      <c r="Q57" s="84" t="s">
        <v>1411</v>
      </c>
      <c r="R57" s="84">
        <v>2</v>
      </c>
    </row>
    <row r="58" spans="1:18" ht="15">
      <c r="A58" s="84" t="s">
        <v>1399</v>
      </c>
      <c r="B58" s="84">
        <v>22</v>
      </c>
      <c r="C58" s="84" t="s">
        <v>1398</v>
      </c>
      <c r="D58" s="84">
        <v>20</v>
      </c>
      <c r="E58" s="84" t="s">
        <v>1412</v>
      </c>
      <c r="F58" s="84">
        <v>12</v>
      </c>
      <c r="G58" s="84" t="s">
        <v>1423</v>
      </c>
      <c r="H58" s="84">
        <v>3</v>
      </c>
      <c r="I58" s="84" t="s">
        <v>1434</v>
      </c>
      <c r="J58" s="84">
        <v>4</v>
      </c>
      <c r="K58" s="84" t="s">
        <v>1445</v>
      </c>
      <c r="L58" s="84">
        <v>6</v>
      </c>
      <c r="M58" s="84" t="s">
        <v>1455</v>
      </c>
      <c r="N58" s="84">
        <v>2</v>
      </c>
      <c r="O58" s="84" t="s">
        <v>1466</v>
      </c>
      <c r="P58" s="84">
        <v>2</v>
      </c>
      <c r="Q58" s="84" t="s">
        <v>1412</v>
      </c>
      <c r="R58" s="84">
        <v>2</v>
      </c>
    </row>
    <row r="59" spans="1:18" ht="15">
      <c r="A59" s="84" t="s">
        <v>1400</v>
      </c>
      <c r="B59" s="84">
        <v>22</v>
      </c>
      <c r="C59" s="84" t="s">
        <v>1399</v>
      </c>
      <c r="D59" s="84">
        <v>20</v>
      </c>
      <c r="E59" s="84" t="s">
        <v>1413</v>
      </c>
      <c r="F59" s="84">
        <v>2</v>
      </c>
      <c r="G59" s="84" t="s">
        <v>1424</v>
      </c>
      <c r="H59" s="84">
        <v>3</v>
      </c>
      <c r="I59" s="84" t="s">
        <v>1435</v>
      </c>
      <c r="J59" s="84">
        <v>3</v>
      </c>
      <c r="K59" s="84" t="s">
        <v>1446</v>
      </c>
      <c r="L59" s="84">
        <v>5</v>
      </c>
      <c r="M59" s="84" t="s">
        <v>1456</v>
      </c>
      <c r="N59" s="84">
        <v>2</v>
      </c>
      <c r="O59" s="84" t="s">
        <v>1467</v>
      </c>
      <c r="P59" s="84">
        <v>2</v>
      </c>
      <c r="Q59" s="84"/>
      <c r="R59" s="84"/>
    </row>
    <row r="60" spans="1:18" ht="15">
      <c r="A60" s="84" t="s">
        <v>1401</v>
      </c>
      <c r="B60" s="84">
        <v>22</v>
      </c>
      <c r="C60" s="84" t="s">
        <v>1400</v>
      </c>
      <c r="D60" s="84">
        <v>20</v>
      </c>
      <c r="E60" s="84" t="s">
        <v>1414</v>
      </c>
      <c r="F60" s="84">
        <v>2</v>
      </c>
      <c r="G60" s="84" t="s">
        <v>1425</v>
      </c>
      <c r="H60" s="84">
        <v>3</v>
      </c>
      <c r="I60" s="84" t="s">
        <v>1436</v>
      </c>
      <c r="J60" s="84">
        <v>3</v>
      </c>
      <c r="K60" s="84"/>
      <c r="L60" s="84"/>
      <c r="M60" s="84" t="s">
        <v>1457</v>
      </c>
      <c r="N60" s="84">
        <v>2</v>
      </c>
      <c r="O60" s="84" t="s">
        <v>1468</v>
      </c>
      <c r="P60" s="84">
        <v>2</v>
      </c>
      <c r="Q60" s="84"/>
      <c r="R60" s="84"/>
    </row>
    <row r="63" spans="1:18" ht="15" customHeight="1">
      <c r="A63" s="13" t="s">
        <v>1479</v>
      </c>
      <c r="B63" s="13" t="s">
        <v>1259</v>
      </c>
      <c r="C63" s="78" t="s">
        <v>1481</v>
      </c>
      <c r="D63" s="78" t="s">
        <v>1262</v>
      </c>
      <c r="E63" s="78" t="s">
        <v>1482</v>
      </c>
      <c r="F63" s="78" t="s">
        <v>1268</v>
      </c>
      <c r="G63" s="78" t="s">
        <v>1485</v>
      </c>
      <c r="H63" s="78" t="s">
        <v>1273</v>
      </c>
      <c r="I63" s="13" t="s">
        <v>1487</v>
      </c>
      <c r="J63" s="13" t="s">
        <v>1275</v>
      </c>
      <c r="K63" s="78" t="s">
        <v>1489</v>
      </c>
      <c r="L63" s="78" t="s">
        <v>1277</v>
      </c>
      <c r="M63" s="78" t="s">
        <v>1492</v>
      </c>
      <c r="N63" s="78" t="s">
        <v>1279</v>
      </c>
      <c r="O63" s="78" t="s">
        <v>1494</v>
      </c>
      <c r="P63" s="78" t="s">
        <v>1281</v>
      </c>
      <c r="Q63" s="78" t="s">
        <v>1496</v>
      </c>
      <c r="R63" s="78" t="s">
        <v>1282</v>
      </c>
    </row>
    <row r="64" spans="1:18" ht="15">
      <c r="A64" s="78" t="s">
        <v>214</v>
      </c>
      <c r="B64" s="78">
        <v>1</v>
      </c>
      <c r="C64" s="78"/>
      <c r="D64" s="78"/>
      <c r="E64" s="78"/>
      <c r="F64" s="78"/>
      <c r="G64" s="78"/>
      <c r="H64" s="78"/>
      <c r="I64" s="78" t="s">
        <v>214</v>
      </c>
      <c r="J64" s="78">
        <v>1</v>
      </c>
      <c r="K64" s="78"/>
      <c r="L64" s="78"/>
      <c r="M64" s="78"/>
      <c r="N64" s="78"/>
      <c r="O64" s="78"/>
      <c r="P64" s="78"/>
      <c r="Q64" s="78"/>
      <c r="R64" s="78"/>
    </row>
    <row r="67" spans="1:18" ht="15" customHeight="1">
      <c r="A67" s="13" t="s">
        <v>1480</v>
      </c>
      <c r="B67" s="13" t="s">
        <v>1259</v>
      </c>
      <c r="C67" s="13" t="s">
        <v>1483</v>
      </c>
      <c r="D67" s="13" t="s">
        <v>1262</v>
      </c>
      <c r="E67" s="78" t="s">
        <v>1484</v>
      </c>
      <c r="F67" s="78" t="s">
        <v>1268</v>
      </c>
      <c r="G67" s="13" t="s">
        <v>1486</v>
      </c>
      <c r="H67" s="13" t="s">
        <v>1273</v>
      </c>
      <c r="I67" s="13" t="s">
        <v>1488</v>
      </c>
      <c r="J67" s="13" t="s">
        <v>1275</v>
      </c>
      <c r="K67" s="13" t="s">
        <v>1491</v>
      </c>
      <c r="L67" s="13" t="s">
        <v>1277</v>
      </c>
      <c r="M67" s="13" t="s">
        <v>1493</v>
      </c>
      <c r="N67" s="13" t="s">
        <v>1279</v>
      </c>
      <c r="O67" s="13" t="s">
        <v>1495</v>
      </c>
      <c r="P67" s="13" t="s">
        <v>1281</v>
      </c>
      <c r="Q67" s="13" t="s">
        <v>1497</v>
      </c>
      <c r="R67" s="13" t="s">
        <v>1282</v>
      </c>
    </row>
    <row r="68" spans="1:18" ht="15">
      <c r="A68" s="78" t="s">
        <v>273</v>
      </c>
      <c r="B68" s="78">
        <v>32</v>
      </c>
      <c r="C68" s="78" t="s">
        <v>273</v>
      </c>
      <c r="D68" s="78">
        <v>30</v>
      </c>
      <c r="E68" s="78"/>
      <c r="F68" s="78"/>
      <c r="G68" s="78" t="s">
        <v>249</v>
      </c>
      <c r="H68" s="78">
        <v>7</v>
      </c>
      <c r="I68" s="78" t="s">
        <v>290</v>
      </c>
      <c r="J68" s="78">
        <v>6</v>
      </c>
      <c r="K68" s="78" t="s">
        <v>212</v>
      </c>
      <c r="L68" s="78">
        <v>7</v>
      </c>
      <c r="M68" s="78" t="s">
        <v>287</v>
      </c>
      <c r="N68" s="78">
        <v>4</v>
      </c>
      <c r="O68" s="78" t="s">
        <v>245</v>
      </c>
      <c r="P68" s="78">
        <v>1</v>
      </c>
      <c r="Q68" s="78" t="s">
        <v>237</v>
      </c>
      <c r="R68" s="78">
        <v>1</v>
      </c>
    </row>
    <row r="69" spans="1:18" ht="15">
      <c r="A69" s="78" t="s">
        <v>249</v>
      </c>
      <c r="B69" s="78">
        <v>29</v>
      </c>
      <c r="C69" s="78" t="s">
        <v>249</v>
      </c>
      <c r="D69" s="78">
        <v>20</v>
      </c>
      <c r="E69" s="78"/>
      <c r="F69" s="78"/>
      <c r="G69" s="78" t="s">
        <v>225</v>
      </c>
      <c r="H69" s="78">
        <v>4</v>
      </c>
      <c r="I69" s="78" t="s">
        <v>289</v>
      </c>
      <c r="J69" s="78">
        <v>6</v>
      </c>
      <c r="K69" s="78" t="s">
        <v>291</v>
      </c>
      <c r="L69" s="78">
        <v>7</v>
      </c>
      <c r="M69" s="78" t="s">
        <v>270</v>
      </c>
      <c r="N69" s="78">
        <v>2</v>
      </c>
      <c r="O69" s="78"/>
      <c r="P69" s="78"/>
      <c r="Q69" s="78"/>
      <c r="R69" s="78"/>
    </row>
    <row r="70" spans="1:18" ht="15">
      <c r="A70" s="78" t="s">
        <v>271</v>
      </c>
      <c r="B70" s="78">
        <v>22</v>
      </c>
      <c r="C70" s="78" t="s">
        <v>271</v>
      </c>
      <c r="D70" s="78">
        <v>20</v>
      </c>
      <c r="E70" s="78"/>
      <c r="F70" s="78"/>
      <c r="G70" s="78" t="s">
        <v>294</v>
      </c>
      <c r="H70" s="78">
        <v>2</v>
      </c>
      <c r="I70" s="78" t="s">
        <v>288</v>
      </c>
      <c r="J70" s="78">
        <v>6</v>
      </c>
      <c r="K70" s="78" t="s">
        <v>249</v>
      </c>
      <c r="L70" s="78">
        <v>1</v>
      </c>
      <c r="M70" s="78" t="s">
        <v>295</v>
      </c>
      <c r="N70" s="78">
        <v>2</v>
      </c>
      <c r="O70" s="78"/>
      <c r="P70" s="78"/>
      <c r="Q70" s="78"/>
      <c r="R70" s="78"/>
    </row>
    <row r="71" spans="1:18" ht="15">
      <c r="A71" s="78" t="s">
        <v>287</v>
      </c>
      <c r="B71" s="78">
        <v>8</v>
      </c>
      <c r="C71" s="78"/>
      <c r="D71" s="78"/>
      <c r="E71" s="78"/>
      <c r="F71" s="78"/>
      <c r="G71" s="78" t="s">
        <v>273</v>
      </c>
      <c r="H71" s="78">
        <v>1</v>
      </c>
      <c r="I71" s="78" t="s">
        <v>214</v>
      </c>
      <c r="J71" s="78">
        <v>4</v>
      </c>
      <c r="K71" s="78" t="s">
        <v>287</v>
      </c>
      <c r="L71" s="78">
        <v>1</v>
      </c>
      <c r="M71" s="78" t="s">
        <v>283</v>
      </c>
      <c r="N71" s="78">
        <v>1</v>
      </c>
      <c r="O71" s="78"/>
      <c r="P71" s="78"/>
      <c r="Q71" s="78"/>
      <c r="R71" s="78"/>
    </row>
    <row r="72" spans="1:18" ht="15">
      <c r="A72" s="78" t="s">
        <v>212</v>
      </c>
      <c r="B72" s="78">
        <v>7</v>
      </c>
      <c r="C72" s="78"/>
      <c r="D72" s="78"/>
      <c r="E72" s="78"/>
      <c r="F72" s="78"/>
      <c r="G72" s="78" t="s">
        <v>271</v>
      </c>
      <c r="H72" s="78">
        <v>1</v>
      </c>
      <c r="I72" s="78" t="s">
        <v>1490</v>
      </c>
      <c r="J72" s="78">
        <v>3</v>
      </c>
      <c r="K72" s="78" t="s">
        <v>285</v>
      </c>
      <c r="L72" s="78">
        <v>1</v>
      </c>
      <c r="M72" s="78" t="s">
        <v>249</v>
      </c>
      <c r="N72" s="78">
        <v>1</v>
      </c>
      <c r="O72" s="78"/>
      <c r="P72" s="78"/>
      <c r="Q72" s="78"/>
      <c r="R72" s="78"/>
    </row>
    <row r="73" spans="1:18" ht="15">
      <c r="A73" s="78" t="s">
        <v>291</v>
      </c>
      <c r="B73" s="78">
        <v>7</v>
      </c>
      <c r="C73" s="78"/>
      <c r="D73" s="78"/>
      <c r="E73" s="78"/>
      <c r="F73" s="78"/>
      <c r="G73" s="78" t="s">
        <v>270</v>
      </c>
      <c r="H73" s="78">
        <v>1</v>
      </c>
      <c r="I73" s="78" t="s">
        <v>287</v>
      </c>
      <c r="J73" s="78">
        <v>3</v>
      </c>
      <c r="K73" s="78"/>
      <c r="L73" s="78"/>
      <c r="M73" s="78" t="s">
        <v>273</v>
      </c>
      <c r="N73" s="78">
        <v>1</v>
      </c>
      <c r="O73" s="78"/>
      <c r="P73" s="78"/>
      <c r="Q73" s="78"/>
      <c r="R73" s="78"/>
    </row>
    <row r="74" spans="1:18" ht="15">
      <c r="A74" s="78" t="s">
        <v>290</v>
      </c>
      <c r="B74" s="78">
        <v>6</v>
      </c>
      <c r="C74" s="78"/>
      <c r="D74" s="78"/>
      <c r="E74" s="78"/>
      <c r="F74" s="78"/>
      <c r="G74" s="78" t="s">
        <v>255</v>
      </c>
      <c r="H74" s="78">
        <v>1</v>
      </c>
      <c r="I74" s="78" t="s">
        <v>286</v>
      </c>
      <c r="J74" s="78">
        <v>3</v>
      </c>
      <c r="K74" s="78"/>
      <c r="L74" s="78"/>
      <c r="M74" s="78" t="s">
        <v>271</v>
      </c>
      <c r="N74" s="78">
        <v>1</v>
      </c>
      <c r="O74" s="78"/>
      <c r="P74" s="78"/>
      <c r="Q74" s="78"/>
      <c r="R74" s="78"/>
    </row>
    <row r="75" spans="1:18" ht="15">
      <c r="A75" s="78" t="s">
        <v>289</v>
      </c>
      <c r="B75" s="78">
        <v>6</v>
      </c>
      <c r="C75" s="78"/>
      <c r="D75" s="78"/>
      <c r="E75" s="78"/>
      <c r="F75" s="78"/>
      <c r="G75" s="78" t="s">
        <v>293</v>
      </c>
      <c r="H75" s="78">
        <v>1</v>
      </c>
      <c r="I75" s="78" t="s">
        <v>215</v>
      </c>
      <c r="J75" s="78">
        <v>1</v>
      </c>
      <c r="K75" s="78"/>
      <c r="L75" s="78"/>
      <c r="M75" s="78" t="s">
        <v>228</v>
      </c>
      <c r="N75" s="78">
        <v>1</v>
      </c>
      <c r="O75" s="78"/>
      <c r="P75" s="78"/>
      <c r="Q75" s="78"/>
      <c r="R75" s="78"/>
    </row>
    <row r="76" spans="1:18" ht="15">
      <c r="A76" s="78" t="s">
        <v>288</v>
      </c>
      <c r="B76" s="78">
        <v>6</v>
      </c>
      <c r="C76" s="78"/>
      <c r="D76" s="78"/>
      <c r="E76" s="78"/>
      <c r="F76" s="78"/>
      <c r="G76" s="78" t="s">
        <v>269</v>
      </c>
      <c r="H76" s="78">
        <v>1</v>
      </c>
      <c r="I76" s="78"/>
      <c r="J76" s="78"/>
      <c r="K76" s="78"/>
      <c r="L76" s="78"/>
      <c r="M76" s="78"/>
      <c r="N76" s="78"/>
      <c r="O76" s="78"/>
      <c r="P76" s="78"/>
      <c r="Q76" s="78"/>
      <c r="R76" s="78"/>
    </row>
    <row r="77" spans="1:18" ht="15">
      <c r="A77" s="78" t="s">
        <v>214</v>
      </c>
      <c r="B77" s="78">
        <v>4</v>
      </c>
      <c r="C77" s="78"/>
      <c r="D77" s="78"/>
      <c r="E77" s="78"/>
      <c r="F77" s="78"/>
      <c r="G77" s="78" t="s">
        <v>292</v>
      </c>
      <c r="H77" s="78">
        <v>1</v>
      </c>
      <c r="I77" s="78"/>
      <c r="J77" s="78"/>
      <c r="K77" s="78"/>
      <c r="L77" s="78"/>
      <c r="M77" s="78"/>
      <c r="N77" s="78"/>
      <c r="O77" s="78"/>
      <c r="P77" s="78"/>
      <c r="Q77" s="78"/>
      <c r="R77" s="78"/>
    </row>
    <row r="80" spans="1:18" ht="15" customHeight="1">
      <c r="A80" s="13" t="s">
        <v>1505</v>
      </c>
      <c r="B80" s="13" t="s">
        <v>1259</v>
      </c>
      <c r="C80" s="13" t="s">
        <v>1506</v>
      </c>
      <c r="D80" s="13" t="s">
        <v>1262</v>
      </c>
      <c r="E80" s="13" t="s">
        <v>1507</v>
      </c>
      <c r="F80" s="13" t="s">
        <v>1268</v>
      </c>
      <c r="G80" s="13" t="s">
        <v>1508</v>
      </c>
      <c r="H80" s="13" t="s">
        <v>1273</v>
      </c>
      <c r="I80" s="13" t="s">
        <v>1509</v>
      </c>
      <c r="J80" s="13" t="s">
        <v>1275</v>
      </c>
      <c r="K80" s="13" t="s">
        <v>1510</v>
      </c>
      <c r="L80" s="13" t="s">
        <v>1277</v>
      </c>
      <c r="M80" s="13" t="s">
        <v>1511</v>
      </c>
      <c r="N80" s="13" t="s">
        <v>1279</v>
      </c>
      <c r="O80" s="13" t="s">
        <v>1512</v>
      </c>
      <c r="P80" s="13" t="s">
        <v>1281</v>
      </c>
      <c r="Q80" s="13" t="s">
        <v>1513</v>
      </c>
      <c r="R80" s="13" t="s">
        <v>1282</v>
      </c>
    </row>
    <row r="81" spans="1:18" ht="15">
      <c r="A81" s="114" t="s">
        <v>248</v>
      </c>
      <c r="B81" s="78">
        <v>1122952</v>
      </c>
      <c r="C81" s="114" t="s">
        <v>253</v>
      </c>
      <c r="D81" s="78">
        <v>139178</v>
      </c>
      <c r="E81" s="114" t="s">
        <v>248</v>
      </c>
      <c r="F81" s="78">
        <v>1122952</v>
      </c>
      <c r="G81" s="114" t="s">
        <v>222</v>
      </c>
      <c r="H81" s="78">
        <v>103292</v>
      </c>
      <c r="I81" s="114" t="s">
        <v>290</v>
      </c>
      <c r="J81" s="78">
        <v>21124</v>
      </c>
      <c r="K81" s="114" t="s">
        <v>285</v>
      </c>
      <c r="L81" s="78">
        <v>229545</v>
      </c>
      <c r="M81" s="114" t="s">
        <v>229</v>
      </c>
      <c r="N81" s="78">
        <v>107943</v>
      </c>
      <c r="O81" s="114" t="s">
        <v>246</v>
      </c>
      <c r="P81" s="78">
        <v>5883</v>
      </c>
      <c r="Q81" s="114" t="s">
        <v>237</v>
      </c>
      <c r="R81" s="78">
        <v>33459</v>
      </c>
    </row>
    <row r="82" spans="1:18" ht="15">
      <c r="A82" s="114" t="s">
        <v>232</v>
      </c>
      <c r="B82" s="78">
        <v>365477</v>
      </c>
      <c r="C82" s="114" t="s">
        <v>255</v>
      </c>
      <c r="D82" s="78">
        <v>69713</v>
      </c>
      <c r="E82" s="114" t="s">
        <v>232</v>
      </c>
      <c r="F82" s="78">
        <v>365477</v>
      </c>
      <c r="G82" s="114" t="s">
        <v>224</v>
      </c>
      <c r="H82" s="78">
        <v>40509</v>
      </c>
      <c r="I82" s="114" t="s">
        <v>289</v>
      </c>
      <c r="J82" s="78">
        <v>12748</v>
      </c>
      <c r="K82" s="114" t="s">
        <v>278</v>
      </c>
      <c r="L82" s="78">
        <v>119535</v>
      </c>
      <c r="M82" s="114" t="s">
        <v>228</v>
      </c>
      <c r="N82" s="78">
        <v>7276</v>
      </c>
      <c r="O82" s="114" t="s">
        <v>245</v>
      </c>
      <c r="P82" s="78">
        <v>4947</v>
      </c>
      <c r="Q82" s="114" t="s">
        <v>238</v>
      </c>
      <c r="R82" s="78">
        <v>14044</v>
      </c>
    </row>
    <row r="83" spans="1:18" ht="15">
      <c r="A83" s="114" t="s">
        <v>235</v>
      </c>
      <c r="B83" s="78">
        <v>291441</v>
      </c>
      <c r="C83" s="114" t="s">
        <v>259</v>
      </c>
      <c r="D83" s="78">
        <v>41171</v>
      </c>
      <c r="E83" s="114" t="s">
        <v>235</v>
      </c>
      <c r="F83" s="78">
        <v>291441</v>
      </c>
      <c r="G83" s="114" t="s">
        <v>225</v>
      </c>
      <c r="H83" s="78">
        <v>19802</v>
      </c>
      <c r="I83" s="114" t="s">
        <v>288</v>
      </c>
      <c r="J83" s="78">
        <v>8257</v>
      </c>
      <c r="K83" s="114" t="s">
        <v>274</v>
      </c>
      <c r="L83" s="78">
        <v>112222</v>
      </c>
      <c r="M83" s="114" t="s">
        <v>284</v>
      </c>
      <c r="N83" s="78">
        <v>897</v>
      </c>
      <c r="O83" s="114"/>
      <c r="P83" s="78"/>
      <c r="Q83" s="114"/>
      <c r="R83" s="78"/>
    </row>
    <row r="84" spans="1:18" ht="15">
      <c r="A84" s="114" t="s">
        <v>243</v>
      </c>
      <c r="B84" s="78">
        <v>277586</v>
      </c>
      <c r="C84" s="114" t="s">
        <v>264</v>
      </c>
      <c r="D84" s="78">
        <v>35062</v>
      </c>
      <c r="E84" s="114" t="s">
        <v>243</v>
      </c>
      <c r="F84" s="78">
        <v>277586</v>
      </c>
      <c r="G84" s="114" t="s">
        <v>223</v>
      </c>
      <c r="H84" s="78">
        <v>9457</v>
      </c>
      <c r="I84" s="114" t="s">
        <v>220</v>
      </c>
      <c r="J84" s="78">
        <v>7006</v>
      </c>
      <c r="K84" s="114" t="s">
        <v>275</v>
      </c>
      <c r="L84" s="78">
        <v>40149</v>
      </c>
      <c r="M84" s="114" t="s">
        <v>270</v>
      </c>
      <c r="N84" s="78">
        <v>781</v>
      </c>
      <c r="O84" s="114"/>
      <c r="P84" s="78"/>
      <c r="Q84" s="114"/>
      <c r="R84" s="78"/>
    </row>
    <row r="85" spans="1:18" ht="15">
      <c r="A85" s="114" t="s">
        <v>285</v>
      </c>
      <c r="B85" s="78">
        <v>229545</v>
      </c>
      <c r="C85" s="114" t="s">
        <v>257</v>
      </c>
      <c r="D85" s="78">
        <v>16051</v>
      </c>
      <c r="E85" s="114" t="s">
        <v>234</v>
      </c>
      <c r="F85" s="78">
        <v>169375</v>
      </c>
      <c r="G85" s="114" t="s">
        <v>226</v>
      </c>
      <c r="H85" s="78">
        <v>7432</v>
      </c>
      <c r="I85" s="114" t="s">
        <v>214</v>
      </c>
      <c r="J85" s="78">
        <v>2452</v>
      </c>
      <c r="K85" s="114" t="s">
        <v>279</v>
      </c>
      <c r="L85" s="78">
        <v>13080</v>
      </c>
      <c r="M85" s="114" t="s">
        <v>283</v>
      </c>
      <c r="N85" s="78">
        <v>331</v>
      </c>
      <c r="O85" s="114"/>
      <c r="P85" s="78"/>
      <c r="Q85" s="114"/>
      <c r="R85" s="78"/>
    </row>
    <row r="86" spans="1:18" ht="15">
      <c r="A86" s="114" t="s">
        <v>234</v>
      </c>
      <c r="B86" s="78">
        <v>169375</v>
      </c>
      <c r="C86" s="114" t="s">
        <v>268</v>
      </c>
      <c r="D86" s="78">
        <v>15041</v>
      </c>
      <c r="E86" s="114" t="s">
        <v>236</v>
      </c>
      <c r="F86" s="78">
        <v>151391</v>
      </c>
      <c r="G86" s="114" t="s">
        <v>249</v>
      </c>
      <c r="H86" s="78">
        <v>6039</v>
      </c>
      <c r="I86" s="114" t="s">
        <v>215</v>
      </c>
      <c r="J86" s="78">
        <v>2004</v>
      </c>
      <c r="K86" s="114" t="s">
        <v>212</v>
      </c>
      <c r="L86" s="78">
        <v>10762</v>
      </c>
      <c r="M86" s="114" t="s">
        <v>295</v>
      </c>
      <c r="N86" s="78">
        <v>152</v>
      </c>
      <c r="O86" s="114"/>
      <c r="P86" s="78"/>
      <c r="Q86" s="114"/>
      <c r="R86" s="78"/>
    </row>
    <row r="87" spans="1:18" ht="15">
      <c r="A87" s="114" t="s">
        <v>236</v>
      </c>
      <c r="B87" s="78">
        <v>151391</v>
      </c>
      <c r="C87" s="114" t="s">
        <v>219</v>
      </c>
      <c r="D87" s="78">
        <v>11223</v>
      </c>
      <c r="E87" s="114" t="s">
        <v>231</v>
      </c>
      <c r="F87" s="78">
        <v>102262</v>
      </c>
      <c r="G87" s="114" t="s">
        <v>294</v>
      </c>
      <c r="H87" s="78">
        <v>1234</v>
      </c>
      <c r="I87" s="114" t="s">
        <v>286</v>
      </c>
      <c r="J87" s="78">
        <v>1779</v>
      </c>
      <c r="K87" s="114" t="s">
        <v>291</v>
      </c>
      <c r="L87" s="78">
        <v>6441</v>
      </c>
      <c r="M87" s="114" t="s">
        <v>287</v>
      </c>
      <c r="N87" s="78">
        <v>1</v>
      </c>
      <c r="O87" s="114"/>
      <c r="P87" s="78"/>
      <c r="Q87" s="114"/>
      <c r="R87" s="78"/>
    </row>
    <row r="88" spans="1:18" ht="15">
      <c r="A88" s="114" t="s">
        <v>253</v>
      </c>
      <c r="B88" s="78">
        <v>139178</v>
      </c>
      <c r="C88" s="114" t="s">
        <v>265</v>
      </c>
      <c r="D88" s="78">
        <v>3933</v>
      </c>
      <c r="E88" s="114" t="s">
        <v>233</v>
      </c>
      <c r="F88" s="78">
        <v>93587</v>
      </c>
      <c r="G88" s="114" t="s">
        <v>293</v>
      </c>
      <c r="H88" s="78">
        <v>586</v>
      </c>
      <c r="I88" s="114" t="s">
        <v>281</v>
      </c>
      <c r="J88" s="78">
        <v>587</v>
      </c>
      <c r="K88" s="114" t="s">
        <v>277</v>
      </c>
      <c r="L88" s="78">
        <v>1382</v>
      </c>
      <c r="M88" s="114"/>
      <c r="N88" s="78"/>
      <c r="O88" s="114"/>
      <c r="P88" s="78"/>
      <c r="Q88" s="114"/>
      <c r="R88" s="78"/>
    </row>
    <row r="89" spans="1:18" ht="15">
      <c r="A89" s="114" t="s">
        <v>278</v>
      </c>
      <c r="B89" s="78">
        <v>119535</v>
      </c>
      <c r="C89" s="114" t="s">
        <v>251</v>
      </c>
      <c r="D89" s="78">
        <v>2780</v>
      </c>
      <c r="E89" s="114" t="s">
        <v>241</v>
      </c>
      <c r="F89" s="78">
        <v>35683</v>
      </c>
      <c r="G89" s="114" t="s">
        <v>276</v>
      </c>
      <c r="H89" s="78">
        <v>52</v>
      </c>
      <c r="I89" s="114" t="s">
        <v>216</v>
      </c>
      <c r="J89" s="78">
        <v>426</v>
      </c>
      <c r="K89" s="114" t="s">
        <v>244</v>
      </c>
      <c r="L89" s="78">
        <v>178</v>
      </c>
      <c r="M89" s="114"/>
      <c r="N89" s="78"/>
      <c r="O89" s="114"/>
      <c r="P89" s="78"/>
      <c r="Q89" s="114"/>
      <c r="R89" s="78"/>
    </row>
    <row r="90" spans="1:18" ht="15">
      <c r="A90" s="114" t="s">
        <v>274</v>
      </c>
      <c r="B90" s="78">
        <v>112222</v>
      </c>
      <c r="C90" s="114" t="s">
        <v>250</v>
      </c>
      <c r="D90" s="78">
        <v>2692</v>
      </c>
      <c r="E90" s="114" t="s">
        <v>240</v>
      </c>
      <c r="F90" s="78">
        <v>31779</v>
      </c>
      <c r="G90" s="114" t="s">
        <v>292</v>
      </c>
      <c r="H90" s="78">
        <v>25</v>
      </c>
      <c r="I90" s="114"/>
      <c r="J90" s="78"/>
      <c r="K90" s="114"/>
      <c r="L90" s="78"/>
      <c r="M90" s="114"/>
      <c r="N90" s="78"/>
      <c r="O90" s="114"/>
      <c r="P90" s="78"/>
      <c r="Q90" s="114"/>
      <c r="R90" s="78"/>
    </row>
  </sheetData>
  <hyperlinks>
    <hyperlink ref="A2" r:id="rId1" display="https://leaderboard.allenai.org/arc/submissions/public"/>
    <hyperlink ref="A3" r:id="rId2" display="https://www.facebook.com/TheAMShowNZ/videos/1116088135190835/"/>
    <hyperlink ref="A4" r:id="rId3" display="https://news.ycombinator.com/item?id=18832402"/>
    <hyperlink ref="A5" r:id="rId4" display="http://out.faveeo.com/?url=https://allenai.org/&amp;vertical=general&amp;family=ai"/>
    <hyperlink ref="A6" r:id="rId5" display="http://out.faveeo.com/?url=https://allenai.org/&amp;vertical=research&amp;family=ai"/>
    <hyperlink ref="A7" r:id="rId6" display="https://twitter.com/allenai_org"/>
    <hyperlink ref="A8" r:id="rId7" display="https://leaderboard.allenai.org/arc/submissions/about"/>
    <hyperlink ref="A9" r:id="rId8" display="https://leaderboard.allenai.org/scitail/submission/bg03lp123n20bdi7i2n0"/>
    <hyperlink ref="A10" r:id="rId9" display="https://leaderboard.allenai.org/arc/submissions/public?utm_source=dlvr.it&amp;utm_medium=twitter"/>
    <hyperlink ref="A11" r:id="rId10" display="https://twitter.com/nlpmattg/status/976600022576914432"/>
    <hyperlink ref="C2" r:id="rId11" display="http://allenai.org/"/>
    <hyperlink ref="E2" r:id="rId12" display="https://leaderboard.allenai.org/arc/submissions/public"/>
    <hyperlink ref="E3" r:id="rId13" display="https://news.ycombinator.com/item?id=18832402"/>
    <hyperlink ref="E4" r:id="rId14" display="https://twitter.com/allenai_org"/>
    <hyperlink ref="E5" r:id="rId15" display="https://allenai.org/semantic-scholar/"/>
    <hyperlink ref="E6" r:id="rId16" display="https://twitter.com/angusveitch/status/1081329357975506944"/>
    <hyperlink ref="E7" r:id="rId17" display="https://www.reddit.com/r/bprogramming/comments/acwic9/new_top_score_on_ai2_reasoning_challenge_arc_is/"/>
    <hyperlink ref="E8" r:id="rId18" display="http://allenai.org/"/>
    <hyperlink ref="E9" r:id="rId19" display="https://www.change.org/p/uk-government-have-a-second-referendum-on-leaving-the-eu-question-stay-or-leave?recruiter=903205999&amp;utm_source=share_petition&amp;utm_medium=email&amp;utm_campaign=undefined"/>
    <hyperlink ref="E10" r:id="rId20" display="http://ai2thor.allenai.org/"/>
    <hyperlink ref="G2" r:id="rId21" display="http://out.faveeo.com/?url=https://allenai.org/&amp;vertical=general&amp;family=ai"/>
    <hyperlink ref="G3" r:id="rId22" display="http://out.faveeo.com/?url=https://allenai.org/&amp;vertical=research&amp;family=ai"/>
    <hyperlink ref="G4" r:id="rId23" display="https://leaderboard.allenai.org/arc/submissions/about"/>
    <hyperlink ref="G5" r:id="rId24" display="https://twitter.com/seb_ruder/status/1050727451138150400"/>
    <hyperlink ref="G6" r:id="rId25" display="https://allenai.org/"/>
    <hyperlink ref="G7" r:id="rId26" display="https://twitter.com/allen_ai/status/1080181612204183552"/>
    <hyperlink ref="I2" r:id="rId27" display="https://www.facebook.com/TheAMShowNZ/videos/1116088135190835/"/>
    <hyperlink ref="K2" r:id="rId28" display="https://www.ft.com/content/4367e34e-db72-11e7-9504-59efdb70e12f"/>
    <hyperlink ref="M2" r:id="rId29" display="https://twitter.com/nlpmattg/status/976600022576914432"/>
    <hyperlink ref="O2" r:id="rId30" display="https://leaderboard.allenai.org/scitail/submission/bg03lp123n20bdi7i2n0"/>
    <hyperlink ref="Q2" r:id="rId31" display="https://leaderboard.allenai.org/arc/submissions/public?utm_source=dlvr.it&amp;utm_medium=twitter"/>
  </hyperlinks>
  <printOptions/>
  <pageMargins left="0.7" right="0.7" top="0.75" bottom="0.75" header="0.3" footer="0.3"/>
  <pageSetup orientation="portrait" paperSize="9"/>
  <tableParts>
    <tablePart r:id="rId33"/>
    <tablePart r:id="rId38"/>
    <tablePart r:id="rId32"/>
    <tablePart r:id="rId34"/>
    <tablePart r:id="rId35"/>
    <tablePart r:id="rId36"/>
    <tablePart r:id="rId37"/>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2019-01-17T00:16:43Z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