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<sst xmlns="http://schemas.openxmlformats.org/spreadsheetml/2006/main" count="8719" uniqueCount="2396">
  <si>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</si>
  <si>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</si>
  <si>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</si>
  <si>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</si>
  <si>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</si>
  <si>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</si>
  <si>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</si>
  <si>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</si>
  <si>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</si>
  <si>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</si>
  <si>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</si>
  <si>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</si>
  <si>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</si>
  <si>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</si>
  <si>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</si>
  <si>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</si>
  <si>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</si>
  <si>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</si>
  <si>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</si>
  <si>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</si>
  <si>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</si>
  <si>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</si>
  <si>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</si>
  <si>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</si>
  <si>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</si>
  <si>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</si>
  <si>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</si>
  <si>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</si>
  <si>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</si>
  <si>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</si>
  <si>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</si>
  <si>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</si>
  <si>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</si>
  <si>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</si>
  <si>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</si>
  <si>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</si>
  <si>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</si>
  <si>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</si>
  <si>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</si>
  <si>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</si>
  <si>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</si>
  <si>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</si>
  <si>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</si>
  <si>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</si>
  <si>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</si>
  <si>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</si>
  <si>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</si>
  <si>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</si>
  <si>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</si>
  <si>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</si>
  <si>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</si>
  <si>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</si>
  <si>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</si>
  <si>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</si>
  <si>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</si>
  <si>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</si>
  <si>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</si>
  <si>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</si>
  <si>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</si>
  <si>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</si>
  <si>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</si>
  <si>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</si>
  <si>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</si>
  <si>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</si>
  <si>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</si>
  <si>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</si>
  <si>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</si>
  <si>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</si>
  <si>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</si>
  <si>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</si>
  <si>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</si>
  <si>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</si>
  <si>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</si>
  <si>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</si>
  <si>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</si>
  <si>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</si>
  <si>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</si>
  <si>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</si>
  <si>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</si>
  <si>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</si>
  <si>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</si>
  <si>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</si>
  <si>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</si>
  <si>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</si>
  <si>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</si>
  <si>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</si>
  <si>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</si>
  <si>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</si>
  <si>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</si>
  <si>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</si>
  <si>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</si>
  <si>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</si>
  <si>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</si>
  <si>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</si>
  <si>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</si>
  <si>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</si>
  <si>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</si>
  <si>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</si>
  <si>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</si>
  <si>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</si>
  <si>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</si>
  <si>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</si>
  <si>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</si>
  <si>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</si>
  <si>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</si>
  <si>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</si>
  <si>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</si>
  <si>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</si>
  <si>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</si>
  <si>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</si>
  <si>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</si>
  <si>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</si>
  <si>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</si>
  <si>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</si>
  <si>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</si>
  <si>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</si>
  <si>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</si>
  <si>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</si>
  <si>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</si>
  <si>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</si>
  <si>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</si>
  <si>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</si>
  <si>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</si>
  <si>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</si>
  <si>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</si>
  <si>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</si>
  <si>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</si>
  <si>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</si>
  <si>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</si>
  <si>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</si>
  <si>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</si>
  <si>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</si>
  <si>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</si>
  <si>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</si>
  <si>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</si>
  <si>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</si>
  <si>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</si>
  <si>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</si>
  <si>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</si>
  <si>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</si>
  <si>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</si>
  <si>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</si>
  <si>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</si>
  <si>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</si>
  <si>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</si>
  <si>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</si>
  <si>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</si>
  <si>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</si>
  <si>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</si>
  <si>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</si>
  <si>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</si>
  <si>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</si>
  <si>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</si>
  <si>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</si>
  <si>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</si>
  <si>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</si>
  <si>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</si>
  <si>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</si>
  <si>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</si>
  <si>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</si>
  <si>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</si>
  <si>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</si>
  <si>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</si>
  <si>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</si>
  <si>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</si>
  <si>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</si>
  <si>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</si>
  <si>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</si>
  <si>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</si>
  <si>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</si>
  <si>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</si>
  <si>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</si>
  <si>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</si>
  <si>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</si>
  <si>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</si>
  <si>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</si>
  <si>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</si>
  <si>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</si>
  <si>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</si>
  <si>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</si>
  <si>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</si>
  <si>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</si>
  <si>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</si>
  <si>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</si>
  <si>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</si>
  <si>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</si>
  <si>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</si>
  <si>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</si>
  <si>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</si>
  <si>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</si>
  <si>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</si>
  <si>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</si>
  <si>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</si>
  <si>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</si>
  <si>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</si>
  <si>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</si>
  <si>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</si>
  <si>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</si>
  <si>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</si>
  <si>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</si>
  <si>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</si>
  <si>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</si>
  <si>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</si>
  <si>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</si>
  <si>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</si>
  <si>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</si>
  <si>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</si>
  <si>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</si>
  <si>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</si>
  <si>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</si>
  <si>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</si>
  <si>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</si>
  <si>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cris96757491</t>
  </si>
  <si>
    <t>weboften</t>
  </si>
  <si>
    <t>kik_rivers</t>
  </si>
  <si>
    <t>steveballou</t>
  </si>
  <si>
    <t>jmantas</t>
  </si>
  <si>
    <t>shahirdaya</t>
  </si>
  <si>
    <t>ratifyeraorg</t>
  </si>
  <si>
    <t>raychacho</t>
  </si>
  <si>
    <t>deonnewm</t>
  </si>
  <si>
    <t>karinasaijo</t>
  </si>
  <si>
    <t>kumarkollipara1</t>
  </si>
  <si>
    <t>tentarelliluca</t>
  </si>
  <si>
    <t>dunleavy</t>
  </si>
  <si>
    <t>davidspeek</t>
  </si>
  <si>
    <t>jlcarves</t>
  </si>
  <si>
    <t>ross_radev</t>
  </si>
  <si>
    <t>bpromerat</t>
  </si>
  <si>
    <t>bfavellato</t>
  </si>
  <si>
    <t>cleacoulter</t>
  </si>
  <si>
    <t>kwguarini</t>
  </si>
  <si>
    <t>usa_vote_smart</t>
  </si>
  <si>
    <t>dlarose68</t>
  </si>
  <si>
    <t>danishhassan88</t>
  </si>
  <si>
    <t>jnewswanger</t>
  </si>
  <si>
    <t>uxorabora</t>
  </si>
  <si>
    <t>michelvdp</t>
  </si>
  <si>
    <t>bluewolfwin</t>
  </si>
  <si>
    <t>caitlintay_</t>
  </si>
  <si>
    <t>mbentle</t>
  </si>
  <si>
    <t>lihmwang</t>
  </si>
  <si>
    <t>bkmaryann</t>
  </si>
  <si>
    <t>dmillarsecurity</t>
  </si>
  <si>
    <t>cabbage_bird</t>
  </si>
  <si>
    <t>jaswenson2016</t>
  </si>
  <si>
    <t>fdsdruk</t>
  </si>
  <si>
    <t>assylh</t>
  </si>
  <si>
    <t>michaeldag</t>
  </si>
  <si>
    <t>pawel_maczka_</t>
  </si>
  <si>
    <t>imranhashmi1</t>
  </si>
  <si>
    <t>graemeknows</t>
  </si>
  <si>
    <t>tim_kanetj</t>
  </si>
  <si>
    <t>mollyvannucci</t>
  </si>
  <si>
    <t>charlotte_evel</t>
  </si>
  <si>
    <t>kamiennus</t>
  </si>
  <si>
    <t>dericknguyen_</t>
  </si>
  <si>
    <t>julie_trinh</t>
  </si>
  <si>
    <t>babinra</t>
  </si>
  <si>
    <t>backuppete</t>
  </si>
  <si>
    <t>nsekkaki</t>
  </si>
  <si>
    <t>genepp</t>
  </si>
  <si>
    <t>kelly_pushong</t>
  </si>
  <si>
    <t>jennabbmd1</t>
  </si>
  <si>
    <t>wendikilbride</t>
  </si>
  <si>
    <t>sophie8stanton</t>
  </si>
  <si>
    <t>wachederichaud</t>
  </si>
  <si>
    <t>jprota38</t>
  </si>
  <si>
    <t>tia_silas</t>
  </si>
  <si>
    <t>ibm</t>
  </si>
  <si>
    <t>paigehprice</t>
  </si>
  <si>
    <t>epjmoffatt</t>
  </si>
  <si>
    <t>bettfrancis</t>
  </si>
  <si>
    <t>pamelasiemsen</t>
  </si>
  <si>
    <t>techmash365</t>
  </si>
  <si>
    <t>imranuddinkazi</t>
  </si>
  <si>
    <t>kdmesser74</t>
  </si>
  <si>
    <t>skode001</t>
  </si>
  <si>
    <t>carolinabigblue</t>
  </si>
  <si>
    <t>elaineschwartz_</t>
  </si>
  <si>
    <t>zuhairrattansi</t>
  </si>
  <si>
    <t>chipvanalstyne</t>
  </si>
  <si>
    <t>astrostarbright</t>
  </si>
  <si>
    <t>tjido</t>
  </si>
  <si>
    <t>ibmlive</t>
  </si>
  <si>
    <t>fireside_info</t>
  </si>
  <si>
    <t>annacolibri</t>
  </si>
  <si>
    <t>junito717</t>
  </si>
  <si>
    <t>typeyoo</t>
  </si>
  <si>
    <t>rossmauri</t>
  </si>
  <si>
    <t>shawhannahe</t>
  </si>
  <si>
    <t>alisonorsi</t>
  </si>
  <si>
    <t>kbsigler</t>
  </si>
  <si>
    <t>sara_perelman</t>
  </si>
  <si>
    <t>green_goddess</t>
  </si>
  <si>
    <t>ajohnstonpell</t>
  </si>
  <si>
    <t>cejj</t>
  </si>
  <si>
    <t>itsbethbell</t>
  </si>
  <si>
    <t>dslupeiks</t>
  </si>
  <si>
    <t>apnacif</t>
  </si>
  <si>
    <t>michelleapeluso</t>
  </si>
  <si>
    <t>irina_yakubenko</t>
  </si>
  <si>
    <t>scottjlieberman</t>
  </si>
  <si>
    <t>debbubb</t>
  </si>
  <si>
    <t>dongoyo4</t>
  </si>
  <si>
    <t>rukhsanasyed</t>
  </si>
  <si>
    <t>sarahsiegel</t>
  </si>
  <si>
    <t>kknight435ictam</t>
  </si>
  <si>
    <t>winnipegjay</t>
  </si>
  <si>
    <t>caltomare6114</t>
  </si>
  <si>
    <t>queenlissa7</t>
  </si>
  <si>
    <t>mrsimonstone</t>
  </si>
  <si>
    <t>therab</t>
  </si>
  <si>
    <t>aimee_atkinson</t>
  </si>
  <si>
    <t>renebosticatibm</t>
  </si>
  <si>
    <t>traveling_chris</t>
  </si>
  <si>
    <t>sarahstorelli1</t>
  </si>
  <si>
    <t>125aditi</t>
  </si>
  <si>
    <t>juangastelu</t>
  </si>
  <si>
    <t>rajesh9db</t>
  </si>
  <si>
    <t>ninelbernardo</t>
  </si>
  <si>
    <t>unimelb</t>
  </si>
  <si>
    <t>meg624</t>
  </si>
  <si>
    <t>ibmlgbt</t>
  </si>
  <si>
    <t>ginnirometty</t>
  </si>
  <si>
    <t>ibmwatson</t>
  </si>
  <si>
    <t>ibmiot</t>
  </si>
  <si>
    <t>bernardjtyson</t>
  </si>
  <si>
    <t>rashidahodge</t>
  </si>
  <si>
    <t>tjrtereju</t>
  </si>
  <si>
    <t>ibm_ix</t>
  </si>
  <si>
    <t>sofiabonnet</t>
  </si>
  <si>
    <t>ibmjobsglobal</t>
  </si>
  <si>
    <t>Mentions</t>
  </si>
  <si>
    <t>Replies to</t>
  </si>
  <si>
    <t>WANNA LOOK UP TO SOMEONE WORTHY.... Why not Jesus!!!!
"In fact, to this course you were called, because even Christ suffered for you, leaving a model for you to follow his steps closely." 1 Peter 2:21. **** LOVE AND KINDNESS IDENTIFIES TRUE PEOPLE ****
#BeKind
#BeEqual
#GiveLOVE</t>
  </si>
  <si>
    <t>RT @ratifyeraOrg: #OneMoreState to reach the 38 state ratification threshold for the #EqualRightsAmendment 
Join the movement. Time to #Be…</t>
  </si>
  <si>
    <t>RT @jmantas: Looking fwd to joining @michelleapeluso and thousands of our IBM clients and partners in SFO.... Don't miss her #Inclusion bre…</t>
  </si>
  <si>
    <t>Looking fwd to joining @michelleapeluso and thousands of our IBM clients and partners in SFO.... Don't miss her #Inclusion breakfast on Wednesday!  #BeEqual. https://t.co/bnDyVDGEKx</t>
  </si>
  <si>
    <t>#OneMoreState to reach the 38 state ratification threshold for the #EqualRightsAmendment 
Join the movement. Time to #BeEqual
https://t.co/GSJq1FZbMJ</t>
  </si>
  <si>
    <t>#MondayMorning is the perfect time to #BeEqual
#ERANow https://t.co/t6ZZUaGsl9</t>
  </si>
  <si>
    <t>RT @michelleapeluso: #ibm proud to be in #SanFrancisco #beequal https://t.co/aPyVgiZ4QK</t>
  </si>
  <si>
    <t>@michelleapeluso Loved it! #beequal</t>
  </si>
  <si>
    <t>RT IBM "tia_silas We're glad to have you at #Think2019, Tia! We're excited for your talk on intersectionality and inclusion on Thursday! #BeEqual"</t>
  </si>
  <si>
    <t>RT ibmlive "RT michelleapeluso: #ibm proud to be in #SanFrancisco #beequal https://t.co/O6oMkt08RG"</t>
  </si>
  <si>
    <t>#beequal  https://t.co/djLXnmIGjh</t>
  </si>
  <si>
    <t>RT @dlarose68: #beequal  https://t.co/djLXnmIGjh</t>
  </si>
  <si>
    <t>Be open | Be inclusive | #BeEqual https://t.co/pgzygHlGmp</t>
  </si>
  <si>
    <t>Today more than ever I am proud to be woman in Tech #BeEqual @IBM
#PWThink Be aware, Be Intentional, Be Curious, Be Equal https://t.co/N2Xx5uMHdn</t>
  </si>
  <si>
    <t>One of the things I love about working at IBM is our focus on diversion and inclusivity. This is part of our ‘Be Equal’ campaign to promote diversity in leadership. 
 #ibmsecurity #autismatwork #beequal #ibmthink2019 #womeninleadership https://t.co/CLtep07nuO</t>
  </si>
  <si>
    <t>#beequal @  #IBMThink2019 https://t.co/qu5hGSJZja</t>
  </si>
  <si>
    <t>The excitement around #Think2019 is palpable. -#proudibmer for the opportunities @ibm offers women in tech.  #beequal https://t.co/MT2Tio1okz</t>
  </si>
  <si>
    <t>RT @JASwenson2016: The excitement around #Think2019 is palpable. -#proudibmer for the opportunities @ibm offers women in tech.  #beequal ht…</t>
  </si>
  <si>
    <t>We’re working on this pretty hard at @unimelb - lots more work to do! #beequal #diversity #womenintech #LeadershipMatters</t>
  </si>
  <si>
    <t>It’s not done until it’s done #beequal #IBMThink2019 https://t.co/KAnKBN3Q9i</t>
  </si>
  <si>
    <t>RT @rossmauri: Be Equal is all about achieving gender parity in the workplace, and equality can only be accomplished through a united effor…</t>
  </si>
  <si>
    <t>#Think2019 #BeEqual
Be Equal is all about achieving gender parity in the workplace, and equality can only be accomplished through a united effort by all of us - men and women alike. https://t.co/KU5INO09gW</t>
  </si>
  <si>
    <t>#SanFrancisco #Think2019 #BeEqual
Be Equal is all about achieving gender parity in the workplace, and equality can only be accomplished through a united effort by all of us - men and women alike_xD83D__xDC4C_ https://t.co/qy9W6jsTtI</t>
  </si>
  <si>
    <t>#beequal #think2019 #ibmthink #equalityforall https://t.co/09zpJouYd3</t>
  </si>
  <si>
    <t>#BeEqual @ #think2019 https://t.co/wFIKBtXs2q</t>
  </si>
  <si>
    <t>#beequal #Think2019 let’s all strive for equality https://t.co/8kt5SklvFO</t>
  </si>
  <si>
    <t>@michelleapeluso @scottjlieberman Can’t wait to get my pic with the _xD83D__xDC1D_! #BeEqual #proudIBMer</t>
  </si>
  <si>
    <t>Excited to be a part of the #BeEqual movement launched at @IBM #Think. I pledge to be intentional in paying it forward and mentoring the next generation of female leaders #proudIBMer https://t.co/tMRNxkGgn1</t>
  </si>
  <si>
    <t>RT @MollyVannucci: Excited to be a part of the #BeEqual movement launched at @IBM #Think. I pledge to be intentional in paying it forward a…</t>
  </si>
  <si>
    <t>My selfie with the _xD83D__xDC1D_ in IBM at #BeEqual booth during #Think2019 https://t.co/Ew5L8QsXSF</t>
  </si>
  <si>
    <t>Felt cute, might delete later #BeEqual #Think2019 https://t.co/UZ6evxjfxp</t>
  </si>
  <si>
    <t>RT @sophie8stanton: #proud to be at #Think2019 #BeEqual https://t.co/MaWizCW2HL</t>
  </si>
  <si>
    <t>APAR: "The two numbers should be equal"
Status:   CLOSED FIN
#IBM #BeEqual https://t.co/EfbsiUf4hf</t>
  </si>
  <si>
    <t>#_xD83D__xDC1D_egal  #BeEqual  EYE BEE M #JamaisSansElles https://t.co/N9S2JUvfzv</t>
  </si>
  <si>
    <t>From the #Think2019 Be Equal Lounge.  #beequal #stemgirlsrock https://t.co/7tyCM1uoUH</t>
  </si>
  <si>
    <t>Promoting gender equality in business leadership #BeEqual #Think2019 https://t.co/QRUI0k5mvP</t>
  </si>
  <si>
    <t>RT @Kelly_Pushong: Promoting gender equality in business leadership #BeEqual #Think2019 https://t.co/QRUI0k5mvP</t>
  </si>
  <si>
    <t>#proud to be at #Think2019 #BeEqual https://t.co/MaWizCW2HL</t>
  </si>
  <si>
    <t>Proud to support #beequal and honored to be standing with the amazing @meg624  #Think2019 https://t.co/IuW0cXbJ7d</t>
  </si>
  <si>
    <t>See you tomorrow San Francisco! #Think2019 #BeEqual https://t.co/8nO6lfqxt6</t>
  </si>
  <si>
    <t>RT @IBM: @tia_silas We're glad to have you at #Think2019, Tia! We're excited for your talk on intersectionality and inclusion on Thursday!…</t>
  </si>
  <si>
    <t>@tia_silas We're glad to have you at #Think2019, Tia! We're excited for your talk on intersectionality and inclusion on Thursday! #BeEqual</t>
  </si>
  <si>
    <t>@jprota38 Thank you for your support, Joe! #BeEqual</t>
  </si>
  <si>
    <t>Excited to celebrate gender equality ⁦@IBM⁩ I challenge you to #beequal https://t.co/UxhlPoB2yH</t>
  </si>
  <si>
    <t>RT @mrsimonstone: Let’s all #BeEqual https://t.co/K6mqJuIDoQ</t>
  </si>
  <si>
    <t>#THINK2019 So proud to spread the word! #BeEqual https://t.co/8trlW7yBlF</t>
  </si>
  <si>
    <t>@bettfrancis Thank you for your support, Betty! #BeEqual</t>
  </si>
  <si>
    <t>RT @bettfrancis: #THINK2019 So proud to spread the word! #BeEqual https://t.co/8trlW7yBlF</t>
  </si>
  <si>
    <t>Proud to be at #Think2019 and pledging for #beequal and #inclusiveIBM @ibmlgbt https://t.co/Ws1gLqOI99</t>
  </si>
  <si>
    <t>I pledge and support the gender equality at workplace and at leadership in business...Be Aware, Be Vocal, Be Intentional, Be Curios.... #BeEqual ... https://t.co/O629W4V4G1</t>
  </si>
  <si>
    <t>Appreciating ⁦@IBM⁩’s focus on diversity, inclusion &amp;amp; design #BeEqual #THINK2019 https://t.co/4RJGCS2gMD</t>
  </si>
  <si>
    <t>Yassss _xD83D__xDC4F__xD83C__xDFFB_ #ladyboss #BeEqual https://t.co/U4b3HIf5o6</t>
  </si>
  <si>
    <t>.@GinniRometty taking about her “iPhone Launch” event. #Think2019 #AI #BeEqual #LetsDoThisTHINK @IBMWatson https://t.co/Jwq7qBg3dn</t>
  </si>
  <si>
    <t>Huge announcement from @IBM CEO Ginni Rometty, and here’s what “Watson Anywhere” means for you! 
#Think2019 ⁦@IBM⁩ ⁦@ibmlive⁩ #WomenAI ⁦@IBMWatson⁩ ⁦@IBMIoT⁩ #BeEqual  https://t.co/BdvLYpgUue</t>
  </si>
  <si>
    <t>RT @Tjido: Huge announcement from @IBM CEO Ginni Rometty, and here’s what “Watson Anywhere” means for you! 
#Think2019 ⁦@IBM⁩ ⁦@ibmlive⁩ #W…</t>
  </si>
  <si>
    <t>Project Debater is #AI that digests massive texts, constructs speech, delivers with clarity, and rebuts opponents_xD83D__xDE32_ - See you on Feb 11 @IBM’s #Think2019!! #WomenAI #BeEqual #Debate #BritishParliamentaryStyle #NLP https://t.co/82IvaHpg96</t>
  </si>
  <si>
    <t>At the #BeEqual photo booth @IBM’s #Think2019! Just had a portrait done. Thanks to the gifted photographer, Jason Madara and his amazing team!! https://t.co/mwMXP5jGE7</t>
  </si>
  <si>
    <t>Cool campaign @IBM. Values we can all count on #Beequal #BeCool. Thank you for spreading the good word! https://t.co/axaQOKbIjT</t>
  </si>
  <si>
    <t>RT @Traveling_Chris: Launching this week at @IBM #Think is our #BeEqual initiative. Calling attention to inclusivity and gender equality in…</t>
  </si>
  <si>
    <t>Be Equal is all about achieving gender parity in the workplace, and equality can only be accomplished through a united effort by all of us - men and women alike. Join in, join us, join me! #BeEqual #think2019 https://t.co/jmmWIjmVel</t>
  </si>
  <si>
    <t>Gender doesn’t dictate what you can do and where you can go #BeEqual #ProudIBMer #Think2019 https://t.co/OnsmKu9Qcb</t>
  </si>
  <si>
    <t>What an inspirational STEM superstar #beequal #think2019 https://t.co/NYY4xhyT1J</t>
  </si>
  <si>
    <t>#BeEqual</t>
  </si>
  <si>
    <t>RT!!!! #BeEqual #proudIBMer https://t.co/zDcClM8gWO</t>
  </si>
  <si>
    <t>RT @debbubb: Putting vets to work, creating new opportunities for talented leadership in tech!  #Think2019 #beequal #inclusiveIBM https://t…</t>
  </si>
  <si>
    <t>@RashidaHodge @IBM @BernardJTyson He was awesome.  Looking forward to seeing your #BeEqual shots at #think2019</t>
  </si>
  <si>
    <t>RT @debbubb: PTECH with a pipeline of 125k kids who will change the world!  #inclusiveIBM #Think2019 #beequal https://t.co/8JGQEoR2Uh</t>
  </si>
  <si>
    <t>Feliz de estar en San Francisco #beequal @tjrtereju https://t.co/3BtIYNsslY</t>
  </si>
  <si>
    <t>Creando oportunidades #STEM para el talento! #inclusiveIBM #Beequal #ptech tanto el pipeline como re-skilling ! #proudIBM en #think2019 https://t.co/hmMu3dlx9o</t>
  </si>
  <si>
    <t>#ibm proud to be in #SanFrancisco #beequal https://t.co/aPyVgiZ4QK</t>
  </si>
  <si>
    <t>#beequal with ⁦@IBM_iX⁩ ⁦@IBM⁩ https://t.co/OfAVeBljjw</t>
  </si>
  <si>
    <t>RT @scottjlieberman: #beequal with ⁦@IBM_iX⁩ ⁦@IBM⁩ https://t.co/OfAVeBljjw</t>
  </si>
  <si>
    <t>Last night's view at #think2019 - what a beautiful setup as we shut down Howard St. with our #BeEqual lounge and #inclusiveIBM all over! @RukhsanaSyed @SofiaBonnet @debbubb this one's for you! https://t.co/1YyjpqHJUF</t>
  </si>
  <si>
    <t>RT @caltomare6114: Last night's view at #think2019 - what a beautiful setup as we shut down Howard St. with our #BeEqual lounge and #inclus…</t>
  </si>
  <si>
    <t>prithi tells her story of returnship @IBM #Think2019 #BeEqual https://t.co/FTM5aWYzKI</t>
  </si>
  <si>
    <t>Putting vets to work, creating new opportunities for talented leadership in tech!  #Think2019 #beequal #inclusiveIBM https://t.co/2TjHAvmMmS</t>
  </si>
  <si>
    <t>PTECH with a pipeline of 125k kids who will change the world!  #inclusiveIBM #Think2019 #beequal https://t.co/8JGQEoR2Uh</t>
  </si>
  <si>
    <t>Just me _xD83D__xDE18_ thought I looked iight #BeEqual #Love #BeYou https://t.co/HC2Xo7QmXb</t>
  </si>
  <si>
    <t>Let’s all #BeEqual https://t.co/K6mqJuIDoQ</t>
  </si>
  <si>
    <t>I pledge to Be Intentional and mentor men and women for leadership roles.  See how you can do your part at https://t.co/w7E8VJRjXb #BeEqual</t>
  </si>
  <si>
    <t>Good to see an experienced employee celebrated:  From software developer, to stay-at-home mom, to #quantum computing software developer at IBM:  Priti Shah shares her story during CEO Ginni Rometty's keynote at #think2019 #beequal #inclusion https://t.co/6rWX65sSPV</t>
  </si>
  <si>
    <t>RT @cejj: Good to see an experienced employee celebrated:  From software developer, to stay-at-home mom, to #quantum computing software dev…</t>
  </si>
  <si>
    <t>Launching this week at @IBM #Think is our #BeEqual initiative. Calling attention to inclusivity and gender equality in the workplace. #inclusiveIBM #proudIBMer⁠ https://t.co/xj5pciOxdf</t>
  </si>
  <si>
    <t>_xD83D__xDC41__xD83D__xDC1D_Ⓜ️ Millennial Corps Ambassadors preparing for our futures as execs! _xD83D__xDC99__xD83D__xDCAF__xD83D__xDC6F_‍♀️_xD83D__xDCA5__xD83C__xDF89_ #ProudIBMer(s) #AmbassadorLife #MoreThanDown #LeadingLadies #MainStage #Think2019 #BeEqual @irina_yakubenko @IBM @IBMJobsGlobal https://t.co/XCubZ4n7Ih</t>
  </si>
  <si>
    <t>I pledge to Be Accountable and make equality a business priority. See how you can do your part at https://t.co/1kwwo6o3HN #BeEqual</t>
  </si>
  <si>
    <t>I pledge to Be Accountable and make equality a business priority. See how you can do your part at https://t.co/5L5eqboqSb #BeEqual</t>
  </si>
  <si>
    <t>I pledge to be Curious and explore ideas and opinions that are different than mine. See how you can do your part at https://t.co/ygR3cWcnDl #BeEqual</t>
  </si>
  <si>
    <t>https://twitter.com/michelleapeluso/status/1093550656856698880</t>
  </si>
  <si>
    <t>https://www.ratifyera.org/</t>
  </si>
  <si>
    <t>https://twitter.com/michelleapeluso/status/1095108710253289472</t>
  </si>
  <si>
    <t>https://lnkd.in/eN_9pCc</t>
  </si>
  <si>
    <t>https://lnkd.in/eZPnvBG</t>
  </si>
  <si>
    <t>https://lnkd.in/emGnbut</t>
  </si>
  <si>
    <t>https://twitter.com/sophie8stanton/status/1095441539008851968</t>
  </si>
  <si>
    <t>https://twitter.com/ibm/status/1094980407953506305</t>
  </si>
  <si>
    <t>https://twitter.com/mollyvannucci/status/1095443176007946241</t>
  </si>
  <si>
    <t>https://newsroom.ibm.com/2019-02-12-IBM-Watson-Now-Available-Anywhere</t>
  </si>
  <si>
    <t>https://twitter.com/picardtips/status/1093535030079438848</t>
  </si>
  <si>
    <t>https://twitter.com/astrostarbright/status/1095457468631572482</t>
  </si>
  <si>
    <t>https://ibm.com/BeEqual</t>
  </si>
  <si>
    <t>twitter.com</t>
  </si>
  <si>
    <t>ratifyera.org</t>
  </si>
  <si>
    <t>lnkd.in</t>
  </si>
  <si>
    <t>ibm.com</t>
  </si>
  <si>
    <t>bekind beequal givelove</t>
  </si>
  <si>
    <t>onemorestate equalrightsamendment</t>
  </si>
  <si>
    <t>inclusion</t>
  </si>
  <si>
    <t>inclusion beequal</t>
  </si>
  <si>
    <t>onemorestate equalrightsamendment beequal</t>
  </si>
  <si>
    <t>mondaymorning beequal eranow</t>
  </si>
  <si>
    <t>ibm sanfrancisco beequal</t>
  </si>
  <si>
    <t>beequal</t>
  </si>
  <si>
    <t>think2019 beequal</t>
  </si>
  <si>
    <t>beequal pwthink</t>
  </si>
  <si>
    <t>ibmsecurity autismatwork beequal ibmthink2019 womeninleadership</t>
  </si>
  <si>
    <t>beequal ibmthink2019</t>
  </si>
  <si>
    <t>think2019 proudibmer beequal</t>
  </si>
  <si>
    <t>beequal diversity womenintech leadershipmatters</t>
  </si>
  <si>
    <t>sanfrancisco think2019 beequal</t>
  </si>
  <si>
    <t>beequal think2019 ibmthink equalityforall</t>
  </si>
  <si>
    <t>beequal think2019</t>
  </si>
  <si>
    <t>beequal proudibmer</t>
  </si>
  <si>
    <t>beequal think proudibmer</t>
  </si>
  <si>
    <t>beequal think</t>
  </si>
  <si>
    <t>proud think2019 beequal</t>
  </si>
  <si>
    <t>ibm beequal</t>
  </si>
  <si>
    <t>beequal jamaissanselles</t>
  </si>
  <si>
    <t>think2019 beequal stemgirlsrock</t>
  </si>
  <si>
    <t>think2019</t>
  </si>
  <si>
    <t>think2019 beequal inclusiveibm</t>
  </si>
  <si>
    <t>ladyboss beequal</t>
  </si>
  <si>
    <t>think2019 ai beequal letsdothisthink</t>
  </si>
  <si>
    <t>think2019 womenai beequal</t>
  </si>
  <si>
    <t>ai think2019 womenai beequal debate britishparliamentarystyle nlp</t>
  </si>
  <si>
    <t>beequal becool</t>
  </si>
  <si>
    <t>think beequal</t>
  </si>
  <si>
    <t>beequal proudibmer think2019</t>
  </si>
  <si>
    <t>inclusiveibm think2019 beequal</t>
  </si>
  <si>
    <t>stem inclusiveibm beequal ptech proudibm think2019</t>
  </si>
  <si>
    <t>beequal love beyou</t>
  </si>
  <si>
    <t>quantum think2019 beequal inclusion</t>
  </si>
  <si>
    <t>quantum</t>
  </si>
  <si>
    <t>think beequal inclusiveibm proudibmer</t>
  </si>
  <si>
    <t>proudibmer ambassadorlife morethandown leadingladies mainstage think2019 beequal</t>
  </si>
  <si>
    <t>https://pbs.twimg.com/tweet_video_thumb/DzJmflTV4AE9jC-.jpg</t>
  </si>
  <si>
    <t>https://pbs.twimg.com/media/DzKbj2RU8AAPdYZ.jpg</t>
  </si>
  <si>
    <t>https://pbs.twimg.com/media/DzOTwJOVsAU83gC.jpg</t>
  </si>
  <si>
    <t>https://pbs.twimg.com/media/DzOmkXqU0AELheh.jpg</t>
  </si>
  <si>
    <t>https://pbs.twimg.com/media/DzO0-THUUAAvYhy.jpg</t>
  </si>
  <si>
    <t>https://pbs.twimg.com/media/DzO0hXYUYAA7tTg.jpg</t>
  </si>
  <si>
    <t>https://pbs.twimg.com/media/DzO_GM7UcAAbth-.jpg</t>
  </si>
  <si>
    <t>https://pbs.twimg.com/media/DzPFrUYVYAApmvm.jpg</t>
  </si>
  <si>
    <t>https://pbs.twimg.com/media/DzPLbvDVYAAmDJA.jpg</t>
  </si>
  <si>
    <t>https://pbs.twimg.com/media/DzPLgd2UUAAV1nO.jpg</t>
  </si>
  <si>
    <t>https://pbs.twimg.com/media/DzPLwozU8AAaBbM.jpg</t>
  </si>
  <si>
    <t>https://pbs.twimg.com/media/DzPMSNQV4AEd2kU.jpg</t>
  </si>
  <si>
    <t>https://pbs.twimg.com/media/DzPM5A_U0AA7hUx.jpg</t>
  </si>
  <si>
    <t>https://pbs.twimg.com/media/DzPKRWMVAAAE6fX.jpg</t>
  </si>
  <si>
    <t>https://pbs.twimg.com/media/DzPOT0QX0AA4KZO.jpg</t>
  </si>
  <si>
    <t>https://pbs.twimg.com/media/DzPQ0xrVAAEcSa6.jpg</t>
  </si>
  <si>
    <t>https://pbs.twimg.com/media/DzPGrtBUcAAUWIR.jpg</t>
  </si>
  <si>
    <t>https://pbs.twimg.com/media/DzPUI7YVYAAtqMH.jpg</t>
  </si>
  <si>
    <t>https://pbs.twimg.com/media/DzPY1R-VYAIV-ug.jpg</t>
  </si>
  <si>
    <t>https://pbs.twimg.com/media/DzPYbsFUUAAlOo5.jpg</t>
  </si>
  <si>
    <t>https://pbs.twimg.com/media/DzPXV1UUcAA25Jv.jpg</t>
  </si>
  <si>
    <t>https://pbs.twimg.com/media/DzPa-uLVAAAEM8q.jpg</t>
  </si>
  <si>
    <t>https://pbs.twimg.com/media/DzPb0QUUYAIYKmG.jpg</t>
  </si>
  <si>
    <t>https://pbs.twimg.com/media/DzPcUzqUwAEx20t.jpg</t>
  </si>
  <si>
    <t>https://pbs.twimg.com/media/DzPh2AxUUAAK6RF.jpg</t>
  </si>
  <si>
    <t>https://pbs.twimg.com/media/DzPcffMUcAUO0Uc.jpg</t>
  </si>
  <si>
    <t>https://pbs.twimg.com/media/DzO0HCiU8AEhs7I.jpg</t>
  </si>
  <si>
    <t>https://pbs.twimg.com/media/DzO29x6U8AAEzm9.jpg</t>
  </si>
  <si>
    <t>https://pbs.twimg.com/media/DzP2XU5UUAAuDXo.jpg</t>
  </si>
  <si>
    <t>https://pbs.twimg.com/media/DzPklU2U8AAm2zA.jpg</t>
  </si>
  <si>
    <t>https://pbs.twimg.com/media/DzP3ifsUUAE4KdY.jpg</t>
  </si>
  <si>
    <t>https://pbs.twimg.com/media/DzPdKLRUUAAGIvU.jpg</t>
  </si>
  <si>
    <t>https://pbs.twimg.com/media/DzO1pVFVsAAWWNT.jpg</t>
  </si>
  <si>
    <t>https://pbs.twimg.com/media/DzP0ZWqVsAA7Yf3.jpg</t>
  </si>
  <si>
    <t>https://pbs.twimg.com/media/DzP1XonU8AE3_Lz.jpg</t>
  </si>
  <si>
    <t>https://pbs.twimg.com/media/DzQIDrdUcAAZW-f.jpg</t>
  </si>
  <si>
    <t>https://pbs.twimg.com/media/DzP209_U0AA8Z-N.jpg</t>
  </si>
  <si>
    <t>https://pbs.twimg.com/media/DzPtpoEU8AEbeKr.jpg</t>
  </si>
  <si>
    <t>https://pbs.twimg.com/media/DzQPTdEVAAEN93e.jpg</t>
  </si>
  <si>
    <t>http://pbs.twimg.com/profile_images/1072237190317408257/lKUh6ucG_normal.jpg</t>
  </si>
  <si>
    <t>http://pbs.twimg.com/profile_images/985674926609838081/Lo_kmwel_normal.jpg</t>
  </si>
  <si>
    <t>http://abs.twimg.com/sticky/default_profile_images/default_profile_normal.png</t>
  </si>
  <si>
    <t>http://pbs.twimg.com/profile_images/885341144762241024/h_6oI9KR_normal.jpg</t>
  </si>
  <si>
    <t>http://pbs.twimg.com/profile_images/588902235041464320/bteRXCwY_normal.jpg</t>
  </si>
  <si>
    <t>http://pbs.twimg.com/profile_images/1082739862644568065/3sOlI8ze_normal.jpg</t>
  </si>
  <si>
    <t>http://pbs.twimg.com/profile_images/974842701538562049/VavCtepa_normal.jpg</t>
  </si>
  <si>
    <t>http://pbs.twimg.com/profile_images/651731592487043073/PMxq78aL_normal.jpg</t>
  </si>
  <si>
    <t>http://pbs.twimg.com/profile_images/924424527668318208/XB2Y1TgA_normal.jpg</t>
  </si>
  <si>
    <t>http://pbs.twimg.com/profile_images/1087425192094298114/g6Ha5QZ5_normal.jpg</t>
  </si>
  <si>
    <t>http://pbs.twimg.com/profile_images/1095457816989450240/FbKENTqr_normal.jpg</t>
  </si>
  <si>
    <t>http://pbs.twimg.com/profile_images/1072062564085968896/C3wys3mc_normal.jpg</t>
  </si>
  <si>
    <t>http://pbs.twimg.com/profile_images/3380930996/ffa8ae91afe7b5d99b1cfd17219f142c_normal.jpeg</t>
  </si>
  <si>
    <t>http://pbs.twimg.com/profile_images/1043855213176737792/RGbVZB-x_normal.jpg</t>
  </si>
  <si>
    <t>http://pbs.twimg.com/profile_images/1054399455884128256/r7Nw6jlx_normal.jpg</t>
  </si>
  <si>
    <t>http://pbs.twimg.com/profile_images/524720395279011840/Dw9oR9lG_normal.jpeg</t>
  </si>
  <si>
    <t>http://pbs.twimg.com/profile_images/869639723672895492/Z_TqyL6o_normal.jpg</t>
  </si>
  <si>
    <t>http://pbs.twimg.com/profile_images/1087950778550108160/rFvwsYZK_normal.jpg</t>
  </si>
  <si>
    <t>http://pbs.twimg.com/profile_images/873544276881403904/4tsX0pbP_normal.jpg</t>
  </si>
  <si>
    <t>http://pbs.twimg.com/profile_images/975108058887188481/Cxl9iSqD_normal.jpg</t>
  </si>
  <si>
    <t>http://pbs.twimg.com/profile_images/1013563961633959936/X5epMthl_normal.jpg</t>
  </si>
  <si>
    <t>http://pbs.twimg.com/profile_images/841478832985104384/TFrJE-IY_normal.jpg</t>
  </si>
  <si>
    <t>http://pbs.twimg.com/profile_images/667450503924592640/Ei0ad3y0_normal.jpg</t>
  </si>
  <si>
    <t>http://pbs.twimg.com/profile_images/755470436566233088/Su5sEaXX_normal.jpg</t>
  </si>
  <si>
    <t>http://pbs.twimg.com/profile_images/1041818922763206656/3xf4mati_normal.jpg</t>
  </si>
  <si>
    <t>http://pbs.twimg.com/profile_images/1095473447734558722/B_lAfzTu_normal.jpg</t>
  </si>
  <si>
    <t>http://pbs.twimg.com/profile_images/1095056503600484353/pUHjyLHc_normal.jpg</t>
  </si>
  <si>
    <t>http://pbs.twimg.com/profile_images/463862777908445185/bVH-R4P1_normal.jpeg</t>
  </si>
  <si>
    <t>http://pbs.twimg.com/profile_images/790919441022410752/KT0GKvgy_normal.jpg</t>
  </si>
  <si>
    <t>http://pbs.twimg.com/profile_images/760752413770911745/ws6IS8Ag_normal.jpg</t>
  </si>
  <si>
    <t>http://pbs.twimg.com/profile_images/675152377243111426/JbadLh5q_normal.jpg</t>
  </si>
  <si>
    <t>http://pbs.twimg.com/profile_images/1086349627790520320/EFYwKjuU_normal.jpg</t>
  </si>
  <si>
    <t>http://pbs.twimg.com/profile_images/848986573622435840/LZX2GDh9_normal.jpg</t>
  </si>
  <si>
    <t>http://pbs.twimg.com/profile_images/1095373368646348800/ERBv5JQf_normal.jpg</t>
  </si>
  <si>
    <t>http://pbs.twimg.com/profile_images/918994489028460544/nkfrKuI0_normal.jpg</t>
  </si>
  <si>
    <t>http://pbs.twimg.com/profile_images/575891500816461824/dL6GW69v_normal.jpeg</t>
  </si>
  <si>
    <t>http://pbs.twimg.com/profile_images/433618611542831104/Y7_5BDa3_normal.jpeg</t>
  </si>
  <si>
    <t>http://pbs.twimg.com/profile_images/1095005587950030848/UNfs4n2s_normal.jpg</t>
  </si>
  <si>
    <t>http://pbs.twimg.com/profile_images/1054013880253394950/ZGhfY9U-_normal.jpg</t>
  </si>
  <si>
    <t>https://twitter.com/#!/cris96757491/status/1092556716443459584</t>
  </si>
  <si>
    <t>https://twitter.com/#!/weboften/status/1093319586890608640</t>
  </si>
  <si>
    <t>https://twitter.com/#!/kik_rivers/status/1094599407045992448</t>
  </si>
  <si>
    <t>https://twitter.com/#!/steveballou/status/1094634138051768322</t>
  </si>
  <si>
    <t>https://twitter.com/#!/jmantas/status/1094298087584079873</t>
  </si>
  <si>
    <t>https://twitter.com/#!/shahirdaya/status/1094641580881911809</t>
  </si>
  <si>
    <t>https://twitter.com/#!/ratifyeraorg/status/1088904523572224001</t>
  </si>
  <si>
    <t>https://twitter.com/#!/ratifyeraorg/status/1092862818720931840</t>
  </si>
  <si>
    <t>https://twitter.com/#!/ratifyeraorg/status/1095050394240200706</t>
  </si>
  <si>
    <t>https://twitter.com/#!/raychacho/status/1095109211317391360</t>
  </si>
  <si>
    <t>https://twitter.com/#!/deonnewm/status/1095124571047354369</t>
  </si>
  <si>
    <t>https://twitter.com/#!/karinasaijo/status/1095136554706784256</t>
  </si>
  <si>
    <t>https://twitter.com/#!/kumarkollipara1/status/1095158895373402113</t>
  </si>
  <si>
    <t>https://twitter.com/#!/tentarelliluca/status/1095191656733859840</t>
  </si>
  <si>
    <t>https://twitter.com/#!/dunleavy/status/1095195886915702785</t>
  </si>
  <si>
    <t>https://twitter.com/#!/davidspeek/status/1095221352406093824</t>
  </si>
  <si>
    <t>https://twitter.com/#!/jlcarves/status/1095228776915582978</t>
  </si>
  <si>
    <t>https://twitter.com/#!/ross_radev/status/1095231286862643200</t>
  </si>
  <si>
    <t>https://twitter.com/#!/ross_radev/status/1095232981768306688</t>
  </si>
  <si>
    <t>https://twitter.com/#!/bpromerat/status/1095235736134189057</t>
  </si>
  <si>
    <t>https://twitter.com/#!/bfavellato/status/1095284943163400193</t>
  </si>
  <si>
    <t>https://twitter.com/#!/cleacoulter/status/1095294764839329792</t>
  </si>
  <si>
    <t>https://twitter.com/#!/kwguarini/status/1095312852758466560</t>
  </si>
  <si>
    <t>https://twitter.com/#!/usa_vote_smart/status/1095319641952534528</t>
  </si>
  <si>
    <t>https://twitter.com/#!/dlarose68/status/1095322468661620739</t>
  </si>
  <si>
    <t>https://twitter.com/#!/danishhassan88/status/1095322815962714113</t>
  </si>
  <si>
    <t>https://twitter.com/#!/danishhassan88/status/1095233990615879680</t>
  </si>
  <si>
    <t>https://twitter.com/#!/jnewswanger/status/1095326181061062657</t>
  </si>
  <si>
    <t>https://twitter.com/#!/uxorabora/status/1095347470371049473</t>
  </si>
  <si>
    <t>https://twitter.com/#!/michelvdp/status/1095352921426935808</t>
  </si>
  <si>
    <t>https://twitter.com/#!/bluewolfwin/status/1095362497815760896</t>
  </si>
  <si>
    <t>https://twitter.com/#!/caitlintay_/status/1095381596536893441</t>
  </si>
  <si>
    <t>https://twitter.com/#!/mbentle/status/1095398747973005312</t>
  </si>
  <si>
    <t>https://twitter.com/#!/lihmwang/status/1095399044103323648</t>
  </si>
  <si>
    <t>https://twitter.com/#!/bkmaryann/status/1095402284652118017</t>
  </si>
  <si>
    <t>https://twitter.com/#!/dmillarsecurity/status/1095410602925850624</t>
  </si>
  <si>
    <t>https://twitter.com/#!/cabbage_bird/status/1095418123614748673</t>
  </si>
  <si>
    <t>https://twitter.com/#!/jaswenson2016/status/1095417628082921472</t>
  </si>
  <si>
    <t>https://twitter.com/#!/fdsdruk/status/1095420589337124871</t>
  </si>
  <si>
    <t>https://twitter.com/#!/assylh/status/1095430370315534336</t>
  </si>
  <si>
    <t>https://twitter.com/#!/assylh/status/1095429268991991809</t>
  </si>
  <si>
    <t>https://twitter.com/#!/michaeldag/status/1095431706012778496</t>
  </si>
  <si>
    <t>https://twitter.com/#!/pawel_maczka_/status/1095436485543682048</t>
  </si>
  <si>
    <t>https://twitter.com/#!/pawel_maczka_/status/1095437209296084992</t>
  </si>
  <si>
    <t>https://twitter.com/#!/imranhashmi1/status/1095442084637626373</t>
  </si>
  <si>
    <t>https://twitter.com/#!/graemeknows/status/1095442819638906881</t>
  </si>
  <si>
    <t>https://twitter.com/#!/tim_kanetj/status/1095442898609266688</t>
  </si>
  <si>
    <t>https://twitter.com/#!/mollyvannucci/status/1095190023610064896</t>
  </si>
  <si>
    <t>https://twitter.com/#!/mollyvannucci/status/1095443176007946241</t>
  </si>
  <si>
    <t>https://twitter.com/#!/charlotte_evel/status/1095443392862011394</t>
  </si>
  <si>
    <t>https://twitter.com/#!/kamiennus/status/1095443757921488896</t>
  </si>
  <si>
    <t>https://twitter.com/#!/dericknguyen_/status/1095444435263877120</t>
  </si>
  <si>
    <t>https://twitter.com/#!/julie_trinh/status/1095446006181720064</t>
  </si>
  <si>
    <t>https://twitter.com/#!/babinra/status/1095446237992681472</t>
  </si>
  <si>
    <t>https://twitter.com/#!/backuppete/status/1095446516154728448</t>
  </si>
  <si>
    <t>https://twitter.com/#!/nsekkaki/status/1095448344909004802</t>
  </si>
  <si>
    <t>https://twitter.com/#!/genepp/status/1095448745007710209</t>
  </si>
  <si>
    <t>https://twitter.com/#!/kelly_pushong/status/1095437594823983104</t>
  </si>
  <si>
    <t>https://twitter.com/#!/jennabbmd1/status/1095450199764492289</t>
  </si>
  <si>
    <t>https://twitter.com/#!/wendikilbride/status/1095450744004726784</t>
  </si>
  <si>
    <t>https://twitter.com/#!/sophie8stanton/status/1095441539008851968</t>
  </si>
  <si>
    <t>https://twitter.com/#!/wachederichaud/status/1095451204488880129</t>
  </si>
  <si>
    <t>https://twitter.com/#!/jprota38/status/1095453067636424704</t>
  </si>
  <si>
    <t>https://twitter.com/#!/tia_silas/status/1095112119689854976</t>
  </si>
  <si>
    <t>https://twitter.com/#!/tia_silas/status/1095360674958577664</t>
  </si>
  <si>
    <t>https://twitter.com/#!/ibm/status/1095136908127232000</t>
  </si>
  <si>
    <t>https://twitter.com/#!/ibm/status/1095457545257451521</t>
  </si>
  <si>
    <t>https://twitter.com/#!/paigehprice/status/1095457555256471553</t>
  </si>
  <si>
    <t>https://twitter.com/#!/epjmoffatt/status/1095457663763136513</t>
  </si>
  <si>
    <t>https://twitter.com/#!/bettfrancis/status/1095455911550771200</t>
  </si>
  <si>
    <t>https://twitter.com/#!/ibm/status/1095457400692371457</t>
  </si>
  <si>
    <t>https://twitter.com/#!/pamelasiemsen/status/1095457685934288896</t>
  </si>
  <si>
    <t>https://twitter.com/#!/techmash365/status/1095457968722722825</t>
  </si>
  <si>
    <t>https://twitter.com/#!/imranuddinkazi/status/1095458770807865347</t>
  </si>
  <si>
    <t>https://twitter.com/#!/kdmesser74/status/1095459919334133761</t>
  </si>
  <si>
    <t>https://twitter.com/#!/skode001/status/1095460830525632512</t>
  </si>
  <si>
    <t>https://twitter.com/#!/carolinabigblue/status/1095461392885329920</t>
  </si>
  <si>
    <t>https://twitter.com/#!/elaineschwartz_/status/1095461921959088128</t>
  </si>
  <si>
    <t>https://twitter.com/#!/zuhairrattansi/status/1095467401448251392</t>
  </si>
  <si>
    <t>https://twitter.com/#!/chipvanalstyne/status/1095467456716390400</t>
  </si>
  <si>
    <t>https://twitter.com/#!/astrostarbright/status/1095467841912942594</t>
  </si>
  <si>
    <t>https://twitter.com/#!/tjido/status/1095470313993715712</t>
  </si>
  <si>
    <t>https://twitter.com/#!/ibmlive/status/1095116247941840897</t>
  </si>
  <si>
    <t>https://twitter.com/#!/fireside_info/status/1095470764604571648</t>
  </si>
  <si>
    <t>https://twitter.com/#!/tjido/status/1093616684752003072</t>
  </si>
  <si>
    <t>https://twitter.com/#!/tjido/status/1095461576256049152</t>
  </si>
  <si>
    <t>https://twitter.com/#!/annacolibri/status/1095474244614467586</t>
  </si>
  <si>
    <t>https://twitter.com/#!/junito717/status/1095481397249273856</t>
  </si>
  <si>
    <t>https://twitter.com/#!/typeyoo/status/1095483154649907200</t>
  </si>
  <si>
    <t>https://twitter.com/#!/rossmauri/status/1095113236502917121</t>
  </si>
  <si>
    <t>https://twitter.com/#!/rossmauri/status/1095417172942147585</t>
  </si>
  <si>
    <t>https://twitter.com/#!/shawhannahe/status/1095483801877196801</t>
  </si>
  <si>
    <t>https://twitter.com/#!/shawhannahe/status/1095420313104347138</t>
  </si>
  <si>
    <t>https://twitter.com/#!/alisonorsi/status/1095485600503947265</t>
  </si>
  <si>
    <t>https://twitter.com/#!/kbsigler/status/1095487682405224450</t>
  </si>
  <si>
    <t>https://twitter.com/#!/sara_perelman/status/1095488204755615744</t>
  </si>
  <si>
    <t>https://twitter.com/#!/green_goddess/status/1095490201906864128</t>
  </si>
  <si>
    <t>https://twitter.com/#!/ajohnstonpell/status/1095490349093408769</t>
  </si>
  <si>
    <t>https://twitter.com/#!/cejj/status/1095485625833160704</t>
  </si>
  <si>
    <t>https://twitter.com/#!/itsbethbell/status/1095490671631319040</t>
  </si>
  <si>
    <t>https://twitter.com/#!/dslupeiks/status/1095491169478496256</t>
  </si>
  <si>
    <t>https://twitter.com/#!/apnacif/status/1095470473058574336</t>
  </si>
  <si>
    <t>https://twitter.com/#!/apnacif/status/1095491310767632384</t>
  </si>
  <si>
    <t>https://twitter.com/#!/michelleapeluso/status/1095108710253289472</t>
  </si>
  <si>
    <t>https://twitter.com/#!/irina_yakubenko/status/1095115928646238208</t>
  </si>
  <si>
    <t>https://twitter.com/#!/scottjlieberman/status/1095188927990775808</t>
  </si>
  <si>
    <t>https://twitter.com/#!/debbubb/status/1095480259053465605</t>
  </si>
  <si>
    <t>https://twitter.com/#!/dongoyo4/status/1095492828631846912</t>
  </si>
  <si>
    <t>https://twitter.com/#!/scottjlieberman/status/1095462307688148992</t>
  </si>
  <si>
    <t>https://twitter.com/#!/rukhsanasyed/status/1095493660723105793</t>
  </si>
  <si>
    <t>https://twitter.com/#!/sarahsiegel/status/1095494737862246401</t>
  </si>
  <si>
    <t>https://twitter.com/#!/kknight435ictam/status/1095498142013890560</t>
  </si>
  <si>
    <t>https://twitter.com/#!/winnipegjay/status/1095498338957434886</t>
  </si>
  <si>
    <t>https://twitter.com/#!/caltomare6114/status/1095418893533728768</t>
  </si>
  <si>
    <t>https://twitter.com/#!/debbubb/status/1095480514255904768</t>
  </si>
  <si>
    <t>https://twitter.com/#!/debbubb/status/1095487856749961216</t>
  </si>
  <si>
    <t>https://twitter.com/#!/debbubb/status/1095488927056551936</t>
  </si>
  <si>
    <t>https://twitter.com/#!/debbubb/status/1095490020754972672</t>
  </si>
  <si>
    <t>https://twitter.com/#!/caltomare6114/status/1095504173083193344</t>
  </si>
  <si>
    <t>https://twitter.com/#!/queenlissa7/status/1095509531671580672</t>
  </si>
  <si>
    <t>https://twitter.com/#!/mrsimonstone/status/1095457107736842240</t>
  </si>
  <si>
    <t>https://twitter.com/#!/therab/status/1095511628043431936</t>
  </si>
  <si>
    <t>https://twitter.com/#!/aimee_atkinson/status/1095516029118279680</t>
  </si>
  <si>
    <t>https://twitter.com/#!/cejj/status/1095490528576073728</t>
  </si>
  <si>
    <t>https://twitter.com/#!/renebosticatibm/status/1095517283055620096</t>
  </si>
  <si>
    <t>https://twitter.com/#!/traveling_chris/status/1095480438217269248</t>
  </si>
  <si>
    <t>https://twitter.com/#!/renebosticatibm/status/1095517424449777664</t>
  </si>
  <si>
    <t>https://twitter.com/#!/sarahstorelli1/status/1095517442170707968</t>
  </si>
  <si>
    <t>https://twitter.com/#!/125aditi/status/1095524947986968576</t>
  </si>
  <si>
    <t>https://twitter.com/#!/juangastelu/status/1095527317319942144</t>
  </si>
  <si>
    <t>https://twitter.com/#!/rajesh9db/status/1095529072506126337</t>
  </si>
  <si>
    <t>https://twitter.com/#!/ninelbernardo/status/1095529124762808320</t>
  </si>
  <si>
    <t>1092556716443459584</t>
  </si>
  <si>
    <t>1093319586890608640</t>
  </si>
  <si>
    <t>1094599407045992448</t>
  </si>
  <si>
    <t>1094634138051768322</t>
  </si>
  <si>
    <t>1094298087584079873</t>
  </si>
  <si>
    <t>1094641580881911809</t>
  </si>
  <si>
    <t>1088904523572224001</t>
  </si>
  <si>
    <t>1092862818720931840</t>
  </si>
  <si>
    <t>1095050394240200706</t>
  </si>
  <si>
    <t>1095109211317391360</t>
  </si>
  <si>
    <t>1095124571047354369</t>
  </si>
  <si>
    <t>1095136554706784256</t>
  </si>
  <si>
    <t>1095158895373402113</t>
  </si>
  <si>
    <t>1095191656733859840</t>
  </si>
  <si>
    <t>1095195886915702785</t>
  </si>
  <si>
    <t>1095221352406093824</t>
  </si>
  <si>
    <t>1095228776915582978</t>
  </si>
  <si>
    <t>1095231286862643200</t>
  </si>
  <si>
    <t>1095232981768306688</t>
  </si>
  <si>
    <t>1095235736134189057</t>
  </si>
  <si>
    <t>1095284943163400193</t>
  </si>
  <si>
    <t>1095294764839329792</t>
  </si>
  <si>
    <t>1095312852758466560</t>
  </si>
  <si>
    <t>1095319641952534528</t>
  </si>
  <si>
    <t>1095322468661620739</t>
  </si>
  <si>
    <t>1095322815962714113</t>
  </si>
  <si>
    <t>1095233990615879680</t>
  </si>
  <si>
    <t>1095326181061062657</t>
  </si>
  <si>
    <t>1095347470371049473</t>
  </si>
  <si>
    <t>1095352921426935808</t>
  </si>
  <si>
    <t>1095362497815760896</t>
  </si>
  <si>
    <t>1095381596536893441</t>
  </si>
  <si>
    <t>1095398747973005312</t>
  </si>
  <si>
    <t>1095399044103323648</t>
  </si>
  <si>
    <t>1095402284652118017</t>
  </si>
  <si>
    <t>1095410602925850624</t>
  </si>
  <si>
    <t>1095418123614748673</t>
  </si>
  <si>
    <t>1095417628082921472</t>
  </si>
  <si>
    <t>1095420589337124871</t>
  </si>
  <si>
    <t>1095430370315534336</t>
  </si>
  <si>
    <t>1095429268991991809</t>
  </si>
  <si>
    <t>1095431706012778496</t>
  </si>
  <si>
    <t>1095436485543682048</t>
  </si>
  <si>
    <t>1095437209296084992</t>
  </si>
  <si>
    <t>1095442084637626373</t>
  </si>
  <si>
    <t>1095442819638906881</t>
  </si>
  <si>
    <t>1095442898609266688</t>
  </si>
  <si>
    <t>1095190023610064896</t>
  </si>
  <si>
    <t>1095443176007946241</t>
  </si>
  <si>
    <t>1095443392862011394</t>
  </si>
  <si>
    <t>1095443757921488896</t>
  </si>
  <si>
    <t>1095444435263877120</t>
  </si>
  <si>
    <t>1095446006181720064</t>
  </si>
  <si>
    <t>1095446237992681472</t>
  </si>
  <si>
    <t>1095446516154728448</t>
  </si>
  <si>
    <t>1095448344909004802</t>
  </si>
  <si>
    <t>1095448745007710209</t>
  </si>
  <si>
    <t>1095437594823983104</t>
  </si>
  <si>
    <t>1095450199764492289</t>
  </si>
  <si>
    <t>1095450744004726784</t>
  </si>
  <si>
    <t>1095441539008851968</t>
  </si>
  <si>
    <t>1095451204488880129</t>
  </si>
  <si>
    <t>1095453067636424704</t>
  </si>
  <si>
    <t>1095112119689854976</t>
  </si>
  <si>
    <t>1095360674958577664</t>
  </si>
  <si>
    <t>1095136908127232000</t>
  </si>
  <si>
    <t>1095457545257451521</t>
  </si>
  <si>
    <t>1095457555256471553</t>
  </si>
  <si>
    <t>1095457663763136513</t>
  </si>
  <si>
    <t>1095455911550771200</t>
  </si>
  <si>
    <t>1095457400692371457</t>
  </si>
  <si>
    <t>1095457685934288896</t>
  </si>
  <si>
    <t>1095457968722722825</t>
  </si>
  <si>
    <t>1095458770807865347</t>
  </si>
  <si>
    <t>1095459919334133761</t>
  </si>
  <si>
    <t>1095460830525632512</t>
  </si>
  <si>
    <t>1095461392885329920</t>
  </si>
  <si>
    <t>1095461921959088128</t>
  </si>
  <si>
    <t>1095467401448251392</t>
  </si>
  <si>
    <t>1095467456716390400</t>
  </si>
  <si>
    <t>1095467841912942594</t>
  </si>
  <si>
    <t>1095470313993715712</t>
  </si>
  <si>
    <t>1095116247941840897</t>
  </si>
  <si>
    <t>1095470764604571648</t>
  </si>
  <si>
    <t>1093616684752003072</t>
  </si>
  <si>
    <t>1095461576256049152</t>
  </si>
  <si>
    <t>1095474244614467586</t>
  </si>
  <si>
    <t>1095481397249273856</t>
  </si>
  <si>
    <t>1095483154649907200</t>
  </si>
  <si>
    <t>1095113236502917121</t>
  </si>
  <si>
    <t>1095417172942147585</t>
  </si>
  <si>
    <t>1095483801877196801</t>
  </si>
  <si>
    <t>1095420313104347138</t>
  </si>
  <si>
    <t>1095485600503947265</t>
  </si>
  <si>
    <t>1095487682405224450</t>
  </si>
  <si>
    <t>1095488204755615744</t>
  </si>
  <si>
    <t>1095490201906864128</t>
  </si>
  <si>
    <t>1095490349093408769</t>
  </si>
  <si>
    <t>1095485625833160704</t>
  </si>
  <si>
    <t>1095490671631319040</t>
  </si>
  <si>
    <t>1095491169478496256</t>
  </si>
  <si>
    <t>1095470473058574336</t>
  </si>
  <si>
    <t>1095491310767632384</t>
  </si>
  <si>
    <t>1095108710253289472</t>
  </si>
  <si>
    <t>1095115928646238208</t>
  </si>
  <si>
    <t>1095188927990775808</t>
  </si>
  <si>
    <t>1095480259053465605</t>
  </si>
  <si>
    <t>1095492828631846912</t>
  </si>
  <si>
    <t>1095462307688148992</t>
  </si>
  <si>
    <t>1095493660723105793</t>
  </si>
  <si>
    <t>1095494737862246401</t>
  </si>
  <si>
    <t>1095498142013890560</t>
  </si>
  <si>
    <t>1095498338957434886</t>
  </si>
  <si>
    <t>1095418893533728768</t>
  </si>
  <si>
    <t>1095480514255904768</t>
  </si>
  <si>
    <t>1095487856749961216</t>
  </si>
  <si>
    <t>1095488927056551936</t>
  </si>
  <si>
    <t>1095490020754972672</t>
  </si>
  <si>
    <t>1095504173083193344</t>
  </si>
  <si>
    <t>1095509531671580672</t>
  </si>
  <si>
    <t>1095457107736842240</t>
  </si>
  <si>
    <t>1095511628043431936</t>
  </si>
  <si>
    <t>1095516029118279680</t>
  </si>
  <si>
    <t>1095490528576073728</t>
  </si>
  <si>
    <t>1095517283055620096</t>
  </si>
  <si>
    <t>1095480438217269248</t>
  </si>
  <si>
    <t>1095517424449777664</t>
  </si>
  <si>
    <t>1095517442170707968</t>
  </si>
  <si>
    <t>1095524947986968576</t>
  </si>
  <si>
    <t>1095527317319942144</t>
  </si>
  <si>
    <t>1095529072506126337</t>
  </si>
  <si>
    <t>1095529124762808320</t>
  </si>
  <si>
    <t>1095487680224215041</t>
  </si>
  <si>
    <t>1095483196970422272</t>
  </si>
  <si>
    <t/>
  </si>
  <si>
    <t>83254721</t>
  </si>
  <si>
    <t>3859145614</t>
  </si>
  <si>
    <t>69740641</t>
  </si>
  <si>
    <t>418076482</t>
  </si>
  <si>
    <t>395571518</t>
  </si>
  <si>
    <t>489946906</t>
  </si>
  <si>
    <t>en</t>
  </si>
  <si>
    <t>und</t>
  </si>
  <si>
    <t>tr</t>
  </si>
  <si>
    <t>es</t>
  </si>
  <si>
    <t>1093550656856698880</t>
  </si>
  <si>
    <t>1094980407953506305</t>
  </si>
  <si>
    <t>1093535030079438848</t>
  </si>
  <si>
    <t>1095457468631572482</t>
  </si>
  <si>
    <t>Twitter for Android</t>
  </si>
  <si>
    <t>Twitter Web Client</t>
  </si>
  <si>
    <t>Twitter for iPhone</t>
  </si>
  <si>
    <t>IFTTT</t>
  </si>
  <si>
    <t>Sprout Social</t>
  </si>
  <si>
    <t>LinkedIn</t>
  </si>
  <si>
    <t>Sprinklr</t>
  </si>
  <si>
    <t>Twitter Web App</t>
  </si>
  <si>
    <t>Buffer</t>
  </si>
  <si>
    <t>Retweet</t>
  </si>
  <si>
    <t>-122.514926,37.708075 
-122.357031,37.708075 
-122.357031,37.833238 
-122.514926,37.833238</t>
  </si>
  <si>
    <t>-122.4010956287384,37.78377402245696 
-122.4010956287384,37.78377402245696 
-122.4010956287384,37.78377402245696 
-122.4010956287384,37.78377402245696</t>
  </si>
  <si>
    <t>-71.191421,42.227797 
-70.986004,42.227797 
-70.986004,42.399542 
-71.191421,42.399542</t>
  </si>
  <si>
    <t>-79.639319,43.403221 
-78.90582,43.403221 
-78.90582,43.855401 
-79.639319,43.855401</t>
  </si>
  <si>
    <t>-74.026675,40.683935 
-73.910408,40.683935 
-73.910408,40.877483 
-74.026675,40.877483</t>
  </si>
  <si>
    <t>United States</t>
  </si>
  <si>
    <t>Canada</t>
  </si>
  <si>
    <t>US</t>
  </si>
  <si>
    <t>CA</t>
  </si>
  <si>
    <t>San Francisco, CA</t>
  </si>
  <si>
    <t>Moscone South</t>
  </si>
  <si>
    <t>Boston, MA</t>
  </si>
  <si>
    <t>Toronto, Ontario</t>
  </si>
  <si>
    <t>Manhattan, NY</t>
  </si>
  <si>
    <t>5a110d312052166f</t>
  </si>
  <si>
    <t>07d9cac5e0488000</t>
  </si>
  <si>
    <t>67b98f17fdcf20be</t>
  </si>
  <si>
    <t>3797791ff9c0e4c6</t>
  </si>
  <si>
    <t>01a9a39529b27f36</t>
  </si>
  <si>
    <t>San Francisco</t>
  </si>
  <si>
    <t>Boston</t>
  </si>
  <si>
    <t>Toronto</t>
  </si>
  <si>
    <t>Manhattan</t>
  </si>
  <si>
    <t>city</t>
  </si>
  <si>
    <t>poi</t>
  </si>
  <si>
    <t>https://api.twitter.com/1.1/geo/id/5a110d312052166f.json</t>
  </si>
  <si>
    <t>https://api.twitter.com/1.1/geo/id/07d9cac5e0488000.json</t>
  </si>
  <si>
    <t>https://api.twitter.com/1.1/geo/id/67b98f17fdcf20be.json</t>
  </si>
  <si>
    <t>https://api.twitter.com/1.1/geo/id/3797791ff9c0e4c6.json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</si>
  <si>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</si>
  <si>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</si>
  <si>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</si>
  <si>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</si>
  <si>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</si>
  <si>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</si>
  <si>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</si>
  <si>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</si>
  <si>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</si>
  <si>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</si>
  <si>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</si>
  <si>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</si>
  <si>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</si>
  <si>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</si>
  <si>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</si>
  <si>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</si>
  <si>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</si>
  <si>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</si>
  <si>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</si>
  <si>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</si>
  <si>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</si>
  <si>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</si>
  <si>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Cris</t>
  </si>
  <si>
    <t>#ERAnow! Lovin' 40 Dem pink BLUEWAVE!! #teamPelosi</t>
  </si>
  <si>
    <t>RatifyEraOrg</t>
  </si>
  <si>
    <t>Kika</t>
  </si>
  <si>
    <t>Michelle Peluso</t>
  </si>
  <si>
    <t>Jesus Mantas</t>
  </si>
  <si>
    <t>Steve Ballou</t>
  </si>
  <si>
    <t>Shahir Daya</t>
  </si>
  <si>
    <t>Rachael</t>
  </si>
  <si>
    <t>Deon Newman</t>
  </si>
  <si>
    <t>Karina Saijo</t>
  </si>
  <si>
    <t>Kumar Kollipara</t>
  </si>
  <si>
    <t>Luca Tentarelli</t>
  </si>
  <si>
    <t>John B. Dunleavy</t>
  </si>
  <si>
    <t>Social Analytics</t>
  </si>
  <si>
    <t>Jean-Louis Carvès</t>
  </si>
  <si>
    <t>Ross Radev</t>
  </si>
  <si>
    <t>Berengere Promerat</t>
  </si>
  <si>
    <t>Bambina Favellato</t>
  </si>
  <si>
    <t>Clea Zolotow</t>
  </si>
  <si>
    <t>Kathryn Guarini</t>
  </si>
  <si>
    <t>Lo4USAoK</t>
  </si>
  <si>
    <t>David La Rose</t>
  </si>
  <si>
    <t>Danish Hassan</t>
  </si>
  <si>
    <t>Jim Newswanger</t>
  </si>
  <si>
    <t>Ora Peled Nakash</t>
  </si>
  <si>
    <t>M Van der Poorten</t>
  </si>
  <si>
    <t>Bluewolf WIN</t>
  </si>
  <si>
    <t>Caitlin Taylor</t>
  </si>
  <si>
    <t>Mary Bentley</t>
  </si>
  <si>
    <t>Lih M. Wang</t>
  </si>
  <si>
    <t>Anne Marie GERARD</t>
  </si>
  <si>
    <t>IBM @ Think</t>
  </si>
  <si>
    <t>David Millar-LaRocque</t>
  </si>
  <si>
    <t>Adam Bird</t>
  </si>
  <si>
    <t>JacelynSwenson</t>
  </si>
  <si>
    <t>FDS DRUK</t>
  </si>
  <si>
    <t>Assyl Haidar</t>
  </si>
  <si>
    <t>University of Melbourne</t>
  </si>
  <si>
    <t>MichaelDag</t>
  </si>
  <si>
    <t>Ross Mauri</t>
  </si>
  <si>
    <t>Paweł Mączka</t>
  </si>
  <si>
    <t>Imran Hashmi</t>
  </si>
  <si>
    <t>J. Graeme Noseworthy @ #think2019!</t>
  </si>
  <si>
    <t>Tim Kane</t>
  </si>
  <si>
    <t>Molly Vannucci</t>
  </si>
  <si>
    <t>Scott Lieberman</t>
  </si>
  <si>
    <t>Charlotte Lysohir</t>
  </si>
  <si>
    <t>KamieNNUS (กมรี)</t>
  </si>
  <si>
    <t>Derick Nguyen</t>
  </si>
  <si>
    <t>Julie Trinh</t>
  </si>
  <si>
    <t>Sophie Stanton</t>
  </si>
  <si>
    <t>Robin Babin</t>
  </si>
  <si>
    <t>Pétur Eyþórsson</t>
  </si>
  <si>
    <t>Nicolas Sekkaki</t>
  </si>
  <si>
    <t>Gene Palazzo</t>
  </si>
  <si>
    <t>Kelly Pushong</t>
  </si>
  <si>
    <t>Jennifer B Brown</t>
  </si>
  <si>
    <t>Wendi Kilbride</t>
  </si>
  <si>
    <t>Isabelle Waché</t>
  </si>
  <si>
    <t>Joe Prota</t>
  </si>
  <si>
    <t>Meghan Wolf</t>
  </si>
  <si>
    <t>Tia Silas</t>
  </si>
  <si>
    <t>Paige Price</t>
  </si>
  <si>
    <t>Ed Moffatt</t>
  </si>
  <si>
    <t>Simon Stone</t>
  </si>
  <si>
    <t>Betty Francis</t>
  </si>
  <si>
    <t>Pamela</t>
  </si>
  <si>
    <t>Marie Ma-Miller ッ</t>
  </si>
  <si>
    <t>Imranuddin Kazi</t>
  </si>
  <si>
    <t>Kimberley</t>
  </si>
  <si>
    <t>IBM LGBT</t>
  </si>
  <si>
    <t>Sri Kode</t>
  </si>
  <si>
    <t>Michael Martine at #THINK2019</t>
  </si>
  <si>
    <t>Elaine Schwartz</t>
  </si>
  <si>
    <t>Zuhair Rattansi</t>
  </si>
  <si>
    <t>Chip Van Alstyne</t>
  </si>
  <si>
    <t>Ginni Rometty</t>
  </si>
  <si>
    <t>IBM Watson @ Think</t>
  </si>
  <si>
    <t>Taylor Richardson</t>
  </si>
  <si>
    <t>Shingai_xD83D__xDD25_ at #Think2019</t>
  </si>
  <si>
    <t>IBM Watson IoT</t>
  </si>
  <si>
    <t>IBM Live @ Think</t>
  </si>
  <si>
    <t>Fireside Analytics_xD83D__xDD25_</t>
  </si>
  <si>
    <t>Anna Colibri | Digital Marketing</t>
  </si>
  <si>
    <t>JBourne</t>
  </si>
  <si>
    <t>Christopher Rosario</t>
  </si>
  <si>
    <t>Teresa Yoo</t>
  </si>
  <si>
    <t>Hannah Shaw</t>
  </si>
  <si>
    <t>Alison Orsi</t>
  </si>
  <si>
    <t>Kelvin Sigler</t>
  </si>
  <si>
    <t>Sara Perelman</t>
  </si>
  <si>
    <t>Caroline Taylor OBE</t>
  </si>
  <si>
    <t>Debora Bubb</t>
  </si>
  <si>
    <t>Amanda Johnston-Pell</t>
  </si>
  <si>
    <t>Charles Jenkins</t>
  </si>
  <si>
    <t>Bernard J.Tyson, CEO</t>
  </si>
  <si>
    <t>Rashida</t>
  </si>
  <si>
    <t>Beth Bell</t>
  </si>
  <si>
    <t>Daniel Slupeiks</t>
  </si>
  <si>
    <t>Ana Paula Nacif</t>
  </si>
  <si>
    <t>MaryTere</t>
  </si>
  <si>
    <t>Irina Yakubenko</t>
  </si>
  <si>
    <t>Silvia González</t>
  </si>
  <si>
    <t>IBM iX @ #think2019</t>
  </si>
  <si>
    <t>Rukhsana Syed</t>
  </si>
  <si>
    <t>Sarah Siegel</t>
  </si>
  <si>
    <t>Kathy Knight</t>
  </si>
  <si>
    <t>Jay Badiani</t>
  </si>
  <si>
    <t>Christina Altomare @ _xD83D__xDC41__xD83D__xDC1D_Ⓜ️ #Think2019</t>
  </si>
  <si>
    <t>Sofia Bonnet</t>
  </si>
  <si>
    <t>Melissa _xD83D__xDC95_</t>
  </si>
  <si>
    <t>Ryan A Boyles</t>
  </si>
  <si>
    <t>Aimee Atkinson</t>
  </si>
  <si>
    <t>Rene Bostic</t>
  </si>
  <si>
    <t>Sarah Storelli</t>
  </si>
  <si>
    <t>IBM Jobs</t>
  </si>
  <si>
    <t>Aditi Gupta</t>
  </si>
  <si>
    <t>Juan Gastelu</t>
  </si>
  <si>
    <t>Rajesh</t>
  </si>
  <si>
    <t>linelle allison</t>
  </si>
  <si>
    <t>Remind people of truth...REAL world we live in... 2 Tim 3: 1-5</t>
  </si>
  <si>
    <t>Just another #feminist♀️#green #digitalist 1stGen #Ukrainian_xD83C__xDDFA__xD83C__xDDE6__xD83C__xDDFA__xD83C__xDDF8_ _xD83C__xDDE8__xD83C__xDDE6_N. Americanista. ALUM: Digi.Orgr @hillaryclinton +Microsoft, USGS_xD83C__xDF0A_#resist_xD83D__xDCE3_#alwaysBeOrganizing</t>
  </si>
  <si>
    <t>Ratify's mission is to accomplish the long overdue ratification and adoption of the Equal Rights Amendment to our nation's Constitution.</t>
  </si>
  <si>
    <t>SVP Digital Sales &amp; CMO @IBM and Advisor @TCV; passionate about tech, great teams, design, girls' rights, learning, @nike and being a mom and wife</t>
  </si>
  <si>
    <t>Global Head of Strategy; Managing Partner, GBS Ventures. Maker, I build people &amp; things that change the world; love design, fast cars, Spain food [views my own]</t>
  </si>
  <si>
    <t>Distinguished Engineer at IBM - CTO for Cloud Application Development. My Tweets are my own.</t>
  </si>
  <si>
    <t>A little less panic, a little more disco _xD83D__xDD7A_
Communications @IBM</t>
  </si>
  <si>
    <t>IBM AP CMO and Strategy. Passionate about tech, music and sports. My views only.</t>
  </si>
  <si>
    <t>Latin America Manager for IBM Marketing Services Center</t>
  </si>
  <si>
    <t>Exec in IT firm with a strong skills in digital transformation, IT strategy.  Technology enthusiast.  Cares for #India #humanity. Disclaimer: Tweets are my own</t>
  </si>
  <si>
    <t>Performance Marketing at IBM. Thoughts and views are my own.</t>
  </si>
  <si>
    <t>Global President, Team IBM, Ogilvy. Opinions are my own.</t>
  </si>
  <si>
    <t>#IBMCloud Marketing Advisor @ #IBM - opinions are my own! loves #socialanalytics, #BengaluruFC and #ManU. Wannabe marathon runner .</t>
  </si>
  <si>
    <t>Diversity Engagement Partner @IBM_France #women #HR #CulturalAdaptability #generations #LGBT #Social_Addict #IntFem #i4emploi #DigitalLadies - Views are my own</t>
  </si>
  <si>
    <t>Programme Manager @ #IBM</t>
  </si>
  <si>
    <t>Helping IBMers transforming for a #newwaytowork #Social #DesignThinking #Cognitive #Transformation ... #bzh #volleyball Tweets are my own</t>
  </si>
  <si>
    <t>Digital marketing IBM Software Group   -     Views are my own.</t>
  </si>
  <si>
    <t>Clea Zolotow is a Distinguished Engineer &amp; Master Inventor at IBM GTS. Views posted here are my own.  See #CleaEducation for daily education studies.</t>
  </si>
  <si>
    <t>VP at IBM Research - passionate about technology, business, leadership, women, education, books, &amp; family. Disclaimer: views are my own</t>
  </si>
  <si>
    <t>Looking for a great US Presidential Leadership who will fix America First and restore Made In USA</t>
  </si>
  <si>
    <t>MD at IBM Australia and New Zealand. Life is too short for bad wine and bad coffee. My views are my own.</t>
  </si>
  <si>
    <t>Deal Strategist @IBMMEA | Proud #Pakistani | #Cricket #Politics #PTI #ForeignPolicy #Travel | Tweets are my personal opinions | RT is not endorsements</t>
  </si>
  <si>
    <t>UX, Design, Innovation, tech, feminism: a woman in tech thoughts. 
work for IBM  tweets are my own. gifs say it better.
Hebrew account: @OraPeledN</t>
  </si>
  <si>
    <t>#AI #Business #Strategist @IBM focused on #financialservices specialised in @IBMWatson and #IoT. Speakersbase: https://t.co/gYnbtLHIgT All views are my own</t>
  </si>
  <si>
    <t>@bluewolf's Women Innovators Network- a source for inspiring content &amp; dialogue around women in technology &amp; leadership</t>
  </si>
  <si>
    <t>_xD83D__xDCCD_#Think2019 | UConn Alum. IBMer. Event Marketer. New Yorker.</t>
  </si>
  <si>
    <t>Fashion, modeling, science, technology and business development are my passions. My opinions are my own #kindnessmatters #smartgirlsrock #veraphotoandtalent</t>
  </si>
  <si>
    <t>https://t.co/vsPidjkX6y... #DigitalMarketing #BusinessGrowth #PartnerManagement #Alliances Microsoft P-Marketer #IBM #VMware</t>
  </si>
  <si>
    <t>We're live at #Think2019 in San Francisco, California. Follow along  this week to learn how technologies like AI, cloud &amp; IoT are redefining our future.</t>
  </si>
  <si>
    <t>Security Executive, IBM Canada</t>
  </si>
  <si>
    <t>Passionate about marketing, engaging audiences, connecting dots &amp; being connected. Avid sailor who enjoys a hearty laugh and my cool kids. Opinions are mine.</t>
  </si>
  <si>
    <t>FDS DRUK zajmuje się doradztwem oraz sprzedażą sprzętu drukującego i kopiującego.  
FDS DRUK deals with consultancy and sale of printing and copying equipment.</t>
  </si>
  <si>
    <t>Dir. Digital &amp; Data @unimelb. Love seeing lives improved thru valuable problems solved. Views my own. #data #digitalstrategy #edu #innovation #startups</t>
  </si>
  <si>
    <t>The Melbourne Model prepares students for every possible future | Course enquiries → https://t.co/8FafCLHNkx | CRICOS code: 00116K</t>
  </si>
  <si>
    <t>Integration guy with special interest in IBM MQ (#IBMMQ) aka WebSphere MQ (#WMQ) / MQSeries. Author of MQArchitect (a Visio Design Tool for IBM MQ) &amp; MQDocument</t>
  </si>
  <si>
    <t>GM, IBM Z &amp; LinuxONE | @marist alum | motorsports, music, futbol, education &amp; the arts | views are mine!</t>
  </si>
  <si>
    <t>Enterpreneur, Co-Founder of Storware Company.  Addicted to Storage and Data Protection Solutions serve in every combination -  cloud, hybrid, on premise :)</t>
  </si>
  <si>
    <t>15+ years of experience in sales and sales management experience. Helping customers develop software faster and mitigate risks. Tweets and opinions are my own</t>
  </si>
  <si>
    <t>Social &amp; Comms at @IBMIoT. Secretary of the Board &amp; Historian at Takodah YMCA. Volunteer at @CampTakodah &amp; @HHI. @BridgeStateU grad. Freemason. GIF wrangler.</t>
  </si>
  <si>
    <t>IBM iX. Thunderbird.</t>
  </si>
  <si>
    <t>Leading a team of renegades and realists at #IBMiX creating customer innovation and growth for clients everyday. Views my own.</t>
  </si>
  <si>
    <t>IBM Senior Program Mgr || P-TECH global strategy and replication || CSR || Creating self-advocates || All tweets IMHO</t>
  </si>
  <si>
    <t>If I were a cat.... Internet would be my playground. Tweeting (meowing) about things I like, causes I care about which probably has nothing to do with my work.</t>
  </si>
  <si>
    <t>Data, digital, marketing, sports, tech and food.  
What's the Twitter equivalent of a professional finsta?</t>
  </si>
  <si>
    <t>IBM Brand Mgr @ArrowECS_fr  _xD83C__xDDEB__xD83C__xDDF7_ | Working with IBM Business Partners | #Security #Analytics #Cloud #SaaS #IoT #AI #Systems #Services  | #Think2019 #pwthink</t>
  </si>
  <si>
    <t>Chief Marketing, Communications &amp; Citizenship Officer @IBM_France -Tweets are my own #marketing #digital #transformation #communication #social</t>
  </si>
  <si>
    <t>Designer of experiences and instigator of creativity in Talent Acquisition.  Proud cat lady, and self-care advocate.  I’m an IBMer but my tweets are my own.</t>
  </si>
  <si>
    <t>#CEO @IBM_France, passion for #AI, #blockchain &amp; #human #transformation. #diversity #jamaissanselles #inclusion #competences. Views are my own</t>
  </si>
  <si>
    <t>Lead Briefing Consultant,
#IBM Canada Leadership #DataCenter
tweets and opinions are my own</t>
  </si>
  <si>
    <t>Manager - IBM Z Industry Offering Management. Love my family, walking my two Labrador retrievers, dance and gardening. Tweets are my own.</t>
  </si>
  <si>
    <t>IBM Program Director, IBM Research; Mom, Wife, Grandma, loves the beach, sailing and skiing.</t>
  </si>
  <si>
    <t>I love live music, all things Disney and am a professional recruiter at @ibm All opinions are my very own. Creativity is Intelligence having fun A.Einstein</t>
  </si>
  <si>
    <t>@IBM_France #Marketing #Event #clientexperience #ux
Enthusiastic about sharing new ideas &amp; opinions and meeting people - Tweets are my own.</t>
  </si>
  <si>
    <t>Global Social Practice Lead @ibm. Espresso aficionado. Outdoorsman. Surfer. Husband. Amateur dad</t>
  </si>
  <si>
    <t>@IBM social strategist (opinions mine). @VillanovaU grad. @Cubs fan. Mom who encourages eating dessert first.</t>
  </si>
  <si>
    <t>Chief D&amp;I Officer @IBM * mother of unicorns * wife of a king * black girl who rocks* people culture nerd * good tech advocate * spreader of inclusion</t>
  </si>
  <si>
    <t>IBMer, IBM Partnerships &amp; Alliances marketing; I enjoy traveling &amp; spending time with family and friends - my tweets are my own</t>
  </si>
  <si>
    <t>UX Designer @IBM, work on #Hyperledger #Composer #Blockchain | Artist @XMPTGames #gamedev | Singer for Prion Son #altMetal #Prog</t>
  </si>
  <si>
    <t>Lead engineer for the @IBM Blockchain Platform developer experience. Contributor to @Hyperledger Fabric. Sucker for a beautiful shirt. All views are my own.</t>
  </si>
  <si>
    <t>Business Unit Executive for Subscription and Support for Canada and US volumes team. Love life, my family, sports and gardening! my tweets are my own.</t>
  </si>
  <si>
    <t>Runner, cyclist, reader of US president bios. Always trying to find the silver lining! #IBM S&amp;S Renewals; all tweets and opinions are my own.</t>
  </si>
  <si>
    <t>IBMer. Talent acquisition@IBM. #Social Ambassador. Tweets=own. RT appreciated &amp; ≠endorsement  ♡#Tech #Watson #Cloud #Analytics #Mobile #Social #Security (｡◕‿◕｡)</t>
  </si>
  <si>
    <t>Architect at IBM India, Works for IBM PowerSystem, Passionate about OpenSource, Virtualization and Cloud. Views are mine</t>
  </si>
  <si>
    <t>North America Business Development Leader at IBM, parent, sports enthusiast, inclusion advocate</t>
  </si>
  <si>
    <t>Sharing LGBT stories as they relate to IBM.</t>
  </si>
  <si>
    <t>Web 11.0 mashup junkie, IBM Global Business Services executive and co-host of https://t.co/350DghRzU7 podcast. my views are my own.</t>
  </si>
  <si>
    <t>_xD83D__xDCCD_NYC  I transforming organizations at #IBMiX | #IBMiXAmbassador I challenging the status quo I exploring always | #ladyboss I tweets = my own _xD83D__xDC4C__xD83C__xDFFC_</t>
  </si>
  <si>
    <t>Distribution (Retail/CPG/Travel &amp; Transport) Campaign Manager - North America at IBM. Disclaimer: Tweets are my own!</t>
  </si>
  <si>
    <t>#Analytic Client Architect - @IBMAnalytics Husband Dad of 3 @SouthernMiss ASM @BoyScouts T143 @HSNY1885 #NSSAR @SUVCW https://t.co/iJ3LCEywuJ Tweets are mine</t>
  </si>
  <si>
    <t>Chief Executive Officer, IBM</t>
  </si>
  <si>
    <t>Watson is #AI for professionals, designed for your business. We're live at #Think2019 in San Francisco, February 12th – 15th.</t>
  </si>
  <si>
    <t>Advocate • Speaker • Activist • The Root Young Futurists • Teen Vogue 21U21 • GoFundMe Hero • @TheSTEAM_squad • Inquiries: taylor@5streamsllc.com</t>
  </si>
  <si>
    <t>Fireside Analytics | EdTech Startup | DataNeRd | High School Data Science BSID: 886528 | Author | NYU Stern | IBM Influencer | G20 YEA_xD83C__xDDE8__xD83C__xDDE6_ | @Fireside_info</t>
  </si>
  <si>
    <t>Official @IBM #WatsonIoT account. Always thinking about reinventing business with #AI and #IoT. Managed by @theRab and @graemeknows. See you at #think2019!</t>
  </si>
  <si>
    <t>Save the date for #Think2019! Join us February 12-15 in San Francisco. More details coming soon! Managed by Alia Close &amp; Rafiat K. Follows IBM Social Guidelines</t>
  </si>
  <si>
    <t>Fireside Analytics Academy | Data Science High School BSID: 886528 | K-12 TECHTalks | Data Science Courses | IBM Cognitive Class Developers | Data Analytics</t>
  </si>
  <si>
    <t>San Francisco #BCorp #DigitalMarketer. Committed to making the web a more beautiful and inclusive place. https://t.co/fuOSWKOOjP</t>
  </si>
  <si>
    <t>City Living. Dog Owning. Beach Loving. Adventure Seeking. Career Focused Content Director with @IBM _xD83C__xDDFA__xD83C__xDDF8__xD83C__xDDF5__xD83C__xDDF7__xD83C__xDFF3_️‍_xD83C__xDF08_</t>
  </si>
  <si>
    <t>Vice President, Brand Strategy and Experience Design at IBM
(All my posts express my own views, not IBM's)</t>
  </si>
  <si>
    <t>@IBMZ Offering Manager | #ProudIBMer #WomenInSTEM | @UNC Alumna | All views are my own</t>
  </si>
  <si>
    <t>Traveler, foodie, wannabe gardener. VP Marketing @IBM, excited by how our profession is changing. Views are my own.</t>
  </si>
  <si>
    <t>Toulminville native, Rattler , Hornet, BZ Nupe, Bear, Atlien. Love being a dad, carpe diem, exploring the world. Believe in yourself_xD83E__xDD13_ ✈️ _xD83C__xDF81_ _xD83D__xDCBB_❤️_xD83C__xDFC0__xD83C__xDFAD__xD83C__xDF8A__xD83D__xDE4F__xD83C__xDFFD_</t>
  </si>
  <si>
    <t>@IBM_iX | Biz Dev | Cornell Tennis | All about #innovation #CX #brand #digital #tech. Inspired by #womeninbiz #creativity &amp; #people. Tweets = mine</t>
  </si>
  <si>
    <t>#CMO for #IBM Global Markets. Passionate about my family, my work, great food &amp; wine, sustainability, diversity, &amp; ending human trafficking. Views are mine.</t>
  </si>
  <si>
    <t>VP @IBM. Passionate about lifelong learning. My greatest joy: family. We love riding bikes, reading, museums, all of life’s adventures – both big and small.</t>
  </si>
  <si>
    <t>IBM CMO OZ &amp; NZ | IBM CoChair Customer Officer | NED SuperConcepts | CoFounder | Advocate Australia_xD83C__xDDE6__xD83C__xDDFA_ USA_xD83C__xDDFA__xD83C__xDDF8_ Alliance #CMO #NED #Innovation #Leadership #Tech</t>
  </si>
  <si>
    <t>Global alliances &amp; partnerships leader with IBM. Strategy, engagement, offerings, AI, blockchain, environment, utilities, design, music,history. Opinions my own</t>
  </si>
  <si>
    <t>Chairman &amp; CEO of Kaiser Permanente; Passionate about life and #healthcare.</t>
  </si>
  <si>
    <t>STEMAdvocate, Wolfpack, BlueDevil, IBM Watson, US Virgin Islander, My Niece Favorite Aunt, Laugh Often, My mom is my strength *Tweets are my own*</t>
  </si>
  <si>
    <t>Mom and wife first, IBM VP, Canadian Enterprise &amp; Commercial leader, diversity champion, public speaker, volunteer and proud Winnipeg'er. Tweets are my own.</t>
  </si>
  <si>
    <t>IBM Branded Asset Service Global Lead.Posts are mine. Husband of double organ recipient. Proud Canadian IBMer. Brand Steward</t>
  </si>
  <si>
    <t>Passionate about my kids &amp; family, #CMO for #IBM Mexico &amp; fan of my dog's Luna &amp; Titán. I love diversity and leadership. Views are mine.</t>
  </si>
  <si>
    <t>_xD83C__xDDFA__xD83C__xDDE6_/_xD83C__xDDFA__xD83C__xDDF8_| Next Gen Intrapreneur @IBM| @CWRU alum| I will always stop on the street to pet a _xD83D__xDC36_ | All tweets are mine.</t>
  </si>
  <si>
    <t>We won't tell you what it takes to make the ultimate #customerexperience. We'll strategize, design and deliver, and then some. Follows IBM Social Guidelines.</t>
  </si>
  <si>
    <t>Working @ IBM as Diversity &amp; Compliance leader. Proud recipient Queen's _xD83D__xDC8E_ Jubilee Medal, Co chair TPS Chief's Muslim CC. Tweets are my own! (She/Her)</t>
  </si>
  <si>
    <t>Happy to herald news of good tech, inclusion, learning and arts topics.</t>
  </si>
  <si>
    <t>News junkie, Tech booster, Pie Queen, opinions are my own</t>
  </si>
  <si>
    <t>A fan of Winnipeg hockey and the CFL. I tweet about Tech and AI too. IBMer. Views are my own. RTs are not endorsements.</t>
  </si>
  <si>
    <t>Hi! Day gig: #tech #digital #UX #design #marketing #comms #inclusion
Side hustle: #photographer, #traveler, #speaker, #blogger &amp; #circus 
Tweets are all Me!</t>
  </si>
  <si>
    <t>Executive Human Resources leader at IBM. Maniacal about inclusion in the workplace. Mom of twins. Writer. Bi-cultural Mexico-US. My views are my own.</t>
  </si>
  <si>
    <t>Listen to your brain _xD83E__xDDE0_ because your heart ❤️ will continue to fool you _xD83D__xDCAF_</t>
  </si>
  <si>
    <t>nerd, technophile, engineer, gamer, _xD83D__xDC41__xD83D__xDC1D_Ⓜ️ #WatsonIoT, Avett music, ⚽️ is life, _xD83D__xDC3A_ pack alum. RTs ≠ endorsement, tweets by me. Next conf: #think2019</t>
  </si>
  <si>
    <t>#IBMCloud #Tech #VP #Innovation + #newtechnologies #blockchain #serverless #AI #datascience #multicloud  Retweets/likes aren't endorsements. Opinions are my own</t>
  </si>
  <si>
    <t>@IBM WW Comms + IBM’bassador | Project OWL Pundit Ambassador | @calpoly Friends for HOPE Founder | @RutgersU Big Data Advisory Board Member | FMR @prsasv Pres</t>
  </si>
  <si>
    <t>Global Twitter account for IBM's recruiting department. Follows the IBM Social Computing Guidelines.</t>
  </si>
  <si>
    <t>HR Professional | #ProudIBMer | Member of IBM's global leadership program | Passionate advocate of #diversity #inclusion ..all views my own</t>
  </si>
  <si>
    <t>Marketing Ops. Leader @ IBM Corp. Passionate about agile and business transformation. Husband. Father of 2. -Tweets  are my own-</t>
  </si>
  <si>
    <t>Senior Advisory Consultant @ IBM India
                         A Proud Indian_xD83D__xDC4D_</t>
  </si>
  <si>
    <t>Los Angeles, CA</t>
  </si>
  <si>
    <t>kzoo, MI; 2sun, AZ; (+Det, A2)</t>
  </si>
  <si>
    <t>North Carolina, USA</t>
  </si>
  <si>
    <t>New York, NY</t>
  </si>
  <si>
    <t>ÜT: -23.577374,-46.650522</t>
  </si>
  <si>
    <t>São Paulo, SP - Brazil</t>
  </si>
  <si>
    <t>Bangalore - India</t>
  </si>
  <si>
    <t>Milan, Lombardy</t>
  </si>
  <si>
    <t>New York City</t>
  </si>
  <si>
    <t>Bangalore</t>
  </si>
  <si>
    <t>#Global netizen Paris, France</t>
  </si>
  <si>
    <t>CZ</t>
  </si>
  <si>
    <t>Finistère, Bretagne</t>
  </si>
  <si>
    <t>Milan - Italy</t>
  </si>
  <si>
    <t>Dublin, Ireland</t>
  </si>
  <si>
    <t>Sydney, New South Wales</t>
  </si>
  <si>
    <t xml:space="preserve">Dubai | Islamabad | Karachi </t>
  </si>
  <si>
    <t>ישראל</t>
  </si>
  <si>
    <t>Belgium</t>
  </si>
  <si>
    <t xml:space="preserve">Dallas,NYC </t>
  </si>
  <si>
    <t>Paris FRANCE</t>
  </si>
  <si>
    <t>Armonk, New York</t>
  </si>
  <si>
    <t>Toronto, Ontario, Canada</t>
  </si>
  <si>
    <t>Washington, DC</t>
  </si>
  <si>
    <t>ul. Zygmunta Krasińskiego 18, 38-200 Jasło , podkarpackie  Polska ,  Poland</t>
  </si>
  <si>
    <t>Melbourne, Australia</t>
  </si>
  <si>
    <t>Amsterdam</t>
  </si>
  <si>
    <t>Poughkeepsie, NY USA</t>
  </si>
  <si>
    <t>Warszawa, Mazowieckie</t>
  </si>
  <si>
    <t>Commonwealth of Massachusetts</t>
  </si>
  <si>
    <t>Mostly in Boston, MA</t>
  </si>
  <si>
    <t>San Diego, CA</t>
  </si>
  <si>
    <t>Paris, France</t>
  </si>
  <si>
    <t>Paris</t>
  </si>
  <si>
    <t>Paris, Ile-de-France</t>
  </si>
  <si>
    <t>Ocean Pines, Maryland</t>
  </si>
  <si>
    <t>Stuart, FL</t>
  </si>
  <si>
    <t>France, Paris</t>
  </si>
  <si>
    <t>Austin, TX</t>
  </si>
  <si>
    <t>New York, USA</t>
  </si>
  <si>
    <t>Atlanta, GA</t>
  </si>
  <si>
    <t>England</t>
  </si>
  <si>
    <t>Bursledon, England</t>
  </si>
  <si>
    <t>Dallas Texas</t>
  </si>
  <si>
    <t>http://ibmreferrals.com</t>
  </si>
  <si>
    <t>Hyderabad, India</t>
  </si>
  <si>
    <t>Everywhere</t>
  </si>
  <si>
    <t>Hamilton, NJ</t>
  </si>
  <si>
    <t>iPhone: 35.875362,-78.791700</t>
  </si>
  <si>
    <t xml:space="preserve">Jacksonville </t>
  </si>
  <si>
    <t>Munich DE and Worldwide</t>
  </si>
  <si>
    <t>Toronto Canada</t>
  </si>
  <si>
    <t>The Sweet Spot</t>
  </si>
  <si>
    <t>USA</t>
  </si>
  <si>
    <t>Raleigh, NC</t>
  </si>
  <si>
    <t>New York</t>
  </si>
  <si>
    <t>Atl</t>
  </si>
  <si>
    <t>Sydney, Australia</t>
  </si>
  <si>
    <t>Oregon, USA</t>
  </si>
  <si>
    <t>Oakland, California</t>
  </si>
  <si>
    <t>Winnipeg, Manitoba</t>
  </si>
  <si>
    <t>Ontario Canada</t>
  </si>
  <si>
    <t>Montclair, New Jersey</t>
  </si>
  <si>
    <t>Winnipeg Manitoba Canada</t>
  </si>
  <si>
    <t>The Playoffs</t>
  </si>
  <si>
    <t>Global Citizen + NYC</t>
  </si>
  <si>
    <t>Council Bluffs, IA</t>
  </si>
  <si>
    <t>Raleigh, North Carolina, USA</t>
  </si>
  <si>
    <t>Atlanta, Georgia (USA)</t>
  </si>
  <si>
    <t>Bay Area</t>
  </si>
  <si>
    <t>Global</t>
  </si>
  <si>
    <t>Bengaluru, India</t>
  </si>
  <si>
    <t>Greater New York City Area</t>
  </si>
  <si>
    <t>https://t.co/U6MToVo7vd</t>
  </si>
  <si>
    <t>https://t.co/ltn7CFvbWQ</t>
  </si>
  <si>
    <t>https://t.co/OnU7uahHCz</t>
  </si>
  <si>
    <t>https://t.co/Yee6hbwZzr</t>
  </si>
  <si>
    <t>https://t.co/uwvb2jzgFm</t>
  </si>
  <si>
    <t>https://t.co/brCKv13p4Z</t>
  </si>
  <si>
    <t>https://t.co/gxLBkWx1XH</t>
  </si>
  <si>
    <t>https://t.co/vjSA5J28Sr</t>
  </si>
  <si>
    <t>https://t.co/fHYA2a0rT8</t>
  </si>
  <si>
    <t>https://t.co/hcZuuyzWcO</t>
  </si>
  <si>
    <t>https://t.co/NSnj0jIHzx</t>
  </si>
  <si>
    <t>https://t.co/4ZyG9FgkYe</t>
  </si>
  <si>
    <t>https://t.co/qmOkyrRlJH</t>
  </si>
  <si>
    <t>https://t.co/SQ0mv9SbeS</t>
  </si>
  <si>
    <t>https://t.co/eSIXLrInEn</t>
  </si>
  <si>
    <t>https://t.co/Ju3d7XdFYC</t>
  </si>
  <si>
    <t>https://t.co/Ik1ocN7v32</t>
  </si>
  <si>
    <t>https://t.co/9Zz1BWkchJ</t>
  </si>
  <si>
    <t>http://t.co/SPg8rMPlo6</t>
  </si>
  <si>
    <t>http://t.co/gQhDv08bFE</t>
  </si>
  <si>
    <t>https://t.co/0Gq8IJSQ5f</t>
  </si>
  <si>
    <t>https://t.co/9zIbTXUnot</t>
  </si>
  <si>
    <t>https://t.co/kdIOZ5XZ6D</t>
  </si>
  <si>
    <t>https://t.co/drrvtISOxQ</t>
  </si>
  <si>
    <t>https://t.co/rjrcft1G4x</t>
  </si>
  <si>
    <t>https://t.co/tzfA8z5xSE</t>
  </si>
  <si>
    <t>https://t.co/oSOmWqQThi</t>
  </si>
  <si>
    <t>https://t.co/EXYi9Muvsn</t>
  </si>
  <si>
    <t>http://t.co/zXBBFqHAaA</t>
  </si>
  <si>
    <t>https://t.co/6jbbzc7nLt</t>
  </si>
  <si>
    <t>https://t.co/bYYftVh0Wr</t>
  </si>
  <si>
    <t>https://t.co/vBE9hJuiU7</t>
  </si>
  <si>
    <t>http://t.co/RfnPDPthcr</t>
  </si>
  <si>
    <t>https://t.co/ndrfWFHLr1</t>
  </si>
  <si>
    <t>https://t.co/MP17BfTvkO</t>
  </si>
  <si>
    <t>https://t.co/aEUkW238WP</t>
  </si>
  <si>
    <t>http://t.co/UlEjIXN6e6</t>
  </si>
  <si>
    <t>https://t.co/DKI3KtJZF6</t>
  </si>
  <si>
    <t>https://t.co/JC4q11taWF</t>
  </si>
  <si>
    <t>https://t.co/w2fWHPPF6D</t>
  </si>
  <si>
    <t>https://t.co/xWcJ8oLwI9</t>
  </si>
  <si>
    <t>https://t.co/Fld63dHb4M</t>
  </si>
  <si>
    <t>https://t.co/w2fWHQ7gvd</t>
  </si>
  <si>
    <t>https://t.co/qPxV4aHnjh</t>
  </si>
  <si>
    <t>https://t.co/bBRKBfdRLh</t>
  </si>
  <si>
    <t>https://t.co/t8KuJjorSG</t>
  </si>
  <si>
    <t>https://t.co/rh79RwPKIK</t>
  </si>
  <si>
    <t>http://t.co/cBKv6bT2M5</t>
  </si>
  <si>
    <t>https://t.co/QSERBbTm5L</t>
  </si>
  <si>
    <t>https://t.co/c1qNBF6qQH</t>
  </si>
  <si>
    <t>https://t.co/VCHZD7Aj19</t>
  </si>
  <si>
    <t>https://t.co/bDuh3VhP3y</t>
  </si>
  <si>
    <t>https://t.co/sKDNqNnKJC</t>
  </si>
  <si>
    <t>https://t.co/eyvUlZc0Dt</t>
  </si>
  <si>
    <t>http://t.co/pefS3XD43v</t>
  </si>
  <si>
    <t>https://t.co/ASQAQ7PxFv</t>
  </si>
  <si>
    <t>https://pbs.twimg.com/profile_banners/1072226654989078528/1544476241</t>
  </si>
  <si>
    <t>https://pbs.twimg.com/profile_banners/2856307798/1456563861</t>
  </si>
  <si>
    <t>https://pbs.twimg.com/profile_banners/1082726623047229441/1547840374</t>
  </si>
  <si>
    <t>https://pbs.twimg.com/profile_banners/83254721/1533136659</t>
  </si>
  <si>
    <t>https://pbs.twimg.com/profile_banners/17258075/1483748007</t>
  </si>
  <si>
    <t>https://pbs.twimg.com/profile_banners/221630456/1546814578</t>
  </si>
  <si>
    <t>https://pbs.twimg.com/profile_banners/14049019/1521255653</t>
  </si>
  <si>
    <t>https://pbs.twimg.com/profile_banners/916329746/1467400820</t>
  </si>
  <si>
    <t>https://pbs.twimg.com/profile_banners/16090968/1485305008</t>
  </si>
  <si>
    <t>https://pbs.twimg.com/profile_banners/188370259/1378363683</t>
  </si>
  <si>
    <t>https://pbs.twimg.com/profile_banners/18584870/1533146061</t>
  </si>
  <si>
    <t>https://pbs.twimg.com/profile_banners/20125837/1416488994</t>
  </si>
  <si>
    <t>https://pbs.twimg.com/profile_banners/326197163/1447753327</t>
  </si>
  <si>
    <t>https://pbs.twimg.com/profile_banners/936440490/1430513389</t>
  </si>
  <si>
    <t>https://pbs.twimg.com/profile_banners/14338788/1358263947</t>
  </si>
  <si>
    <t>https://pbs.twimg.com/profile_banners/1635993300/1456194699</t>
  </si>
  <si>
    <t>https://pbs.twimg.com/profile_banners/1062160322067394562/1546573004</t>
  </si>
  <si>
    <t>https://pbs.twimg.com/profile_banners/2867433777/1534212538</t>
  </si>
  <si>
    <t>https://pbs.twimg.com/profile_banners/149565142/1432331592</t>
  </si>
  <si>
    <t>https://pbs.twimg.com/profile_banners/1002061223280758785/1527747321</t>
  </si>
  <si>
    <t>https://pbs.twimg.com/profile_banners/12109242/1536065661</t>
  </si>
  <si>
    <t>https://pbs.twimg.com/profile_banners/834488480659025921/1520632216</t>
  </si>
  <si>
    <t>https://pbs.twimg.com/profile_banners/2591545213/1532653547</t>
  </si>
  <si>
    <t>https://pbs.twimg.com/profile_banners/21961793/1540620487</t>
  </si>
  <si>
    <t>https://pbs.twimg.com/profile_banners/314222278/1543011545</t>
  </si>
  <si>
    <t>https://pbs.twimg.com/profile_banners/18994444/1549889336</t>
  </si>
  <si>
    <t>https://pbs.twimg.com/profile_banners/3182803545/1502980958</t>
  </si>
  <si>
    <t>https://pbs.twimg.com/profile_banners/27732895/1398284596</t>
  </si>
  <si>
    <t>https://pbs.twimg.com/profile_banners/1062011263784550401/1542039430</t>
  </si>
  <si>
    <t>https://pbs.twimg.com/profile_banners/23668979/1418168243</t>
  </si>
  <si>
    <t>https://pbs.twimg.com/profile_banners/14862794/1534829845</t>
  </si>
  <si>
    <t>https://pbs.twimg.com/profile_banners/14373954/1537710417</t>
  </si>
  <si>
    <t>https://pbs.twimg.com/profile_banners/557742068/1398278117</t>
  </si>
  <si>
    <t>https://pbs.twimg.com/profile_banners/3198451018/1501567982</t>
  </si>
  <si>
    <t>https://pbs.twimg.com/profile_banners/237413764/1540579241</t>
  </si>
  <si>
    <t>https://pbs.twimg.com/profile_banners/19726267/1391047825</t>
  </si>
  <si>
    <t>https://pbs.twimg.com/profile_banners/139203739/1523123006</t>
  </si>
  <si>
    <t>https://pbs.twimg.com/profile_banners/3313645268/1510776749</t>
  </si>
  <si>
    <t>https://pbs.twimg.com/profile_banners/14275757/1550028220</t>
  </si>
  <si>
    <t>https://pbs.twimg.com/profile_banners/619835257/1446835282</t>
  </si>
  <si>
    <t>https://pbs.twimg.com/profile_banners/1525799725/1449959929</t>
  </si>
  <si>
    <t>https://pbs.twimg.com/profile_banners/744948955021094913/1479156008</t>
  </si>
  <si>
    <t>https://pbs.twimg.com/profile_banners/587488658/1548684094</t>
  </si>
  <si>
    <t>https://pbs.twimg.com/profile_banners/20166541/1415108197</t>
  </si>
  <si>
    <t>https://pbs.twimg.com/profile_banners/38045307/1469222835</t>
  </si>
  <si>
    <t>https://pbs.twimg.com/profile_banners/2598859320/1412768757</t>
  </si>
  <si>
    <t>https://pbs.twimg.com/profile_banners/874165334/1541698139</t>
  </si>
  <si>
    <t>https://pbs.twimg.com/profile_banners/201215983/1471954800</t>
  </si>
  <si>
    <t>https://pbs.twimg.com/profile_banners/69740641/1358963040</t>
  </si>
  <si>
    <t>https://pbs.twimg.com/profile_banners/14679655/1361648816</t>
  </si>
  <si>
    <t>https://pbs.twimg.com/profile_banners/3859145614/1537060936</t>
  </si>
  <si>
    <t>https://pbs.twimg.com/profile_banners/2308349246/1516213422</t>
  </si>
  <si>
    <t>https://pbs.twimg.com/profile_banners/1963020686/1476301503</t>
  </si>
  <si>
    <t>https://pbs.twimg.com/profile_banners/714919466/1433645227</t>
  </si>
  <si>
    <t>https://pbs.twimg.com/profile_banners/323298339/1528738803</t>
  </si>
  <si>
    <t>https://pbs.twimg.com/profile_banners/124497156/1528475028</t>
  </si>
  <si>
    <t>https://pbs.twimg.com/profile_banners/3547541/1401093141</t>
  </si>
  <si>
    <t>https://pbs.twimg.com/profile_banners/4924600289/1489457638</t>
  </si>
  <si>
    <t>https://pbs.twimg.com/profile_banners/1017259579/1468385141</t>
  </si>
  <si>
    <t>https://pbs.twimg.com/profile_banners/19428988/1521737581</t>
  </si>
  <si>
    <t>https://pbs.twimg.com/profile_banners/29735775/1544458411</t>
  </si>
  <si>
    <t>https://pbs.twimg.com/profile_banners/2393038355/1547743985</t>
  </si>
  <si>
    <t>https://pbs.twimg.com/profile_banners/250305664/1547744319</t>
  </si>
  <si>
    <t>https://pbs.twimg.com/profile_banners/1953648950/1549863440</t>
  </si>
  <si>
    <t>https://pbs.twimg.com/profile_banners/16615576/1540306434</t>
  </si>
  <si>
    <t>https://pbs.twimg.com/profile_banners/4324926448/1507836361</t>
  </si>
  <si>
    <t>https://pbs.twimg.com/profile_banners/492537066/1520367247</t>
  </si>
  <si>
    <t>https://pbs.twimg.com/profile_banners/515137093/1527660350</t>
  </si>
  <si>
    <t>https://pbs.twimg.com/profile_banners/398300934/1508445804</t>
  </si>
  <si>
    <t>https://pbs.twimg.com/profile_banners/2858858549/1550018788</t>
  </si>
  <si>
    <t>https://pbs.twimg.com/profile_banners/356786362/1465211463</t>
  </si>
  <si>
    <t>https://pbs.twimg.com/profile_banners/3872925105/1477405118</t>
  </si>
  <si>
    <t>https://pbs.twimg.com/profile_banners/16838234/1493381648</t>
  </si>
  <si>
    <t>https://pbs.twimg.com/profile_banners/2156862362/1443648317</t>
  </si>
  <si>
    <t>https://pbs.twimg.com/profile_banners/1096738039/1547601853</t>
  </si>
  <si>
    <t>https://pbs.twimg.com/profile_banners/14787883/1542298604</t>
  </si>
  <si>
    <t>https://pbs.twimg.com/profile_banners/1287172722/1442715223</t>
  </si>
  <si>
    <t>https://pbs.twimg.com/profile_banners/489946906/1505273185</t>
  </si>
  <si>
    <t>https://pbs.twimg.com/profile_banners/93265239/1404019170</t>
  </si>
  <si>
    <t>https://pbs.twimg.com/profile_banners/257524399/1548966878</t>
  </si>
  <si>
    <t>https://pbs.twimg.com/profile_banners/385166003/1419002517</t>
  </si>
  <si>
    <t>https://pbs.twimg.com/profile_banners/61962149/1474615089</t>
  </si>
  <si>
    <t>https://pbs.twimg.com/profile_banners/865210472/1416151913</t>
  </si>
  <si>
    <t>https://pbs.twimg.com/profile_banners/23496307/1549910702</t>
  </si>
  <si>
    <t>https://pbs.twimg.com/profile_banners/6185032/1414288009</t>
  </si>
  <si>
    <t>https://pbs.twimg.com/profile_banners/302216857/1372191368</t>
  </si>
  <si>
    <t>https://pbs.twimg.com/profile_banners/4089270082/1541094619</t>
  </si>
  <si>
    <t>https://pbs.twimg.com/profile_banners/509138503/1475086446</t>
  </si>
  <si>
    <t>https://pbs.twimg.com/profile_banners/1070773512166694914/1548910699</t>
  </si>
  <si>
    <t>https://pbs.twimg.com/profile_banners/806297/1549868284</t>
  </si>
  <si>
    <t>https://pbs.twimg.com/profile_banners/3692713641/1538666837</t>
  </si>
  <si>
    <t>https://pbs.twimg.com/profile_banners/370319824/1547627594</t>
  </si>
  <si>
    <t>https://pbs.twimg.com/profile_banners/1618005763/1537959024</t>
  </si>
  <si>
    <t>https://pbs.twimg.com/profile_banners/53969816/1490579580</t>
  </si>
  <si>
    <t>https://pbs.twimg.com/profile_banners/601955230/1461989104</t>
  </si>
  <si>
    <t>fr</t>
  </si>
  <si>
    <t>it</t>
  </si>
  <si>
    <t>he</t>
  </si>
  <si>
    <t>pl</t>
  </si>
  <si>
    <t>en-gb</t>
  </si>
  <si>
    <t>http://abs.twimg.com/images/themes/theme1/bg.png</t>
  </si>
  <si>
    <t>http://abs.twimg.com/images/themes/theme5/bg.gif</t>
  </si>
  <si>
    <t>http://abs.twimg.com/images/themes/theme6/bg.gif</t>
  </si>
  <si>
    <t>http://abs.twimg.com/images/themes/theme9/bg.gif</t>
  </si>
  <si>
    <t>http://abs.twimg.com/images/themes/theme10/bg.gif</t>
  </si>
  <si>
    <t>http://abs.twimg.com/images/themes/theme14/bg.gif</t>
  </si>
  <si>
    <t>http://abs.twimg.com/images/themes/theme13/bg.gif</t>
  </si>
  <si>
    <t>http://abs.twimg.com/images/themes/theme12/bg.gif</t>
  </si>
  <si>
    <t>http://abs.twimg.com/images/themes/theme19/bg.gif</t>
  </si>
  <si>
    <t>http://abs.twimg.com/images/themes/theme15/bg.png</t>
  </si>
  <si>
    <t>http://abs.twimg.com/images/themes/theme16/bg.gif</t>
  </si>
  <si>
    <t>http://abs.twimg.com/images/themes/theme18/bg.gif</t>
  </si>
  <si>
    <t>http://abs.twimg.com/images/themes/theme3/bg.gif</t>
  </si>
  <si>
    <t>http://abs.twimg.com/images/themes/theme7/bg.gif</t>
  </si>
  <si>
    <t>http://pbs.twimg.com/profile_images/1058394011122176000/MmT1Hp5g_normal.jpg</t>
  </si>
  <si>
    <t>http://pbs.twimg.com/profile_images/1065617041808416771/saTaA6tq_normal.jpg</t>
  </si>
  <si>
    <t>http://pbs.twimg.com/profile_images/1013540323472101377/Yirbf5yL_normal.jpg</t>
  </si>
  <si>
    <t>http://pbs.twimg.com/profile_images/748958985844240384/QVM1xrcT_normal.jpg</t>
  </si>
  <si>
    <t>http://pbs.twimg.com/profile_images/1045782580442861569/7JwVy8ej_normal.jpg</t>
  </si>
  <si>
    <t>http://pbs.twimg.com/profile_images/714472015835566080/hjMkZN_g_normal.jpg</t>
  </si>
  <si>
    <t>http://pbs.twimg.com/profile_images/823918661291249664/t3UKtApQ_normal.jpg</t>
  </si>
  <si>
    <t>http://pbs.twimg.com/profile_images/2152995387/J-L_Carves_normal.jpg</t>
  </si>
  <si>
    <t>http://pbs.twimg.com/profile_images/708290652904267776/ivmvEQ6q_normal.jpg</t>
  </si>
  <si>
    <t>http://pbs.twimg.com/profile_images/378800000404517928/e381e31e90d36b1201809c04253f0b4e_normal.jpeg</t>
  </si>
  <si>
    <t>http://pbs.twimg.com/profile_images/586172952191770624/dbk7mb3J_normal.jpg</t>
  </si>
  <si>
    <t>http://pbs.twimg.com/profile_images/691533637897097216/IgSdJjtr_normal.jpg</t>
  </si>
  <si>
    <t>http://pbs.twimg.com/profile_images/1092226911248502786/EkqSIi64_normal.jpg</t>
  </si>
  <si>
    <t>http://pbs.twimg.com/profile_images/890794015121166336/2ZSeRMDE_normal.jpg</t>
  </si>
  <si>
    <t>http://pbs.twimg.com/profile_images/1076044270895804416/ONV_FpxE_normal.jpg</t>
  </si>
  <si>
    <t>http://pbs.twimg.com/profile_images/905309341867270144/8HtRbTF3_normal.jpg</t>
  </si>
  <si>
    <t>http://pbs.twimg.com/profile_images/972210682727772160/-jPpbpu__normal.jpg</t>
  </si>
  <si>
    <t>http://pbs.twimg.com/profile_images/1022597011890221056/KjiHJXxA_normal.jpg</t>
  </si>
  <si>
    <t>http://pbs.twimg.com/profile_images/1091236052717789184/_3UYIw67_normal.jpg</t>
  </si>
  <si>
    <t>http://pbs.twimg.com/profile_images/701585764375621633/wKFyIihZ_normal.jpg</t>
  </si>
  <si>
    <t>http://pbs.twimg.com/profile_images/1066105826920800256/rUymxpBG_normal.jpg</t>
  </si>
  <si>
    <t>http://pbs.twimg.com/profile_images/656538721265819648/ARWNBoRf_normal.jpg</t>
  </si>
  <si>
    <t>http://pbs.twimg.com/profile_images/1034631121529712640/KdyXhwOR_normal.jpg</t>
  </si>
  <si>
    <t>http://pbs.twimg.com/profile_images/884656332434882560/GqZ2Fu83_normal.jpg</t>
  </si>
  <si>
    <t>http://pbs.twimg.com/profile_images/778605188449841152/Bnf2ABlc_normal.jpg</t>
  </si>
  <si>
    <t>http://pbs.twimg.com/profile_images/1054872828389048320/cI-aRRyC_normal.jpg</t>
  </si>
  <si>
    <t>http://pbs.twimg.com/profile_images/618117958703915009/pA8-jjN2_normal.jpg</t>
  </si>
  <si>
    <t>http://pbs.twimg.com/profile_images/886228272073277440/SedG2pUW_normal.jpg</t>
  </si>
  <si>
    <t>http://pbs.twimg.com/profile_images/992482699540496385/d4WJ4Lik_normal.jpg</t>
  </si>
  <si>
    <t>http://pbs.twimg.com/profile_images/856384488862920704/F9HL9z_H_normal.jpg</t>
  </si>
  <si>
    <t>http://pbs.twimg.com/profile_images/754385841766666240/4uhUufAT_normal.jpg</t>
  </si>
  <si>
    <t>http://pbs.twimg.com/profile_images/941252500602130437/_tRag5re_normal.jpg</t>
  </si>
  <si>
    <t>http://pbs.twimg.com/profile_images/1090031112817180673/W9uePPil_normal.jpg</t>
  </si>
  <si>
    <t>http://pbs.twimg.com/profile_images/798263983342030848/JZNangbP_normal.jpg</t>
  </si>
  <si>
    <t>http://pbs.twimg.com/profile_images/1064333363245404160/jI1UEgYN_normal.jpg</t>
  </si>
  <si>
    <t>http://pbs.twimg.com/profile_images/1089262344415383552/WuZ9K-zy_normal.jpg</t>
  </si>
  <si>
    <t>http://pbs.twimg.com/profile_images/519815082721554432/PeAtoHdY_normal.jpeg</t>
  </si>
  <si>
    <t>http://pbs.twimg.com/profile_images/1060526497658617856/JGhZudqz_normal.jpg</t>
  </si>
  <si>
    <t>http://pbs.twimg.com/profile_images/870358245080215553/FnMENqTd_normal.jpg</t>
  </si>
  <si>
    <t>http://pbs.twimg.com/profile_images/387165336/6693_105490073865_585053865_2052378_4649091_n_normal.jpg</t>
  </si>
  <si>
    <t>http://pbs.twimg.com/profile_images/3298277413/5dcea8b640897b57972c36e43480c5fd_normal.jpeg</t>
  </si>
  <si>
    <t>http://pbs.twimg.com/profile_images/1400154755/hpaige_normal.JPG</t>
  </si>
  <si>
    <t>http://pbs.twimg.com/profile_images/997777872218677248/Jjy2s51u_normal.jpg</t>
  </si>
  <si>
    <t>http://pbs.twimg.com/profile_images/966772616336875520/awU80_pP_normal.jpg</t>
  </si>
  <si>
    <t>http://pbs.twimg.com/profile_images/880902104906293248/ms1dTIJd_normal.jpg</t>
  </si>
  <si>
    <t>http://pbs.twimg.com/profile_images/874743839935692800/sZo1vhFe_normal.jpg</t>
  </si>
  <si>
    <t>http://pbs.twimg.com/profile_images/917863131967250432/PAuV2ceK_normal.jpg</t>
  </si>
  <si>
    <t>http://pbs.twimg.com/profile_images/772127553721032704/ptQIETTv_normal.jpg</t>
  </si>
  <si>
    <t>http://pbs.twimg.com/profile_images/1033014034931568640/9Ai895jK_normal.jpg</t>
  </si>
  <si>
    <t>http://pbs.twimg.com/profile_images/817389289478582272/fCQsDJCk_normal.jpg</t>
  </si>
  <si>
    <t>http://pbs.twimg.com/profile_images/1008817184343281669/7m35LiAE_normal.jpg</t>
  </si>
  <si>
    <t>http://pbs.twimg.com/profile_images/482984837369057280/w2ZMItgj_normal.jpeg</t>
  </si>
  <si>
    <t>http://pbs.twimg.com/profile_images/570118390547636224/wUNKpIz-_normal.jpeg</t>
  </si>
  <si>
    <t>http://pbs.twimg.com/profile_images/1084845124104916994/vTgMO-ew_normal.jpg</t>
  </si>
  <si>
    <t>http://pbs.twimg.com/profile_images/1732328655/Ginni_Rometty_normal.jpg</t>
  </si>
  <si>
    <t>http://pbs.twimg.com/profile_images/986987176700280833/wzJJCwre_normal.jpg</t>
  </si>
  <si>
    <t>http://pbs.twimg.com/profile_images/1092145456812122112/V9Duax4r_normal.jpg</t>
  </si>
  <si>
    <t>http://pbs.twimg.com/profile_images/1093993755726745602/WK-K6AJs_normal.jpg</t>
  </si>
  <si>
    <t>http://pbs.twimg.com/profile_images/920041913700536320/mwZZjACo_normal.jpg</t>
  </si>
  <si>
    <t>http://pbs.twimg.com/profile_images/1095506632409178113/FC7H6Q4t_normal.jpg</t>
  </si>
  <si>
    <t>http://pbs.twimg.com/profile_images/2718733051/4b7dbb4241c0d35f3929384e67d92449_normal.jpeg</t>
  </si>
  <si>
    <t>http://pbs.twimg.com/profile_images/645420091937452032/w9ISfxxU_normal.jpg</t>
  </si>
  <si>
    <t>http://pbs.twimg.com/profile_images/1072913050632544257/012KQt5X_normal.jpg</t>
  </si>
  <si>
    <t>http://pbs.twimg.com/profile_images/556216316290297856/YU35_SyJ_normal.jpeg</t>
  </si>
  <si>
    <t>http://pbs.twimg.com/profile_images/884868222025175041/ZFC9AKnL_normal.jpg</t>
  </si>
  <si>
    <t>http://pbs.twimg.com/profile_images/476821956365275136/4UOE_7Gi_normal.jpeg</t>
  </si>
  <si>
    <t>http://pbs.twimg.com/profile_images/662009809055563776/LdWzrZLx_normal.jpg</t>
  </si>
  <si>
    <t>http://pbs.twimg.com/profile_images/572859513444929536/YJa9U5D4_normal.jpeg</t>
  </si>
  <si>
    <t>http://pbs.twimg.com/profile_images/603008765047283712/sUKgj1sH_normal.jpg</t>
  </si>
  <si>
    <t>http://pbs.twimg.com/profile_images/991064039148195845/PYGadFnr_normal.jpg</t>
  </si>
  <si>
    <t>http://pbs.twimg.com/profile_images/2314095018/7hyrj3godnj2m68alvxi_normal.jpeg</t>
  </si>
  <si>
    <t>http://pbs.twimg.com/profile_images/979444210481991680/ISAEXJTb_normal.jpg</t>
  </si>
  <si>
    <t>http://pbs.twimg.com/profile_images/2651854713/5fc07c233dd45904c48e60d7340c3821_normal.jpeg</t>
  </si>
  <si>
    <t>http://pbs.twimg.com/profile_images/851606789531602949/qviQcZ6N_normal.jpg</t>
  </si>
  <si>
    <t>http://pbs.twimg.com/profile_images/926270639945801729/wnUnvUes_normal.jpg</t>
  </si>
  <si>
    <t>http://pbs.twimg.com/profile_images/378800000291195552/76a362ad0dce49a928197bb5d9f38640_normal.jpeg</t>
  </si>
  <si>
    <t>http://pbs.twimg.com/profile_images/1077960455883313153/ESe2cK1j_normal.jpg</t>
  </si>
  <si>
    <t>http://pbs.twimg.com/profile_images/1094853048705273861/qrpasfF0_normal.jpg</t>
  </si>
  <si>
    <t>http://pbs.twimg.com/profile_images/1091944673810079745/u5oYS-tb_normal.jpg</t>
  </si>
  <si>
    <t>http://pbs.twimg.com/profile_images/1044901943838199808/Snc4NnED_normal.jpg</t>
  </si>
  <si>
    <t>Open Twitter Page for This Person</t>
  </si>
  <si>
    <t>https://twitter.com/cris96757491</t>
  </si>
  <si>
    <t>https://twitter.com/weboften</t>
  </si>
  <si>
    <t>https://twitter.com/ratifyeraorg</t>
  </si>
  <si>
    <t>https://twitter.com/kik_rivers</t>
  </si>
  <si>
    <t>https://twitter.com/michelleapeluso</t>
  </si>
  <si>
    <t>https://twitter.com/jmantas</t>
  </si>
  <si>
    <t>https://twitter.com/steveballou</t>
  </si>
  <si>
    <t>https://twitter.com/shahirdaya</t>
  </si>
  <si>
    <t>https://twitter.com/raychacho</t>
  </si>
  <si>
    <t>https://twitter.com/deonnewm</t>
  </si>
  <si>
    <t>https://twitter.com/karinasaijo</t>
  </si>
  <si>
    <t>https://twitter.com/kumarkollipara1</t>
  </si>
  <si>
    <t>https://twitter.com/tentarelliluca</t>
  </si>
  <si>
    <t>https://twitter.com/dunleavy</t>
  </si>
  <si>
    <t>https://twitter.com/davidspeek</t>
  </si>
  <si>
    <t>https://twitter.com/jlcarves</t>
  </si>
  <si>
    <t>https://twitter.com/ross_radev</t>
  </si>
  <si>
    <t>https://twitter.com/bpromerat</t>
  </si>
  <si>
    <t>https://twitter.com/bfavellato</t>
  </si>
  <si>
    <t>https://twitter.com/cleacoulter</t>
  </si>
  <si>
    <t>https://twitter.com/kwguarini</t>
  </si>
  <si>
    <t>https://twitter.com/usa_vote_smart</t>
  </si>
  <si>
    <t>https://twitter.com/dlarose68</t>
  </si>
  <si>
    <t>https://twitter.com/danishhassan88</t>
  </si>
  <si>
    <t>https://twitter.com/jnewswanger</t>
  </si>
  <si>
    <t>https://twitter.com/uxorabora</t>
  </si>
  <si>
    <t>https://twitter.com/michelvdp</t>
  </si>
  <si>
    <t>https://twitter.com/bluewolfwin</t>
  </si>
  <si>
    <t>https://twitter.com/caitlintay_</t>
  </si>
  <si>
    <t>https://twitter.com/mbentle</t>
  </si>
  <si>
    <t>https://twitter.com/lihmwang</t>
  </si>
  <si>
    <t>https://twitter.com/bkmaryann</t>
  </si>
  <si>
    <t>https://twitter.com/ibm</t>
  </si>
  <si>
    <t>https://twitter.com/dmillarsecurity</t>
  </si>
  <si>
    <t>https://twitter.com/cabbage_bird</t>
  </si>
  <si>
    <t>https://twitter.com/jaswenson2016</t>
  </si>
  <si>
    <t>https://twitter.com/fdsdruk</t>
  </si>
  <si>
    <t>https://twitter.com/assylh</t>
  </si>
  <si>
    <t>https://twitter.com/unimelb</t>
  </si>
  <si>
    <t>https://twitter.com/michaeldag</t>
  </si>
  <si>
    <t>https://twitter.com/rossmauri</t>
  </si>
  <si>
    <t>https://twitter.com/pawel_maczka_</t>
  </si>
  <si>
    <t>https://twitter.com/imranhashmi1</t>
  </si>
  <si>
    <t>https://twitter.com/graemeknows</t>
  </si>
  <si>
    <t>https://twitter.com/tim_kanetj</t>
  </si>
  <si>
    <t>https://twitter.com/mollyvannucci</t>
  </si>
  <si>
    <t>https://twitter.com/scottjlieberman</t>
  </si>
  <si>
    <t>https://twitter.com/charlotte_evel</t>
  </si>
  <si>
    <t>https://twitter.com/kamiennus</t>
  </si>
  <si>
    <t>https://twitter.com/dericknguyen_</t>
  </si>
  <si>
    <t>https://twitter.com/julie_trinh</t>
  </si>
  <si>
    <t>https://twitter.com/sophie8stanton</t>
  </si>
  <si>
    <t>https://twitter.com/babinra</t>
  </si>
  <si>
    <t>https://twitter.com/backuppete</t>
  </si>
  <si>
    <t>https://twitter.com/nsekkaki</t>
  </si>
  <si>
    <t>https://twitter.com/genepp</t>
  </si>
  <si>
    <t>https://twitter.com/kelly_pushong</t>
  </si>
  <si>
    <t>https://twitter.com/jennabbmd1</t>
  </si>
  <si>
    <t>https://twitter.com/wendikilbride</t>
  </si>
  <si>
    <t>https://twitter.com/wachederichaud</t>
  </si>
  <si>
    <t>https://twitter.com/jprota38</t>
  </si>
  <si>
    <t>https://twitter.com/meg624</t>
  </si>
  <si>
    <t>https://twitter.com/tia_silas</t>
  </si>
  <si>
    <t>https://twitter.com/paigehprice</t>
  </si>
  <si>
    <t>https://twitter.com/epjmoffatt</t>
  </si>
  <si>
    <t>https://twitter.com/mrsimonstone</t>
  </si>
  <si>
    <t>https://twitter.com/bettfrancis</t>
  </si>
  <si>
    <t>https://twitter.com/pamelasiemsen</t>
  </si>
  <si>
    <t>https://twitter.com/techmash365</t>
  </si>
  <si>
    <t>https://twitter.com/imranuddinkazi</t>
  </si>
  <si>
    <t>https://twitter.com/kdmesser74</t>
  </si>
  <si>
    <t>https://twitter.com/ibmlgbt</t>
  </si>
  <si>
    <t>https://twitter.com/skode001</t>
  </si>
  <si>
    <t>https://twitter.com/carolinabigblue</t>
  </si>
  <si>
    <t>https://twitter.com/elaineschwartz_</t>
  </si>
  <si>
    <t>https://twitter.com/zuhairrattansi</t>
  </si>
  <si>
    <t>https://twitter.com/chipvanalstyne</t>
  </si>
  <si>
    <t>https://twitter.com/ginnirometty</t>
  </si>
  <si>
    <t>https://twitter.com/ibmwatson</t>
  </si>
  <si>
    <t>https://twitter.com/astrostarbright</t>
  </si>
  <si>
    <t>https://twitter.com/tjido</t>
  </si>
  <si>
    <t>https://twitter.com/ibmiot</t>
  </si>
  <si>
    <t>https://twitter.com/ibmlive</t>
  </si>
  <si>
    <t>https://twitter.com/fireside_info</t>
  </si>
  <si>
    <t>https://twitter.com/annacolibri</t>
  </si>
  <si>
    <t>https://twitter.com/junito717</t>
  </si>
  <si>
    <t>https://twitter.com/traveling_chris</t>
  </si>
  <si>
    <t>https://twitter.com/typeyoo</t>
  </si>
  <si>
    <t>https://twitter.com/shawhannahe</t>
  </si>
  <si>
    <t>https://twitter.com/alisonorsi</t>
  </si>
  <si>
    <t>https://twitter.com/kbsigler</t>
  </si>
  <si>
    <t>https://twitter.com/sara_perelman</t>
  </si>
  <si>
    <t>https://twitter.com/green_goddess</t>
  </si>
  <si>
    <t>https://twitter.com/debbubb</t>
  </si>
  <si>
    <t>https://twitter.com/ajohnstonpell</t>
  </si>
  <si>
    <t>https://twitter.com/cejj</t>
  </si>
  <si>
    <t>https://twitter.com/bernardjtyson</t>
  </si>
  <si>
    <t>https://twitter.com/rashidahodge</t>
  </si>
  <si>
    <t>https://twitter.com/itsbethbell</t>
  </si>
  <si>
    <t>https://twitter.com/dslupeiks</t>
  </si>
  <si>
    <t>https://twitter.com/apnacif</t>
  </si>
  <si>
    <t>https://twitter.com/tjrtereju</t>
  </si>
  <si>
    <t>https://twitter.com/irina_yakubenko</t>
  </si>
  <si>
    <t>https://twitter.com/dongoyo4</t>
  </si>
  <si>
    <t>https://twitter.com/ibm_ix</t>
  </si>
  <si>
    <t>https://twitter.com/rukhsanasyed</t>
  </si>
  <si>
    <t>https://twitter.com/sarahsiegel</t>
  </si>
  <si>
    <t>https://twitter.com/kknight435ictam</t>
  </si>
  <si>
    <t>https://twitter.com/winnipegjay</t>
  </si>
  <si>
    <t>https://twitter.com/caltomare6114</t>
  </si>
  <si>
    <t>https://twitter.com/sofiabonnet</t>
  </si>
  <si>
    <t>https://twitter.com/queenlissa7</t>
  </si>
  <si>
    <t>https://twitter.com/therab</t>
  </si>
  <si>
    <t>https://twitter.com/aimee_atkinson</t>
  </si>
  <si>
    <t>https://twitter.com/renebosticatibm</t>
  </si>
  <si>
    <t>https://twitter.com/sarahstorelli1</t>
  </si>
  <si>
    <t>https://twitter.com/ibmjobsglobal</t>
  </si>
  <si>
    <t>https://twitter.com/125aditi</t>
  </si>
  <si>
    <t>https://twitter.com/juangastelu</t>
  </si>
  <si>
    <t>https://twitter.com/rajesh9db</t>
  </si>
  <si>
    <t>https://twitter.com/ninelbernardo</t>
  </si>
  <si>
    <t>cris96757491
WANNA LOOK UP TO SOMEONE WORTHY....
Why not Jesus!!!! "In fact, to
this course you were called, because
even Christ suffered for you, leaving
a model for you to follow his steps
closely." 1 Peter 2:21. **** LOVE
AND KINDNESS IDENTIFIES TRUE PEOPLE
**** #BeKind #BeEqual #GiveLOVE</t>
  </si>
  <si>
    <t>weboften
RT @ratifyeraOrg: #OneMoreState
to reach the 38 state ratification
threshold for the #EqualRightsAmendment
Join the movement. Time to #Be…</t>
  </si>
  <si>
    <t>ratifyeraorg
#MondayMorning is the perfect time
to #BeEqual #ERANow https://t.co/t6ZZUaGsl9</t>
  </si>
  <si>
    <t>kik_rivers
RT @jmantas: Looking fwd to joining
@michelleapeluso and thousands
of our IBM clients and partners
in SFO.... Don't miss her #Inclusion
bre…</t>
  </si>
  <si>
    <t>michelleapeluso
#ibm proud to be in #SanFrancisco
#beequal https://t.co/aPyVgiZ4QK</t>
  </si>
  <si>
    <t>jmantas
Looking fwd to joining @michelleapeluso
and thousands of our IBM clients
and partners in SFO.... Don't miss
her #Inclusion breakfast on Wednesday!
#BeEqual. https://t.co/bnDyVDGEKx</t>
  </si>
  <si>
    <t>steveballou
RT @jmantas: Looking fwd to joining
@michelleapeluso and thousands
of our IBM clients and partners
in SFO.... Don't miss her #Inclusion
bre…</t>
  </si>
  <si>
    <t>shahirdaya
RT @jmantas: Looking fwd to joining
@michelleapeluso and thousands
of our IBM clients and partners
in SFO.... Don't miss her #Inclusion
bre…</t>
  </si>
  <si>
    <t>raychacho
RT @michelleapeluso: #ibm proud
to be in #SanFrancisco #beequal
https://t.co/aPyVgiZ4QK</t>
  </si>
  <si>
    <t>deonnewm
RT @michelleapeluso: #ibm proud
to be in #SanFrancisco #beequal
https://t.co/aPyVgiZ4QK</t>
  </si>
  <si>
    <t>karinasaijo
@michelleapeluso Loved it! #beequal</t>
  </si>
  <si>
    <t>kumarkollipara1
RT @michelleapeluso: #ibm proud
to be in #SanFrancisco #beequal
https://t.co/aPyVgiZ4QK</t>
  </si>
  <si>
    <t>tentarelliluca
RT @michelleapeluso: #ibm proud
to be in #SanFrancisco #beequal
https://t.co/aPyVgiZ4QK</t>
  </si>
  <si>
    <t>dunleavy
RT @michelleapeluso: #ibm proud
to be in #SanFrancisco #beequal
https://t.co/aPyVgiZ4QK</t>
  </si>
  <si>
    <t>davidspeek
RT @michelleapeluso: #ibm proud
to be in #SanFrancisco #beequal
https://t.co/aPyVgiZ4QK</t>
  </si>
  <si>
    <t>jlcarves
RT @michelleapeluso: #ibm proud
to be in #SanFrancisco #beequal
https://t.co/aPyVgiZ4QK</t>
  </si>
  <si>
    <t>ross_radev
RT ibmlive "RT michelleapeluso:
#ibm proud to be in #SanFrancisco
#beequal https://t.co/O6oMkt08RG"</t>
  </si>
  <si>
    <t>bpromerat
RT @michelleapeluso: #ibm proud
to be in #SanFrancisco #beequal
https://t.co/aPyVgiZ4QK</t>
  </si>
  <si>
    <t>bfavellato
RT @michelleapeluso: #ibm proud
to be in #SanFrancisco #beequal
https://t.co/aPyVgiZ4QK</t>
  </si>
  <si>
    <t>cleacoulter
RT @michelleapeluso: #ibm proud
to be in #SanFrancisco #beequal
https://t.co/aPyVgiZ4QK</t>
  </si>
  <si>
    <t>kwguarini
RT @michelleapeluso: #ibm proud
to be in #SanFrancisco #beequal
https://t.co/aPyVgiZ4QK</t>
  </si>
  <si>
    <t>usa_vote_smart
RT @michelleapeluso: #ibm proud
to be in #SanFrancisco #beequal
https://t.co/aPyVgiZ4QK</t>
  </si>
  <si>
    <t>dlarose68
#beequal https://t.co/djLXnmIGjh</t>
  </si>
  <si>
    <t>danishhassan88
RT @dlarose68: #beequal https://t.co/djLXnmIGjh</t>
  </si>
  <si>
    <t>jnewswanger
RT @michelleapeluso: #ibm proud
to be in #SanFrancisco #beequal
https://t.co/aPyVgiZ4QK</t>
  </si>
  <si>
    <t>uxorabora
RT @michelleapeluso: #ibm proud
to be in #SanFrancisco #beequal
https://t.co/aPyVgiZ4QK</t>
  </si>
  <si>
    <t>michelvdp
RT @michelleapeluso: #ibm proud
to be in #SanFrancisco #beequal
https://t.co/aPyVgiZ4QK</t>
  </si>
  <si>
    <t>bluewolfwin
RT @michelleapeluso: #ibm proud
to be in #SanFrancisco #beequal
https://t.co/aPyVgiZ4QK</t>
  </si>
  <si>
    <t>caitlintay_
Be open | Be inclusive | #BeEqual
https://t.co/pgzygHlGmp</t>
  </si>
  <si>
    <t>mbentle
RT @michelleapeluso: #ibm proud
to be in #SanFrancisco #beequal
https://t.co/aPyVgiZ4QK</t>
  </si>
  <si>
    <t>lihmwang
RT @michelleapeluso: #ibm proud
to be in #SanFrancisco #beequal
https://t.co/aPyVgiZ4QK</t>
  </si>
  <si>
    <t>bkmaryann
Today more than ever I am proud
to be woman in Tech #BeEqual @IBM
#PWThink Be aware, Be Intentional,
Be Curious, Be Equal https://t.co/N2Xx5uMHdn</t>
  </si>
  <si>
    <t>ibm
@jprota38 Thank you for your support,
Joe! #BeEqual</t>
  </si>
  <si>
    <t>dmillarsecurity
One of the things I love about
working at IBM is our focus on
diversion and inclusivity. This
is part of our ‘Be Equal’ campaign
to promote diversity in leadership.
#ibmsecurity #autismatwork #beequal
#ibmthink2019 #womeninleadership
https://t.co/CLtep07nuO</t>
  </si>
  <si>
    <t>cabbage_bird
#beequal @ #IBMThink2019 https://t.co/qu5hGSJZja</t>
  </si>
  <si>
    <t>jaswenson2016
The excitement around #Think2019
is palpable. -#proudibmer for the
opportunities @ibm offers women
in tech. #beequal https://t.co/MT2Tio1okz</t>
  </si>
  <si>
    <t>fdsdruk
RT @JASwenson2016: The excitement
around #Think2019 is palpable.
-#proudibmer for the opportunities
@ibm offers women in tech. #beequal
ht…</t>
  </si>
  <si>
    <t>assylh
We’re working on this pretty hard
at @unimelb - lots more work to
do! #beequal #diversity #womenintech
#LeadershipMatters</t>
  </si>
  <si>
    <t xml:space="preserve">unimelb
</t>
  </si>
  <si>
    <t>michaeldag
RT @rossmauri: Be Equal is all
about achieving gender parity in
the workplace, and equality can
only be accomplished through a
united effor…</t>
  </si>
  <si>
    <t>rossmauri
Be Equal is all about achieving
gender parity in the workplace,
and equality can only be accomplished
through a united effort by all
of us - men and women alike. Join
in, join us, join me! #BeEqual
#think2019 https://t.co/jmmWIjmVel</t>
  </si>
  <si>
    <t>pawel_maczka_
#SanFrancisco #Think2019 #BeEqual
Be Equal is all about achieving
gender parity in the workplace,
and equality can only be accomplished
through a united effort by all
of us - men and women alike_xD83D__xDC4C_ https://t.co/qy9W6jsTtI</t>
  </si>
  <si>
    <t>imranhashmi1
#beequal #think2019 #ibmthink #equalityforall
https://t.co/09zpJouYd3</t>
  </si>
  <si>
    <t>graemeknows
#BeEqual @ #think2019 https://t.co/wFIKBtXs2q</t>
  </si>
  <si>
    <t>tim_kanetj
#beequal #Think2019 let’s all strive
for equality https://t.co/8kt5SklvFO</t>
  </si>
  <si>
    <t>mollyvannucci
Excited to be a part of the #BeEqual
movement launched at @IBM #Think.
I pledge to be intentional in paying
it forward and mentoring the next
generation of female leaders #proudIBMer
https://t.co/tMRNxkGgn1</t>
  </si>
  <si>
    <t>scottjlieberman
#beequal with ⁦@IBM_iX⁩ ⁦@IBM⁩
https://t.co/OfAVeBljjw</t>
  </si>
  <si>
    <t>charlotte_evel
RT @MollyVannucci: Excited to be
a part of the #BeEqual movement
launched at @IBM #Think. I pledge
to be intentional in paying it
forward a…</t>
  </si>
  <si>
    <t>kamiennus
My selfie with the _xD83D__xDC1D_ in IBM at
#BeEqual booth during #Think2019
https://t.co/Ew5L8QsXSF</t>
  </si>
  <si>
    <t>dericknguyen_
Felt cute, might delete later #BeEqual
#Think2019 https://t.co/UZ6evxjfxp</t>
  </si>
  <si>
    <t>julie_trinh
RT @sophie8stanton: #proud to be
at #Think2019 #BeEqual https://t.co/MaWizCW2HL</t>
  </si>
  <si>
    <t>sophie8stanton
#proud to be at #Think2019 #BeEqual
https://t.co/MaWizCW2HL</t>
  </si>
  <si>
    <t>babinra
RT @michelleapeluso: #ibm proud
to be in #SanFrancisco #beequal
https://t.co/aPyVgiZ4QK</t>
  </si>
  <si>
    <t>backuppete
APAR: "The two numbers should be
equal" Status: CLOSED FIN #IBM
#BeEqual https://t.co/EfbsiUf4hf</t>
  </si>
  <si>
    <t>nsekkaki
#_xD83D__xDC1D_egal #BeEqual EYE BEE M #JamaisSansElles
https://t.co/N9S2JUvfzv</t>
  </si>
  <si>
    <t>genepp
From the #Think2019 Be Equal Lounge.
#beequal #stemgirlsrock https://t.co/7tyCM1uoUH</t>
  </si>
  <si>
    <t>kelly_pushong
Promoting gender equality in business
leadership #BeEqual #Think2019
https://t.co/QRUI0k5mvP</t>
  </si>
  <si>
    <t>jennabbmd1
RT @Kelly_Pushong: Promoting gender
equality in business leadership
#BeEqual #Think2019 https://t.co/QRUI0k5mvP</t>
  </si>
  <si>
    <t>wendikilbride
RT @michelleapeluso: #ibm proud
to be in #SanFrancisco #beequal
https://t.co/aPyVgiZ4QK</t>
  </si>
  <si>
    <t>wachederichaud
RT @sophie8stanton: #proud to be
at #Think2019 #BeEqual https://t.co/MaWizCW2HL</t>
  </si>
  <si>
    <t>jprota38
Proud to support #beequal and honored
to be standing with the amazing
@meg624 #Think2019 https://t.co/IuW0cXbJ7d</t>
  </si>
  <si>
    <t xml:space="preserve">meg624
</t>
  </si>
  <si>
    <t>tia_silas
RT @IBM: @tia_silas We're glad
to have you at #Think2019, Tia!
We're excited for your talk on
intersectionality and inclusion
on Thursday!…</t>
  </si>
  <si>
    <t>paigehprice
Excited to celebrate gender equality
⁦@IBM⁩ I challenge you to #beequal
https://t.co/UxhlPoB2yH</t>
  </si>
  <si>
    <t>epjmoffatt
RT @mrsimonstone: Let’s all #BeEqual
https://t.co/K6mqJuIDoQ</t>
  </si>
  <si>
    <t>mrsimonstone
Let’s all #BeEqual https://t.co/K6mqJuIDoQ</t>
  </si>
  <si>
    <t>bettfrancis
#THINK2019 So proud to spread the
word! #BeEqual https://t.co/8trlW7yBlF</t>
  </si>
  <si>
    <t>pamelasiemsen
RT @bettfrancis: #THINK2019 So
proud to spread the word! #BeEqual
https://t.co/8trlW7yBlF</t>
  </si>
  <si>
    <t>techmash365
RT @michelleapeluso: #ibm proud
to be in #SanFrancisco #beequal
https://t.co/aPyVgiZ4QK</t>
  </si>
  <si>
    <t>imranuddinkazi
RT @michelleapeluso: #ibm proud
to be in #SanFrancisco #beequal
https://t.co/aPyVgiZ4QK</t>
  </si>
  <si>
    <t>kdmesser74
Proud to be at #Think2019 and pledging
for #beequal and #inclusiveIBM
@ibmlgbt https://t.co/Ws1gLqOI99</t>
  </si>
  <si>
    <t xml:space="preserve">ibmlgbt
</t>
  </si>
  <si>
    <t>skode001
I pledge and support the gender
equality at workplace and at leadership
in business...Be Aware, Be Vocal,
Be Intentional, Be Curios.... #BeEqual
... https://t.co/O629W4V4G1</t>
  </si>
  <si>
    <t>carolinabigblue
Appreciating ⁦@IBM⁩’s focus on
diversity, inclusion &amp;amp; design
#BeEqual #THINK2019 https://t.co/4RJGCS2gMD</t>
  </si>
  <si>
    <t>elaineschwartz_
Yassss _xD83D__xDC4F__xD83C__xDFFB_ #ladyboss #BeEqual
https://t.co/U4b3HIf5o6</t>
  </si>
  <si>
    <t>zuhairrattansi
RT @michelleapeluso: #ibm proud
to be in #SanFrancisco #beequal
https://t.co/aPyVgiZ4QK</t>
  </si>
  <si>
    <t>chipvanalstyne
.@GinniRometty taking about her
“iPhone Launch” event. #Think2019
#AI #BeEqual #LetsDoThisTHINK @IBMWatson
https://t.co/Jwq7qBg3dn</t>
  </si>
  <si>
    <t xml:space="preserve">ginnirometty
</t>
  </si>
  <si>
    <t xml:space="preserve">ibmwatson
</t>
  </si>
  <si>
    <t>astrostarbright
RT @michelleapeluso: #ibm proud
to be in #SanFrancisco #beequal
https://t.co/aPyVgiZ4QK</t>
  </si>
  <si>
    <t>tjido
Huge announcement from @IBM CEO
Ginni Rometty, and here’s what
“Watson Anywhere” means for you!
#Think2019 ⁦@IBM⁩ ⁦@ibmlive⁩ #WomenAI
⁦@IBMWatson⁩ ⁦@IBMIoT⁩ #BeEqual
https://t.co/BdvLYpgUue</t>
  </si>
  <si>
    <t xml:space="preserve">ibmiot
</t>
  </si>
  <si>
    <t>ibmlive
RT @michelleapeluso: #ibm proud
to be in #SanFrancisco #beequal
https://t.co/aPyVgiZ4QK</t>
  </si>
  <si>
    <t>fireside_info
RT @Tjido: Huge announcement from
@IBM CEO Ginni Rometty, and here’s
what “Watson Anywhere” means for
you! #Think2019 ⁦@IBM⁩ ⁦@ibmlive⁩
#W…</t>
  </si>
  <si>
    <t>annacolibri
Cool campaign @IBM. Values we can
all count on #Beequal #BeCool.
Thank you for spreading the good
word! https://t.co/axaQOKbIjT</t>
  </si>
  <si>
    <t>junito717
RT @Traveling_Chris: Launching
this week at @IBM #Think is our
#BeEqual initiative. Calling attention
to inclusivity and gender equality
in…</t>
  </si>
  <si>
    <t>traveling_chris
Launching this week at @IBM #Think
is our #BeEqual initiative. Calling
attention to inclusivity and gender
equality in the workplace. #inclusiveIBM
#proudIBMer⁠ https://t.co/xj5pciOxdf</t>
  </si>
  <si>
    <t>typeyoo
RT @michelleapeluso: #ibm proud
to be in #SanFrancisco #beequal
https://t.co/aPyVgiZ4QK</t>
  </si>
  <si>
    <t>shawhannahe
RT @rossmauri: Be Equal is all
about achieving gender parity in
the workplace, and equality can
only be accomplished through a
united effor…</t>
  </si>
  <si>
    <t>alisonorsi
What an inspirational STEM superstar
#beequal #think2019 https://t.co/NYY4xhyT1J</t>
  </si>
  <si>
    <t>kbsigler
#BeEqual</t>
  </si>
  <si>
    <t>sara_perelman
RT!!!! #BeEqual #proudIBMer https://t.co/zDcClM8gWO</t>
  </si>
  <si>
    <t>green_goddess
RT @debbubb: Putting vets to work,
creating new opportunities for
talented leadership in tech! #Think2019
#beequal #inclusiveIBM https://t…</t>
  </si>
  <si>
    <t>debbubb
PTECH with a pipeline of 125k kids
who will change the world! #inclusiveIBM
#Think2019 #beequal https://t.co/8JGQEoR2Uh</t>
  </si>
  <si>
    <t>ajohnstonpell
RT @debbubb: Putting vets to work,
creating new opportunities for
talented leadership in tech! #Think2019
#beequal #inclusiveIBM https://t…</t>
  </si>
  <si>
    <t>cejj
Good to see an experienced employee
celebrated: From software developer,
to stay-at-home mom, to #quantum
computing software developer at
IBM: Priti Shah shares her story
during CEO Ginni Rometty's keynote
at #think2019 #beequal #inclusion
https://t.co/6rWX65sSPV</t>
  </si>
  <si>
    <t xml:space="preserve">bernardjtyson
</t>
  </si>
  <si>
    <t xml:space="preserve">rashidahodge
</t>
  </si>
  <si>
    <t>itsbethbell
RT @debbubb: PTECH with a pipeline
of 125k kids who will change the
world! #inclusiveIBM #Think2019
#beequal https://t.co/8JGQEoR2Uh</t>
  </si>
  <si>
    <t>dslupeiks
RT @debbubb: PTECH with a pipeline
of 125k kids who will change the
world! #inclusiveIBM #Think2019
#beequal https://t.co/8JGQEoR2Uh</t>
  </si>
  <si>
    <t>apnacif
Creando oportunidades #STEM para
el talento! #inclusiveIBM #Beequal
#ptech tanto el pipeline como re-skilling
! #proudIBM en #think2019 https://t.co/hmMu3dlx9o</t>
  </si>
  <si>
    <t xml:space="preserve">tjrtereju
</t>
  </si>
  <si>
    <t>irina_yakubenko
RT @michelleapeluso: #ibm proud
to be in #SanFrancisco #beequal
https://t.co/aPyVgiZ4QK</t>
  </si>
  <si>
    <t>dongoyo4
RT @michelleapeluso: #ibm proud
to be in #SanFrancisco #beequal
https://t.co/aPyVgiZ4QK</t>
  </si>
  <si>
    <t xml:space="preserve">ibm_ix
</t>
  </si>
  <si>
    <t>rukhsanasyed
RT @scottjlieberman: #beequal with
⁦@IBM_iX⁩ ⁦@IBM⁩ https://t.co/OfAVeBljjw</t>
  </si>
  <si>
    <t>sarahsiegel
RT @debbubb: PTECH with a pipeline
of 125k kids who will change the
world! #inclusiveIBM #Think2019
#beequal https://t.co/8JGQEoR2Uh</t>
  </si>
  <si>
    <t>kknight435ictam
RT @debbubb: PTECH with a pipeline
of 125k kids who will change the
world! #inclusiveIBM #Think2019
#beequal https://t.co/8JGQEoR2Uh</t>
  </si>
  <si>
    <t>winnipegjay
RT @debbubb: PTECH with a pipeline
of 125k kids who will change the
world! #inclusiveIBM #Think2019
#beequal https://t.co/8JGQEoR2Uh</t>
  </si>
  <si>
    <t>caltomare6114
RT @debbubb: PTECH with a pipeline
of 125k kids who will change the
world! #inclusiveIBM #Think2019
#beequal https://t.co/8JGQEoR2Uh</t>
  </si>
  <si>
    <t xml:space="preserve">sofiabonnet
</t>
  </si>
  <si>
    <t>queenlissa7
Just me _xD83D__xDE18_ thought I looked iight
#BeEqual #Love #BeYou https://t.co/HC2Xo7QmXb</t>
  </si>
  <si>
    <t>therab
RT @mrsimonstone: Let’s all #BeEqual
https://t.co/K6mqJuIDoQ</t>
  </si>
  <si>
    <t>aimee_atkinson
I pledge to Be Intentional and
mentor men and women for leadership
roles. See how you can do your
part at https://t.co/w7E8VJRjXb
#BeEqual</t>
  </si>
  <si>
    <t>renebosticatibm
RT @Traveling_Chris: Launching
this week at @IBM #Think is our
#BeEqual initiative. Calling attention
to inclusivity and gender equality
in…</t>
  </si>
  <si>
    <t>sarahstorelli1
_xD83D__xDC41__xD83D__xDC1D_Ⓜ️ Millennial Corps Ambassadors
preparing for our futures as execs!
_xD83D__xDC99__xD83D__xDCAF__xD83D__xDC6F_‍♀️_xD83D__xDCA5__xD83C__xDF89_ #ProudIBMer(s) #AmbassadorLife
#MoreThanDown #LeadingLadies #MainStage
#Think2019 #BeEqual @irina_yakubenko
@IBM @IBMJobsGlobal https://t.co/XCubZ4n7Ih</t>
  </si>
  <si>
    <t xml:space="preserve">ibmjobsglobal
</t>
  </si>
  <si>
    <t>125aditi
RT @caltomare6114: Last night's
view at #think2019 - what a beautiful
setup as we shut down Howard St.
with our #BeEqual lounge and #inclus…</t>
  </si>
  <si>
    <t>juangastelu
I pledge to Be Accountable and
make equality a business priority.
See how you can do your part at
https://t.co/1kwwo6o3HN #BeEqual</t>
  </si>
  <si>
    <t>rajesh9db
I pledge to Be Accountable and
make equality a business priority.
See how you can do your part at
https://t.co/5L5eqboqSb #BeEqual</t>
  </si>
  <si>
    <t>ninelbernardo
I pledge to be Curious and explore
ideas and opinions that are different
than mine. See how you can do your
part at https://t.co/ygR3cWcnDl
#BeEqual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</si>
  <si>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</si>
  <si>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</si>
  <si>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</si>
  <si>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</si>
  <si>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</si>
  <si>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</si>
  <si>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</si>
  <si>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</si>
  <si>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</si>
  <si>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</si>
  <si>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</si>
  <si>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</si>
  <si>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</si>
  <si>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</si>
  <si>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</si>
  <si>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</si>
  <si>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</si>
  <si>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</si>
  <si>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</si>
  <si>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</si>
  <si>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</si>
  <si>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</si>
  <si>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</si>
  <si>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</si>
  <si>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</si>
  <si>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</si>
  <si>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</si>
  <si>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</si>
  <si>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</si>
  <si>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</si>
  <si>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</si>
  <si>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</si>
  <si>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</si>
  <si>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</si>
  <si>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</si>
  <si>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</si>
  <si>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</si>
  <si>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</si>
  <si>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</si>
  <si>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</si>
  <si>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</si>
  <si>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</si>
  <si>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</si>
  <si>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</si>
  <si>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</si>
  <si>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</si>
  <si>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</si>
  <si>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</si>
  <si>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</si>
  <si>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</si>
  <si>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</si>
  <si>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</si>
  <si>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</si>
  <si>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</si>
  <si>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</si>
  <si>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</si>
  <si>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</si>
  <si>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</si>
  <si>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</si>
  <si>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</si>
  <si>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</si>
  <si>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</si>
  <si>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</si>
  <si>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</si>
  <si>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</si>
  <si>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</si>
  <si>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</si>
  <si>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</si>
  <si>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</si>
  <si>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</si>
  <si>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</si>
  <si>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</si>
  <si>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</si>
  <si>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</si>
  <si>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</si>
  <si>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</si>
  <si>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</si>
  <si>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</si>
  <si>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</si>
  <si>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</si>
  <si>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</si>
  <si>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</si>
  <si>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</si>
  <si>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</si>
  <si>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</si>
  <si>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</si>
  <si>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</si>
  <si>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</si>
  <si>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</si>
  <si>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</si>
  <si>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</si>
  <si>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</si>
  <si>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</si>
  <si>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</si>
  <si>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</si>
  <si>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</si>
  <si>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</si>
  <si>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</si>
  <si>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</si>
  <si>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</si>
  <si>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https://ibm.com/BeEqual https://twitter.com/mollyvannucci/status/1095443176007946241 https://lnkd.in/eN_9pCc https://lnkd.in/eZPnvBG https://lnkd.in/emGnbut https://twitter.com/sophie8stanton/status/1095441539008851968 https://twitter.com/astrostarbright/status/1095457468631572482</t>
  </si>
  <si>
    <t>https://twitter.com/sophie8stanton/status/1095441539008851968 https://twitter.com/ibm/status/1094980407953506305</t>
  </si>
  <si>
    <t>https://newsroom.ibm.com/2019-02-12-IBM-Watson-Now-Available-Anywhere https://twitter.com/picardtips/status/1093535030079438848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</si>
  <si>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</si>
  <si>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</si>
  <si>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</si>
  <si>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</si>
  <si>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</si>
  <si>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</si>
  <si>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</si>
  <si>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</si>
  <si>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</si>
  <si>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</si>
  <si>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</si>
  <si>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</si>
  <si>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ibm.com lnkd.in</t>
  </si>
  <si>
    <t>ibm.com twitter.com</t>
  </si>
  <si>
    <t>Top Hashtags in Tweet in Entire Graph</t>
  </si>
  <si>
    <t>sanfrancisco</t>
  </si>
  <si>
    <t>inclusiveibm</t>
  </si>
  <si>
    <t>proudibmer</t>
  </si>
  <si>
    <t>think</t>
  </si>
  <si>
    <t>proud</t>
  </si>
  <si>
    <t>ibmthink2019</t>
  </si>
  <si>
    <t>Top Hashtags in Tweet in G1</t>
  </si>
  <si>
    <t>Top Hashtags in Tweet in G2</t>
  </si>
  <si>
    <t>bekind</t>
  </si>
  <si>
    <t>givelove</t>
  </si>
  <si>
    <t>ibmsecurity</t>
  </si>
  <si>
    <t>autismatwork</t>
  </si>
  <si>
    <t>womeninleadership</t>
  </si>
  <si>
    <t>Top Hashtags in Tweet in G3</t>
  </si>
  <si>
    <t>becool</t>
  </si>
  <si>
    <t>pwthink</t>
  </si>
  <si>
    <t>Top Hashtags in Tweet in G4</t>
  </si>
  <si>
    <t>Top Hashtags in Tweet in G5</t>
  </si>
  <si>
    <t>womenai</t>
  </si>
  <si>
    <t>ai</t>
  </si>
  <si>
    <t>debate</t>
  </si>
  <si>
    <t>britishparliamentarystyle</t>
  </si>
  <si>
    <t>nlp</t>
  </si>
  <si>
    <t>letsdothisthink</t>
  </si>
  <si>
    <t>Top Hashtags in Tweet in G6</t>
  </si>
  <si>
    <t>Top Hashtags in Tweet in G7</t>
  </si>
  <si>
    <t>ambassadorlife</t>
  </si>
  <si>
    <t>morethandown</t>
  </si>
  <si>
    <t>leadingladies</t>
  </si>
  <si>
    <t>mainstage</t>
  </si>
  <si>
    <t>Top Hashtags in Tweet in G8</t>
  </si>
  <si>
    <t>Top Hashtags in Tweet in G9</t>
  </si>
  <si>
    <t>Top Hashtags in Tweet in G10</t>
  </si>
  <si>
    <t>Top Hashtags in Tweet</t>
  </si>
  <si>
    <t>beequal ibm sanfrancisco inclusion</t>
  </si>
  <si>
    <t>beequal think2019 ibm sanfrancisco ibmthink2019 bekind givelove ibmsecurity autismatwork womeninleadership</t>
  </si>
  <si>
    <t>beequal think2019 think proudibmer quantum inclusiveibm inclusion becool pwthink</t>
  </si>
  <si>
    <t>beequal think2019 inclusiveibm ibm sanfrancisco</t>
  </si>
  <si>
    <t>think2019 beequal womenai ai debate britishparliamentarystyle nlp ibm sanfrancisco letsdothisthink</t>
  </si>
  <si>
    <t>beequal proudibmer ambassadorlife morethandown leadingladies mainstage think2019 ibm sanfrancisco</t>
  </si>
  <si>
    <t>beequal think2019 proudibmer ibm sanfrancisco</t>
  </si>
  <si>
    <t>beequal stem inclusiveibm ptech proudibm think2019</t>
  </si>
  <si>
    <t>beequal diversity womenintech leadershipmatters ibmthink2019</t>
  </si>
  <si>
    <t>beequal ibm sanfrancisco</t>
  </si>
  <si>
    <t>onemorestate equalrightsamendment beequal mondaymorning eranow</t>
  </si>
  <si>
    <t>Top Words in Tweet in Entire Graph</t>
  </si>
  <si>
    <t>Words in Sentiment List#1: Positive</t>
  </si>
  <si>
    <t>Words in Sentiment List#2: Negative</t>
  </si>
  <si>
    <t>Words in Sentiment List#3: Angry/Violent</t>
  </si>
  <si>
    <t>Non-categorized Words</t>
  </si>
  <si>
    <t>Total Words</t>
  </si>
  <si>
    <t>Top Words in Tweet in G1</t>
  </si>
  <si>
    <t>looking</t>
  </si>
  <si>
    <t>fwd</t>
  </si>
  <si>
    <t>joining</t>
  </si>
  <si>
    <t>thousands</t>
  </si>
  <si>
    <t>clients</t>
  </si>
  <si>
    <t>Top Words in Tweet in G2</t>
  </si>
  <si>
    <t>equality</t>
  </si>
  <si>
    <t>part</t>
  </si>
  <si>
    <t>equal</t>
  </si>
  <si>
    <t>pledge</t>
  </si>
  <si>
    <t>see</t>
  </si>
  <si>
    <t>love</t>
  </si>
  <si>
    <t>leadership</t>
  </si>
  <si>
    <t>Top Words in Tweet in G3</t>
  </si>
  <si>
    <t>excited</t>
  </si>
  <si>
    <t>gender</t>
  </si>
  <si>
    <t>software</t>
  </si>
  <si>
    <t>Top Words in Tweet in G4</t>
  </si>
  <si>
    <t>ptech</t>
  </si>
  <si>
    <t>pipeline</t>
  </si>
  <si>
    <t>125k</t>
  </si>
  <si>
    <t>kids</t>
  </si>
  <si>
    <t>change</t>
  </si>
  <si>
    <t>world</t>
  </si>
  <si>
    <t>Top Words in Tweet in G5</t>
  </si>
  <si>
    <t>s</t>
  </si>
  <si>
    <t>huge</t>
  </si>
  <si>
    <t>announcement</t>
  </si>
  <si>
    <t>ceo</t>
  </si>
  <si>
    <t>ginni</t>
  </si>
  <si>
    <t>rometty</t>
  </si>
  <si>
    <t>here</t>
  </si>
  <si>
    <t>Top Words in Tweet in G6</t>
  </si>
  <si>
    <t>last</t>
  </si>
  <si>
    <t>night's</t>
  </si>
  <si>
    <t>view</t>
  </si>
  <si>
    <t>beautiful</t>
  </si>
  <si>
    <t>setup</t>
  </si>
  <si>
    <t>shut</t>
  </si>
  <si>
    <t>down</t>
  </si>
  <si>
    <t>Top Words in Tweet in G7</t>
  </si>
  <si>
    <t>Top Words in Tweet in G8</t>
  </si>
  <si>
    <t>Top Words in Tweet in G9</t>
  </si>
  <si>
    <t>achieving</t>
  </si>
  <si>
    <t>parity</t>
  </si>
  <si>
    <t>workplace</t>
  </si>
  <si>
    <t>accomplished</t>
  </si>
  <si>
    <t>through</t>
  </si>
  <si>
    <t>united</t>
  </si>
  <si>
    <t>Top Words in Tweet in G10</t>
  </si>
  <si>
    <t>Top Words in Tweet</t>
  </si>
  <si>
    <t>michelleapeluso ibm beequal proud sanfrancisco looking fwd joining thousands clients</t>
  </si>
  <si>
    <t>beequal think2019 equality ibm part equal pledge see love leadership</t>
  </si>
  <si>
    <t>beequal ibm think2019 excited think proudibmer inclusion gender equality software</t>
  </si>
  <si>
    <t>beequal think2019 inclusiveibm debbubb ptech pipeline 125k kids change world</t>
  </si>
  <si>
    <t>ibm think2019 beequal s huge announcement ceo ginni rometty here</t>
  </si>
  <si>
    <t>beequal think2019 ibm last night's view beautiful setup shut down</t>
  </si>
  <si>
    <t>beequal ibm</t>
  </si>
  <si>
    <t>s beequal mrsimonstone</t>
  </si>
  <si>
    <t>gender beequal equal achieving parity workplace equality accomplished through united</t>
  </si>
  <si>
    <t>proud think2019 beequal sophie8stanton</t>
  </si>
  <si>
    <t>promoting gender equality business leadership beequal think2019</t>
  </si>
  <si>
    <t>beequal s done</t>
  </si>
  <si>
    <t>time onemorestate reach 38 state ratification threshold equalrightsamendment join movement</t>
  </si>
  <si>
    <t>Top Word Pairs in Tweet in Entire Graph</t>
  </si>
  <si>
    <t>ibm,proud</t>
  </si>
  <si>
    <t>proud,sanfrancisco</t>
  </si>
  <si>
    <t>sanfrancisco,beequal</t>
  </si>
  <si>
    <t>michelleapeluso,ibm</t>
  </si>
  <si>
    <t>think2019,beequal</t>
  </si>
  <si>
    <t>beequal,think2019</t>
  </si>
  <si>
    <t>gender,equality</t>
  </si>
  <si>
    <t>ptech,pipeline</t>
  </si>
  <si>
    <t>pipeline,125k</t>
  </si>
  <si>
    <t>125k,kids</t>
  </si>
  <si>
    <t>Top Word Pairs in Tweet in G1</t>
  </si>
  <si>
    <t>looking,fwd</t>
  </si>
  <si>
    <t>fwd,joining</t>
  </si>
  <si>
    <t>joining,michelleapeluso</t>
  </si>
  <si>
    <t>michelleapeluso,thousands</t>
  </si>
  <si>
    <t>thousands,ibm</t>
  </si>
  <si>
    <t>ibm,clients</t>
  </si>
  <si>
    <t>Top Word Pairs in Tweet in G2</t>
  </si>
  <si>
    <t>see,part</t>
  </si>
  <si>
    <t>part,beequal</t>
  </si>
  <si>
    <t>men,women</t>
  </si>
  <si>
    <t>beequal,ibmthink2019</t>
  </si>
  <si>
    <t>beequal,equal</t>
  </si>
  <si>
    <t>equal,achieving</t>
  </si>
  <si>
    <t>achieving,gender</t>
  </si>
  <si>
    <t>gender,parity</t>
  </si>
  <si>
    <t>Top Word Pairs in Tweet in G3</t>
  </si>
  <si>
    <t>ibm,think</t>
  </si>
  <si>
    <t>launching,week</t>
  </si>
  <si>
    <t>week,ibm</t>
  </si>
  <si>
    <t>think,beequal</t>
  </si>
  <si>
    <t>beequal,initiative</t>
  </si>
  <si>
    <t>initiative,calling</t>
  </si>
  <si>
    <t>calling,attention</t>
  </si>
  <si>
    <t>attention,inclusivity</t>
  </si>
  <si>
    <t>inclusivity,gender</t>
  </si>
  <si>
    <t>Top Word Pairs in Tweet in G4</t>
  </si>
  <si>
    <t>kids,change</t>
  </si>
  <si>
    <t>change,world</t>
  </si>
  <si>
    <t>world,inclusiveibm</t>
  </si>
  <si>
    <t>inclusiveibm,think2019</t>
  </si>
  <si>
    <t>debbubb,ptech</t>
  </si>
  <si>
    <t>putting,vets</t>
  </si>
  <si>
    <t>Top Word Pairs in Tweet in G5</t>
  </si>
  <si>
    <t>huge,announcement</t>
  </si>
  <si>
    <t>announcement,ibm</t>
  </si>
  <si>
    <t>ibm,ceo</t>
  </si>
  <si>
    <t>ceo,ginni</t>
  </si>
  <si>
    <t>ginni,rometty</t>
  </si>
  <si>
    <t>rometty,here</t>
  </si>
  <si>
    <t>here,s</t>
  </si>
  <si>
    <t>s,watson</t>
  </si>
  <si>
    <t>watson,anywhere</t>
  </si>
  <si>
    <t>anywhere,means</t>
  </si>
  <si>
    <t>Top Word Pairs in Tweet in G6</t>
  </si>
  <si>
    <t>last,night's</t>
  </si>
  <si>
    <t>night's,view</t>
  </si>
  <si>
    <t>view,think2019</t>
  </si>
  <si>
    <t>think2019,beautiful</t>
  </si>
  <si>
    <t>beautiful,setup</t>
  </si>
  <si>
    <t>setup,shut</t>
  </si>
  <si>
    <t>shut,down</t>
  </si>
  <si>
    <t>down,howard</t>
  </si>
  <si>
    <t>howard,st</t>
  </si>
  <si>
    <t>st,beequal</t>
  </si>
  <si>
    <t>Top Word Pairs in Tweet in G7</t>
  </si>
  <si>
    <t>Top Word Pairs in Tweet in G8</t>
  </si>
  <si>
    <t>s,beequal</t>
  </si>
  <si>
    <t>mrsimonstone,s</t>
  </si>
  <si>
    <t>Top Word Pairs in Tweet in G9</t>
  </si>
  <si>
    <t>parity,workplace</t>
  </si>
  <si>
    <t>workplace,equality</t>
  </si>
  <si>
    <t>equality,accomplished</t>
  </si>
  <si>
    <t>accomplished,through</t>
  </si>
  <si>
    <t>through,united</t>
  </si>
  <si>
    <t>rossmauri,equal</t>
  </si>
  <si>
    <t>united,effor</t>
  </si>
  <si>
    <t>Top Word Pairs in Tweet in G10</t>
  </si>
  <si>
    <t>proud,think2019</t>
  </si>
  <si>
    <t>sophie8stanton,proud</t>
  </si>
  <si>
    <t>Top Word Pairs in Tweet</t>
  </si>
  <si>
    <t>ibm,proud  proud,sanfrancisco  sanfrancisco,beequal  michelleapeluso,ibm  looking,fwd  fwd,joining  joining,michelleapeluso  michelleapeluso,thousands  thousands,ibm  ibm,clients</t>
  </si>
  <si>
    <t>beequal,think2019  see,part  part,beequal  men,women  beequal,ibmthink2019  think2019,beequal  beequal,equal  equal,achieving  achieving,gender  gender,parity</t>
  </si>
  <si>
    <t>ibm,think  gender,equality  launching,week  week,ibm  think,beequal  beequal,initiative  initiative,calling  calling,attention  attention,inclusivity  inclusivity,gender</t>
  </si>
  <si>
    <t>think2019,beequal  ptech,pipeline  pipeline,125k  125k,kids  kids,change  change,world  world,inclusiveibm  inclusiveibm,think2019  debbubb,ptech  putting,vets</t>
  </si>
  <si>
    <t>huge,announcement  announcement,ibm  ibm,ceo  ceo,ginni  ginni,rometty  rometty,here  here,s  s,watson  watson,anywhere  anywhere,means</t>
  </si>
  <si>
    <t>last,night's  night's,view  view,think2019  think2019,beautiful  beautiful,setup  setup,shut  shut,down  down,howard  howard,st  st,beequal</t>
  </si>
  <si>
    <t>s,beequal  mrsimonstone,s</t>
  </si>
  <si>
    <t>equal,achieving  achieving,gender  gender,parity  parity,workplace  workplace,equality  equality,accomplished  accomplished,through  through,united  rossmauri,equal  united,effor</t>
  </si>
  <si>
    <t>proud,think2019  think2019,beequal  sophie8stanton,proud</t>
  </si>
  <si>
    <t>promoting,gender  gender,equality  equality,business  business,leadership  leadership,beequal  beequal,think2019</t>
  </si>
  <si>
    <t>s,done</t>
  </si>
  <si>
    <t>onemorestate,reach  reach,38  38,state  state,ratification  ratification,threshold  threshold,equalrightsamendment  equalrightsamendment,join  join,movement  movement,time  time,beequal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</si>
  <si>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</si>
  <si>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</si>
  <si>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</si>
  <si>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</si>
  <si>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</si>
  <si>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</si>
  <si>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</si>
  <si>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</si>
  <si>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</si>
  <si>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</si>
  <si>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</si>
  <si>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</si>
  <si>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</si>
  <si>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</si>
  <si>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</si>
  <si>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</si>
  <si>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</si>
  <si>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</si>
  <si>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</si>
  <si>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</si>
  <si>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</si>
  <si>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</si>
  <si>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</si>
  <si>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bettfrancis jprota38 tia_silas rashidahodge michelleapeluso</t>
  </si>
  <si>
    <t>Top Mentioned in Tweet</t>
  </si>
  <si>
    <t>michelleapeluso jmantas</t>
  </si>
  <si>
    <t>ibm traveling_chris cejj bernardjtyson bettfrancis tia_silas meg624 mollyvannucci scottjlieberman jaswenson2016</t>
  </si>
  <si>
    <t>debbubb caltomare6114 michelleapeluso ibm</t>
  </si>
  <si>
    <t>ibm ibmlive ibmwatson tjido ibmiot michelleapeluso ginnirometty</t>
  </si>
  <si>
    <t>debbubb ibm_ix ibm caltomare6114 rukhsanasyed sofiabonnet scottjlieberman michelleapeluso</t>
  </si>
  <si>
    <t>irina_yakubenko ibm ibmjobsglobal michelleapeluso</t>
  </si>
  <si>
    <t>rossmauri michelleapeluso</t>
  </si>
  <si>
    <t>michelleapeluso dlarose68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</si>
  <si>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</si>
  <si>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</si>
  <si>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</si>
  <si>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</si>
  <si>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</si>
  <si>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</si>
  <si>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</si>
  <si>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</si>
  <si>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</si>
  <si>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</si>
  <si>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</si>
  <si>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</si>
  <si>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astrostarbright mbentle raychacho jlcarves michelvdp bpromerat kumarkollipara1 deonnewm cleacoulter kwguarini</t>
  </si>
  <si>
    <t>graemeknows ninelbernardo ross_radev imranhashmi1 rajesh9db nsekkaki pawel_maczka_ elaineschwartz_ kamiennus sara_perelman</t>
  </si>
  <si>
    <t>ibm meg624 annacolibri carolinabigblue cejj fdsdruk rashidahodge jaswenson2016 charlotte_evel renebosticatibm</t>
  </si>
  <si>
    <t>kknight435ictam green_goddess dslupeiks winnipegjay sarahsiegel itsbethbell debbubb ajohnstonpell</t>
  </si>
  <si>
    <t>ibmiot ibmwatson ibmlive tjido chipvanalstyne fireside_info ginnirometty</t>
  </si>
  <si>
    <t>rukhsanasyed caltomare6114 ibm_ix scottjlieberman sofiabonnet 125aditi</t>
  </si>
  <si>
    <t>ibmjobsglobal sarahstorelli1 irina_yakubenko</t>
  </si>
  <si>
    <t>therab epjmoffatt mrsimonstone</t>
  </si>
  <si>
    <t>michaeldag rossmauri shawhannahe</t>
  </si>
  <si>
    <t>julie_trinh wachederichaud sophie8stanton</t>
  </si>
  <si>
    <t>apnacif tjrtereju</t>
  </si>
  <si>
    <t>kdmesser74 ibmlgbt</t>
  </si>
  <si>
    <t>kelly_pushong jennabbmd1</t>
  </si>
  <si>
    <t>unimelb assylh</t>
  </si>
  <si>
    <t>danishhassan88 dlarose68</t>
  </si>
  <si>
    <t>weboften ratifyeraorg</t>
  </si>
  <si>
    <t>Top URLs in Tweet by Count</t>
  </si>
  <si>
    <t>Top URLs in Tweet by Salience</t>
  </si>
  <si>
    <t>Top Domains in Tweet by Count</t>
  </si>
  <si>
    <t>Top Domains in Tweet by Salience</t>
  </si>
  <si>
    <t>Top Hashtags in Tweet by Count</t>
  </si>
  <si>
    <t>beequal onemorestate equalrightsamendment mondaymorning eranow</t>
  </si>
  <si>
    <t>beequal ibm sanfrancisco think2019</t>
  </si>
  <si>
    <t>beequal think2019 ibm sanfrancisco</t>
  </si>
  <si>
    <t>think2019 beequal sanfrancisco</t>
  </si>
  <si>
    <t>beequal proudibmer think</t>
  </si>
  <si>
    <t>think2019 beequal womenai ai debate britishparliamentarystyle nlp</t>
  </si>
  <si>
    <t>beequal think2019 quantum inclusion</t>
  </si>
  <si>
    <t>think beequal quantum</t>
  </si>
  <si>
    <t>Top Hashtags in Tweet by Salience</t>
  </si>
  <si>
    <t>mondaymorning eranow beequal onemorestate equalrightsamendment</t>
  </si>
  <si>
    <t>ibm sanfrancisco think2019 beequal</t>
  </si>
  <si>
    <t>diversity womenintech leadershipmatters ibmthink2019 beequal</t>
  </si>
  <si>
    <t>think2019 ibm sanfrancisco beequal</t>
  </si>
  <si>
    <t>think beequal proudibmer</t>
  </si>
  <si>
    <t>ai debate britishparliamentarystyle nlp womenai think2019 beequal</t>
  </si>
  <si>
    <t>inclusiveibm ibm sanfrancisco think2019 beequal</t>
  </si>
  <si>
    <t>quantum inclusion beequal think2019</t>
  </si>
  <si>
    <t>stem inclusiveibm ptech proudibm think2019 beequal</t>
  </si>
  <si>
    <t>Top Words in Tweet by Count</t>
  </si>
  <si>
    <t>wanna look up someone worthy jesus fact course called even</t>
  </si>
  <si>
    <t>ratifyeraorg onemorestate reach 38 state ratification threshold equalrightsamendment join movement</t>
  </si>
  <si>
    <t>time beequal onemorestate reach 38 state ratification threshold equalrightsamendment join</t>
  </si>
  <si>
    <t>jmantas looking fwd joining michelleapeluso thousands ibm clients partners sfo</t>
  </si>
  <si>
    <t>ibm proud sanfrancisco beequal</t>
  </si>
  <si>
    <t>looking fwd joining michelleapeluso thousands ibm clients partners sfo miss</t>
  </si>
  <si>
    <t>michelleapeluso ibm proud sanfrancisco beequal</t>
  </si>
  <si>
    <t>michelleapeluso loved beequal</t>
  </si>
  <si>
    <t>ibm beequal ibmlive michelleapeluso proud sanfrancisco tia_silas glad think2019 tia</t>
  </si>
  <si>
    <t>beequal michelleapeluso ibm proud sanfrancisco dlarose68</t>
  </si>
  <si>
    <t>open inclusive beequal</t>
  </si>
  <si>
    <t>today more proud woman tech beequal ibm pwthink aware intentional</t>
  </si>
  <si>
    <t>beequal thank support bettfrancis betty tia_silas glad think2019 tia excited</t>
  </si>
  <si>
    <t>one things love working ibm focus diversion inclusivity part equal</t>
  </si>
  <si>
    <t>excitement around think2019 palpable proudibmer opportunities ibm offers women tech</t>
  </si>
  <si>
    <t>jaswenson2016 excitement around think2019 palpable proudibmer opportunities ibm offers women</t>
  </si>
  <si>
    <t>beequal s done re working pretty hard unimelb lots more</t>
  </si>
  <si>
    <t>rossmauri equal achieving gender parity workplace equality accomplished through united</t>
  </si>
  <si>
    <t>join beequal equal achieving gender parity workplace equality accomplished through</t>
  </si>
  <si>
    <t>think2019 beequal equal achieving gender parity workplace equality accomplished through</t>
  </si>
  <si>
    <t>beequal think2019 s strive equality</t>
  </si>
  <si>
    <t>beequal proudibmer michelleapeluso scottjlieberman t wait pic excited part movement</t>
  </si>
  <si>
    <t>beequal ibm ibm_ix michelleapeluso proud sanfrancisco</t>
  </si>
  <si>
    <t>mollyvannucci excited part beequal movement launched ibm think pledge intentional</t>
  </si>
  <si>
    <t>selfie ibm beequal booth during think2019</t>
  </si>
  <si>
    <t>felt cute delete later beequal think2019</t>
  </si>
  <si>
    <t>sophie8stanton proud think2019 beequal</t>
  </si>
  <si>
    <t>apar two numbers equal status closed fin ibm beequal</t>
  </si>
  <si>
    <t>egal beequal eye bee m jamaissanselles</t>
  </si>
  <si>
    <t>think2019 equal lounge beequal stemgirlsrock</t>
  </si>
  <si>
    <t>kelly_pushong promoting gender equality business leadership beequal think2019</t>
  </si>
  <si>
    <t>proud support beequal honored standing amazing meg624 think2019</t>
  </si>
  <si>
    <t>think2019 ibm tia_silas glad tia excited talk intersectionality inclusion thursday</t>
  </si>
  <si>
    <t>excited celebrate gender equality ibm challenge beequal</t>
  </si>
  <si>
    <t>mrsimonstone s beequal</t>
  </si>
  <si>
    <t>s beequal</t>
  </si>
  <si>
    <t>think2019 proud spread word beequal</t>
  </si>
  <si>
    <t>bettfrancis think2019 proud spread word beequal</t>
  </si>
  <si>
    <t>proud think2019 pledging beequal inclusiveibm ibmlgbt</t>
  </si>
  <si>
    <t>pledge support gender equality workplace leadership business aware vocal intentional</t>
  </si>
  <si>
    <t>appreciating ibm s focus diversity inclusion design beequal think2019</t>
  </si>
  <si>
    <t>yassss ladyboss beequal</t>
  </si>
  <si>
    <t>ginnirometty taking iphone launch event think2019 ai beequal letsdothisthink ibmwatson</t>
  </si>
  <si>
    <t>ibm s think2019 beequal womenai huge announcement ceo ginni rometty</t>
  </si>
  <si>
    <t>ibm tjido huge announcement ceo ginni rometty here s watson</t>
  </si>
  <si>
    <t>cool campaign ibm values count beequal becool thank spreading good</t>
  </si>
  <si>
    <t>traveling_chris launching week ibm think beequal initiative calling attention inclusivity</t>
  </si>
  <si>
    <t>launching week ibm think beequal initiative calling attention inclusivity gender</t>
  </si>
  <si>
    <t>gender doesn t dictate go beequal proudibmer think2019 rossmauri equal</t>
  </si>
  <si>
    <t>inspirational stem superstar beequal think2019</t>
  </si>
  <si>
    <t>debbubb putting vets work creating new opportunities talented leadership tech</t>
  </si>
  <si>
    <t>beequal think2019 inclusiveibm ibm caltomare6114 last night's view beautiful setup</t>
  </si>
  <si>
    <t>ibm beequal think2019 software developer rashidahodge bernardjtyson awesome looking forward</t>
  </si>
  <si>
    <t>debbubb ptech pipeline 125k kids change world inclusiveibm think2019 beequal</t>
  </si>
  <si>
    <t>en beequal el feliz de estar san francisco tjrtereju creando</t>
  </si>
  <si>
    <t>scottjlieberman beequal ibm_ix ibm</t>
  </si>
  <si>
    <t>think2019 beequal inclusiveibm debbubb last night's view beautiful setup shut</t>
  </si>
  <si>
    <t>thought looked iight beequal love beyou</t>
  </si>
  <si>
    <t>pledge intentional mentor men women leadership roles see part beequal</t>
  </si>
  <si>
    <t>software traveling_chris launching week ibm think beequal initiative calling attention</t>
  </si>
  <si>
    <t>millennial corps ambassadors preparing futures execs proudibmer s ambassadorlife morethandown</t>
  </si>
  <si>
    <t>caltomare6114 last night's view think2019 beautiful setup shut down howard</t>
  </si>
  <si>
    <t>pledge accountable make equality business priority see part beequal</t>
  </si>
  <si>
    <t>pledge curious explore ideas opinions different mine see part beequal</t>
  </si>
  <si>
    <t>Top Words in Tweet by Salience</t>
  </si>
  <si>
    <t>mondaymorning perfect eranow ratifyeraorg beequal onemorestate reach 38 state ratification</t>
  </si>
  <si>
    <t>ibmlive michelleapeluso proud sanfrancisco tia_silas glad think2019 tia excited talk</t>
  </si>
  <si>
    <t>michelleapeluso ibm proud sanfrancisco dlarose68 beequal</t>
  </si>
  <si>
    <t>bettfrancis betty tia_silas glad think2019 tia excited talk intersectionality inclusion</t>
  </si>
  <si>
    <t>s done re working pretty hard unimelb lots more work</t>
  </si>
  <si>
    <t>join equal achieving gender parity workplace equality accomplished through united</t>
  </si>
  <si>
    <t>sanfrancisco think2019 beequal equal achieving gender parity workplace equality accomplished</t>
  </si>
  <si>
    <t>michelleapeluso scottjlieberman t wait pic excited part movement launched ibm</t>
  </si>
  <si>
    <t>ibm_ix michelleapeluso proud sanfrancisco beequal ibm</t>
  </si>
  <si>
    <t>ibm tia_silas glad tia excited talk intersectionality inclusion thursday see</t>
  </si>
  <si>
    <t>huge announcement ceo ginni rometty here watson anywhere means ibmlive</t>
  </si>
  <si>
    <t>doesn t dictate go beequal proudibmer think2019 rossmauri equal achieving</t>
  </si>
  <si>
    <t>inclusiveibm ibm caltomare6114 last night's view beautiful setup shut down</t>
  </si>
  <si>
    <t>software developer rashidahodge bernardjtyson awesome looking forward seeing shots good</t>
  </si>
  <si>
    <t>el feliz de estar san francisco tjrtereju creando oportunidades stem</t>
  </si>
  <si>
    <t>last night's view beautiful setup shut down howard st lounge</t>
  </si>
  <si>
    <t>Top Word Pairs in Tweet by Count</t>
  </si>
  <si>
    <t>wanna,look  look,up  up,someone  someone,worthy  worthy,jesus  jesus,fact  fact,course  course,called  called,even  even,christ</t>
  </si>
  <si>
    <t>ratifyeraorg,onemorestate  onemorestate,reach  reach,38  38,state  state,ratification  ratification,threshold  threshold,equalrightsamendment  equalrightsamendment,join  join,movement  movement,time</t>
  </si>
  <si>
    <t>time,beequal  onemorestate,reach  reach,38  38,state  state,ratification  ratification,threshold  threshold,equalrightsamendment  equalrightsamendment,join  join,movement  movement,time</t>
  </si>
  <si>
    <t>jmantas,looking  looking,fwd  fwd,joining  joining,michelleapeluso  michelleapeluso,thousands  thousands,ibm  ibm,clients  clients,partners  partners,sfo  sfo,miss</t>
  </si>
  <si>
    <t>ibm,proud  proud,sanfrancisco  sanfrancisco,beequal</t>
  </si>
  <si>
    <t>looking,fwd  fwd,joining  joining,michelleapeluso  michelleapeluso,thousands  thousands,ibm  ibm,clients  clients,partners  partners,sfo  sfo,miss  miss,inclusion</t>
  </si>
  <si>
    <t>michelleapeluso,ibm  ibm,proud  proud,sanfrancisco  sanfrancisco,beequal</t>
  </si>
  <si>
    <t>michelleapeluso,loved  loved,beequal</t>
  </si>
  <si>
    <t>ibmlive,michelleapeluso  michelleapeluso,ibm  ibm,proud  proud,sanfrancisco  sanfrancisco,beequal  ibm,tia_silas  tia_silas,glad  glad,think2019  think2019,tia  tia,excited</t>
  </si>
  <si>
    <t>michelleapeluso,ibm  ibm,proud  proud,sanfrancisco  sanfrancisco,beequal  dlarose68,beequal</t>
  </si>
  <si>
    <t>open,inclusive  inclusive,beequal</t>
  </si>
  <si>
    <t>today,more  more,proud  proud,woman  woman,tech  tech,beequal  beequal,ibm  ibm,pwthink  pwthink,aware  aware,intentional  intentional,curious</t>
  </si>
  <si>
    <t>thank,support  bettfrancis,thank  support,betty  betty,beequal  tia_silas,glad  glad,think2019  think2019,tia  tia,excited  excited,talk  talk,intersectionality</t>
  </si>
  <si>
    <t>one,things  things,love  love,working  working,ibm  ibm,focus  focus,diversion  diversion,inclusivity  inclusivity,part  part,equal  equal,campaign</t>
  </si>
  <si>
    <t>excitement,around  around,think2019  think2019,palpable  palpable,proudibmer  proudibmer,opportunities  opportunities,ibm  ibm,offers  offers,women  women,tech  tech,beequal</t>
  </si>
  <si>
    <t>jaswenson2016,excitement  excitement,around  around,think2019  think2019,palpable  palpable,proudibmer  proudibmer,opportunities  opportunities,ibm  ibm,offers  offers,women  women,tech</t>
  </si>
  <si>
    <t>s,done  re,working  working,pretty  pretty,hard  hard,unimelb  unimelb,lots  lots,more  more,work  work,beequal  beequal,diversity</t>
  </si>
  <si>
    <t>rossmauri,equal  equal,achieving  achieving,gender  gender,parity  parity,workplace  workplace,equality  equality,accomplished  accomplished,through  through,united  united,effor</t>
  </si>
  <si>
    <t>join,join  equal,achieving  achieving,gender  gender,parity  parity,workplace  workplace,equality  equality,accomplished  accomplished,through  through,united  united,effort</t>
  </si>
  <si>
    <t>think2019,beequal  beequal,equal  equal,achieving  achieving,gender  gender,parity  parity,workplace  workplace,equality  equality,accomplished  accomplished,through  through,united</t>
  </si>
  <si>
    <t>beequal,think2019  think2019,ibmthink  ibmthink,equalityforall</t>
  </si>
  <si>
    <t>beequal,think2019  think2019,s  s,strive  strive,equality</t>
  </si>
  <si>
    <t>michelleapeluso,scottjlieberman  scottjlieberman,t  t,wait  wait,pic  pic,beequal  beequal,proudibmer  excited,part  part,beequal  beequal,movement  movement,launched</t>
  </si>
  <si>
    <t>beequal,ibm_ix  ibm_ix,ibm  michelleapeluso,ibm  ibm,proud  proud,sanfrancisco  sanfrancisco,beequal</t>
  </si>
  <si>
    <t>mollyvannucci,excited  excited,part  part,beequal  beequal,movement  movement,launched  launched,ibm  ibm,think  think,pledge  pledge,intentional  intentional,paying</t>
  </si>
  <si>
    <t>selfie,ibm  ibm,beequal  beequal,booth  booth,during  during,think2019</t>
  </si>
  <si>
    <t>felt,cute  cute,delete  delete,later  later,beequal  beequal,think2019</t>
  </si>
  <si>
    <t>sophie8stanton,proud  proud,think2019  think2019,beequal</t>
  </si>
  <si>
    <t>proud,think2019  think2019,beequal</t>
  </si>
  <si>
    <t>apar,two  two,numbers  numbers,equal  equal,status  status,closed  closed,fin  fin,ibm  ibm,beequal</t>
  </si>
  <si>
    <t>egal,beequal  beequal,eye  eye,bee  bee,m  m,jamaissanselles</t>
  </si>
  <si>
    <t>think2019,equal  equal,lounge  lounge,beequal  beequal,stemgirlsrock</t>
  </si>
  <si>
    <t>kelly_pushong,promoting  promoting,gender  gender,equality  equality,business  business,leadership  leadership,beequal  beequal,think2019</t>
  </si>
  <si>
    <t>proud,support  support,beequal  beequal,honored  honored,standing  standing,amazing  amazing,meg624  meg624,think2019</t>
  </si>
  <si>
    <t>ibm,tia_silas  tia_silas,glad  glad,think2019  think2019,tia  tia,excited  excited,talk  talk,intersectionality  intersectionality,inclusion  inclusion,thursday  see,tomorrow</t>
  </si>
  <si>
    <t>excited,celebrate  celebrate,gender  gender,equality  equality,ibm  ibm,challenge  challenge,beequal</t>
  </si>
  <si>
    <t>mrsimonstone,s  s,beequal</t>
  </si>
  <si>
    <t>think2019,proud  proud,spread  spread,word  word,beequal</t>
  </si>
  <si>
    <t>bettfrancis,think2019  think2019,proud  proud,spread  spread,word  word,beequal</t>
  </si>
  <si>
    <t>proud,think2019  think2019,pledging  pledging,beequal  beequal,inclusiveibm  inclusiveibm,ibmlgbt</t>
  </si>
  <si>
    <t>pledge,support  support,gender  gender,equality  equality,workplace  workplace,leadership  leadership,business  business,aware  aware,vocal  vocal,intentional  intentional,curios</t>
  </si>
  <si>
    <t>appreciating,ibm  ibm,s  s,focus  focus,diversity  diversity,inclusion  inclusion,design  design,beequal  beequal,think2019</t>
  </si>
  <si>
    <t>yassss,ladyboss  ladyboss,beequal</t>
  </si>
  <si>
    <t>ginnirometty,taking  taking,iphone  iphone,launch  launch,event  event,think2019  think2019,ai  ai,beequal  beequal,letsdothisthink  letsdothisthink,ibmwatson</t>
  </si>
  <si>
    <t>ibm,s  s,think2019  huge,announcement  announcement,ibm  ibm,ceo  ceo,ginni  ginni,rometty  rometty,here  here,s  s,watson</t>
  </si>
  <si>
    <t>tjido,huge  huge,announcement  announcement,ibm  ibm,ceo  ceo,ginni  ginni,rometty  rometty,here  here,s  s,watson  watson,anywhere</t>
  </si>
  <si>
    <t>cool,campaign  campaign,ibm  ibm,values  values,count  count,beequal  beequal,becool  becool,thank  thank,spreading  spreading,good  good,word</t>
  </si>
  <si>
    <t>traveling_chris,launching  launching,week  week,ibm  ibm,think  think,beequal  beequal,initiative  initiative,calling  calling,attention  attention,inclusivity  inclusivity,gender</t>
  </si>
  <si>
    <t>launching,week  week,ibm  ibm,think  think,beequal  beequal,initiative  initiative,calling  calling,attention  attention,inclusivity  inclusivity,gender  gender,equality</t>
  </si>
  <si>
    <t>gender,doesn  doesn,t  t,dictate  dictate,go  go,beequal  beequal,proudibmer  proudibmer,think2019  rossmauri,equal  equal,achieving  achieving,gender</t>
  </si>
  <si>
    <t>inspirational,stem  stem,superstar  superstar,beequal  beequal,think2019</t>
  </si>
  <si>
    <t>beequal,proudibmer</t>
  </si>
  <si>
    <t>debbubb,putting  putting,vets  vets,work  work,creating  creating,new  new,opportunities  opportunities,talented  talented,leadership  leadership,tech  tech,think2019</t>
  </si>
  <si>
    <t>think2019,beequal  caltomare6114,last  last,night's  night's,view  view,think2019  think2019,beautiful  beautiful,setup  setup,shut  shut,down  down,howard</t>
  </si>
  <si>
    <t>software,developer  rashidahodge,ibm  ibm,bernardjtyson  bernardjtyson,awesome  awesome,looking  looking,forward  forward,seeing  seeing,beequal  beequal,shots  shots,think2019</t>
  </si>
  <si>
    <t>debbubb,ptech  ptech,pipeline  pipeline,125k  125k,kids  kids,change  change,world  world,inclusiveibm  inclusiveibm,think2019  think2019,beequal</t>
  </si>
  <si>
    <t>feliz,de  de,estar  estar,en  en,san  san,francisco  francisco,beequal  beequal,tjrtereju  creando,oportunidades  oportunidades,stem  stem,para</t>
  </si>
  <si>
    <t>scottjlieberman,beequal  beequal,ibm_ix  ibm_ix,ibm</t>
  </si>
  <si>
    <t>thought,looked  looked,iight  iight,beequal  beequal,love  love,beyou</t>
  </si>
  <si>
    <t>pledge,intentional  intentional,mentor  mentor,men  men,women  women,leadership  leadership,roles  roles,see  see,part  part,beequal</t>
  </si>
  <si>
    <t>millennial,corps  corps,ambassadors  ambassadors,preparing  preparing,futures  futures,execs  execs,proudibmer  proudibmer,s  s,ambassadorlife  ambassadorlife,morethandown  morethandown,leadingladies</t>
  </si>
  <si>
    <t>caltomare6114,last  last,night's  night's,view  view,think2019  think2019,beautiful  beautiful,setup  setup,shut  shut,down  down,howard  howard,st</t>
  </si>
  <si>
    <t>pledge,accountable  accountable,make  make,equality  equality,business  business,priority  priority,see  see,part  part,beequal</t>
  </si>
  <si>
    <t>pledge,curious  curious,explore  explore,ideas  ideas,opinions  opinions,different  different,mine  mine,see  see,part  part,beequal</t>
  </si>
  <si>
    <t>Top Word Pairs in Tweet by Salience</t>
  </si>
  <si>
    <t>mondaymorning,perfect  perfect,time  beequal,eranow  ratifyeraorg,onemorestate  time,beequal  onemorestate,reach  reach,38  38,state  state,ratification  ratification,threshold</t>
  </si>
  <si>
    <t>bettfrancis,thank  support,betty  betty,beequal  tia_silas,glad  glad,think2019  think2019,tia  tia,excited  excited,talk  talk,intersectionality  intersectionality,inclusion</t>
  </si>
  <si>
    <t>sanfrancisco,think2019  think2019,beequal  beequal,equal  equal,achieving  achieving,gender  gender,parity  parity,workplace  workplace,equality  equality,accomplished  accomplished,through</t>
  </si>
  <si>
    <t>Word</t>
  </si>
  <si>
    <t>women</t>
  </si>
  <si>
    <t>tech</t>
  </si>
  <si>
    <t>join</t>
  </si>
  <si>
    <t>business</t>
  </si>
  <si>
    <t>intentional</t>
  </si>
  <si>
    <t>opportunities</t>
  </si>
  <si>
    <t>movement</t>
  </si>
  <si>
    <t>lounge</t>
  </si>
  <si>
    <t>inclusivity</t>
  </si>
  <si>
    <t>men</t>
  </si>
  <si>
    <t>work</t>
  </si>
  <si>
    <t>support</t>
  </si>
  <si>
    <t>partners</t>
  </si>
  <si>
    <t>sfo</t>
  </si>
  <si>
    <t>miss</t>
  </si>
  <si>
    <t>time</t>
  </si>
  <si>
    <t>howard</t>
  </si>
  <si>
    <t>st</t>
  </si>
  <si>
    <t>launching</t>
  </si>
  <si>
    <t>week</t>
  </si>
  <si>
    <t>initiative</t>
  </si>
  <si>
    <t>calling</t>
  </si>
  <si>
    <t>attention</t>
  </si>
  <si>
    <t>good</t>
  </si>
  <si>
    <t>developer</t>
  </si>
  <si>
    <t>forward</t>
  </si>
  <si>
    <t>putting</t>
  </si>
  <si>
    <t>vets</t>
  </si>
  <si>
    <t>creating</t>
  </si>
  <si>
    <t>new</t>
  </si>
  <si>
    <t>talented</t>
  </si>
  <si>
    <t>thank</t>
  </si>
  <si>
    <t>word</t>
  </si>
  <si>
    <t>done</t>
  </si>
  <si>
    <t>diversity</t>
  </si>
  <si>
    <t>glad</t>
  </si>
  <si>
    <t>tia</t>
  </si>
  <si>
    <t>talk</t>
  </si>
  <si>
    <t>intersectionality</t>
  </si>
  <si>
    <t>thursday</t>
  </si>
  <si>
    <t>effort</t>
  </si>
  <si>
    <t>alike</t>
  </si>
  <si>
    <t>bre</t>
  </si>
  <si>
    <t>onemorestate</t>
  </si>
  <si>
    <t>reach</t>
  </si>
  <si>
    <t>38</t>
  </si>
  <si>
    <t>state</t>
  </si>
  <si>
    <t>ratification</t>
  </si>
  <si>
    <t>threshold</t>
  </si>
  <si>
    <t>equalrightsamendment</t>
  </si>
  <si>
    <t>curious</t>
  </si>
  <si>
    <t>accountable</t>
  </si>
  <si>
    <t>make</t>
  </si>
  <si>
    <t>priority</t>
  </si>
  <si>
    <t>inclus</t>
  </si>
  <si>
    <t>experienced</t>
  </si>
  <si>
    <t>employee</t>
  </si>
  <si>
    <t>celebrated</t>
  </si>
  <si>
    <t>stay</t>
  </si>
  <si>
    <t>home</t>
  </si>
  <si>
    <t>mom</t>
  </si>
  <si>
    <t>computing</t>
  </si>
  <si>
    <t>san</t>
  </si>
  <si>
    <t>francisco</t>
  </si>
  <si>
    <t>stem</t>
  </si>
  <si>
    <t>re</t>
  </si>
  <si>
    <t>story</t>
  </si>
  <si>
    <t>during</t>
  </si>
  <si>
    <t>t</t>
  </si>
  <si>
    <t>effor</t>
  </si>
  <si>
    <t>campaign</t>
  </si>
  <si>
    <t>watson</t>
  </si>
  <si>
    <t>anywhere</t>
  </si>
  <si>
    <t>means</t>
  </si>
  <si>
    <t>booth</t>
  </si>
  <si>
    <t>amazing</t>
  </si>
  <si>
    <t>focus</t>
  </si>
  <si>
    <t>aware</t>
  </si>
  <si>
    <t>spread</t>
  </si>
  <si>
    <t>promoting</t>
  </si>
  <si>
    <t>launched</t>
  </si>
  <si>
    <t>paying</t>
  </si>
  <si>
    <t>working</t>
  </si>
  <si>
    <t>more</t>
  </si>
  <si>
    <t>excitement</t>
  </si>
  <si>
    <t>around</t>
  </si>
  <si>
    <t>palpable</t>
  </si>
  <si>
    <t>offers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</si>
  <si>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</si>
  <si>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</si>
  <si>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</si>
  <si>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</si>
  <si>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</si>
  <si>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</si>
  <si>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</si>
  <si>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</si>
  <si>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</si>
  <si>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</si>
  <si>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</si>
  <si>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</si>
  <si>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</si>
  <si>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</si>
  <si>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</si>
  <si>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</si>
  <si>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</si>
  <si>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</si>
  <si>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</si>
  <si>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</si>
  <si>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</si>
  <si>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</si>
  <si>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</si>
  <si>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</si>
  <si>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</si>
  <si>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</si>
  <si>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</si>
  <si>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</si>
  <si>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</si>
  <si>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</si>
  <si>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131, 62, 0</t>
  </si>
  <si>
    <t>G1: michelleapeluso ibm beequal proud sanfrancisco looking fwd joining thousands clients</t>
  </si>
  <si>
    <t>G2: beequal think2019 equality ibm part equal pledge see love leadership</t>
  </si>
  <si>
    <t>G3: beequal ibm think2019 excited think proudibmer inclusion gender equality software</t>
  </si>
  <si>
    <t>G4: beequal think2019 inclusiveibm debbubb ptech pipeline 125k kids change world</t>
  </si>
  <si>
    <t>G5: ibm think2019 beequal s huge announcement ceo ginni rometty here</t>
  </si>
  <si>
    <t>G6: beequal think2019 ibm last night's view beautiful setup shut down</t>
  </si>
  <si>
    <t>G7: beequal ibm</t>
  </si>
  <si>
    <t>G8: s beequal mrsimonstone</t>
  </si>
  <si>
    <t>G9: gender beequal equal achieving parity workplace equality accomplished through united</t>
  </si>
  <si>
    <t>G10: proud think2019 beequal sophie8stanton</t>
  </si>
  <si>
    <t>G11: beequal</t>
  </si>
  <si>
    <t>G13: promoting gender equality business leadership beequal think2019</t>
  </si>
  <si>
    <t>G14: beequal s done</t>
  </si>
  <si>
    <t>G15: beequal</t>
  </si>
  <si>
    <t>G16: time onemorestate reach 38 state ratification threshold equalrightsamendment join movement</t>
  </si>
  <si>
    <t>Autofill Workbook Results</t>
  </si>
  <si>
    <t>Edge Weight▓1▓3▓0▓True▓Green▓Red▓▓Edge Weight▓1▓1▓0▓3▓10▓False▓Edge Weight▓1▓3▓0▓32▓6▓False▓▓0▓0▓0▓True▓Black▓Black▓▓Followers▓2▓27595▓0▓162▓1000▓False▓Followers▓2▓505146▓0▓100▓70▓False▓▓0▓0▓0▓0▓0▓False▓▓0▓0▓0▓0▓0▓False</t>
  </si>
  <si>
    <t>Subgraph</t>
  </si>
  <si>
    <t>GraphSource░TwitterSearch▓GraphTerm░#BeEqual▓ImportDescription░The graph represents a network of 121 Twitter users whose recent tweets contained "#BeEqual", or who were replied to or mentioned in those tweets, taken from a data set limited to a maximum of 18,000 tweets.  The network was obtained from Twitter on Wednesday, 13 February 2019 at 04:00 UTC.
The tweets in the network were tweeted over the 8-day, 4-hour, 51-minute period from Monday, 04 February 2019 at 22:53 UTC to Wednesday, 13 February 2019 at 03:44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</si>
</sst>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751673"/>
        <c:axId val="2656194"/>
      </c:barChart>
      <c:catAx>
        <c:axId val="7751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6194"/>
        <c:crosses val="autoZero"/>
        <c:auto val="1"/>
        <c:lblOffset val="100"/>
        <c:noMultiLvlLbl val="0"/>
      </c:catAx>
      <c:valAx>
        <c:axId val="2656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905747"/>
        <c:axId val="13825132"/>
      </c:barChart>
      <c:catAx>
        <c:axId val="239057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825132"/>
        <c:crosses val="autoZero"/>
        <c:auto val="1"/>
        <c:lblOffset val="100"/>
        <c:noMultiLvlLbl val="0"/>
      </c:catAx>
      <c:valAx>
        <c:axId val="13825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5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317325"/>
        <c:axId val="46093878"/>
      </c:barChart>
      <c:catAx>
        <c:axId val="57317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93878"/>
        <c:crosses val="autoZero"/>
        <c:auto val="1"/>
        <c:lblOffset val="100"/>
        <c:noMultiLvlLbl val="0"/>
      </c:catAx>
      <c:valAx>
        <c:axId val="4609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191719"/>
        <c:axId val="42616608"/>
      </c:barChart>
      <c:catAx>
        <c:axId val="12191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16608"/>
        <c:crosses val="autoZero"/>
        <c:auto val="1"/>
        <c:lblOffset val="100"/>
        <c:noMultiLvlLbl val="0"/>
      </c:catAx>
      <c:valAx>
        <c:axId val="42616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1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005153"/>
        <c:axId val="29393194"/>
      </c:barChart>
      <c:catAx>
        <c:axId val="480051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93194"/>
        <c:crosses val="autoZero"/>
        <c:auto val="1"/>
        <c:lblOffset val="100"/>
        <c:noMultiLvlLbl val="0"/>
      </c:catAx>
      <c:valAx>
        <c:axId val="29393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212155"/>
        <c:axId val="32038484"/>
      </c:barChart>
      <c:catAx>
        <c:axId val="63212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038484"/>
        <c:crosses val="autoZero"/>
        <c:auto val="1"/>
        <c:lblOffset val="100"/>
        <c:noMultiLvlLbl val="0"/>
      </c:catAx>
      <c:valAx>
        <c:axId val="32038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1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910901"/>
        <c:axId val="44980382"/>
      </c:barChart>
      <c:catAx>
        <c:axId val="199109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80382"/>
        <c:crosses val="autoZero"/>
        <c:auto val="1"/>
        <c:lblOffset val="100"/>
        <c:noMultiLvlLbl val="0"/>
      </c:catAx>
      <c:valAx>
        <c:axId val="44980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70255"/>
        <c:axId val="19532296"/>
      </c:barChart>
      <c:catAx>
        <c:axId val="21702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32296"/>
        <c:crosses val="autoZero"/>
        <c:auto val="1"/>
        <c:lblOffset val="100"/>
        <c:noMultiLvlLbl val="0"/>
      </c:catAx>
      <c:valAx>
        <c:axId val="1953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0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572937"/>
        <c:axId val="38612114"/>
      </c:barChart>
      <c:catAx>
        <c:axId val="41572937"/>
        <c:scaling>
          <c:orientation val="minMax"/>
        </c:scaling>
        <c:axPos val="b"/>
        <c:delete val="1"/>
        <c:majorTickMark val="out"/>
        <c:minorTickMark val="none"/>
        <c:tickLblPos val="none"/>
        <c:crossAx val="38612114"/>
        <c:crosses val="autoZero"/>
        <c:auto val="1"/>
        <c:lblOffset val="100"/>
        <c:noMultiLvlLbl val="0"/>
      </c:catAx>
      <c:valAx>
        <c:axId val="38612114"/>
        <c:scaling>
          <c:orientation val="minMax"/>
        </c:scaling>
        <c:axPos val="l"/>
        <c:delete val="1"/>
        <c:majorTickMark val="out"/>
        <c:minorTickMark val="none"/>
        <c:tickLblPos val="none"/>
        <c:crossAx val="41572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ris9675749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weboft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atifyeraor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ik_riv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ichelleapelus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manta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teveball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hahirda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aychach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eonnew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karinasaij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kumarkollipara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entarelliluc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unleav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avidspee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lcarv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ross_rade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bpromera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favellat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leacoult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wguarin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usa_vote_smar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larose6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anishhassan8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newswang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uxorabo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ichelvd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bluewolfw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aitlintay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bent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ihmwan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kmary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ib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millarsecuri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abbage_bi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aswenson201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dsdru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ssyl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unimel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ichaelda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ossma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pawel_maczka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imranhashmi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raemekno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im_kanet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ollyvannucc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cottjlieberm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harlotte_ev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kamienn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dericknguyen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julie_trin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ophie8stant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babin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ackuppe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nsekkak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genep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kelly_pushon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ennabbmd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wendikilbrid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wachederichau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jprota38"/>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eg624"/>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tia_si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paigehpric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epjmoffat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rsimonston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bettfranci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amelasiems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techmash36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imranuddinkaz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kdmesser74"/>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ibmlgb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kode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carolinabigblu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elaineschwartz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zuhairrattans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chipvanalsty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ginniromett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ibmwats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astrostarbrigh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tjid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ibmio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ibmliv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fireside_inf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nnacolibr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unito717"/>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raveling_chri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typeyo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shawhannah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alisonor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kbsigl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ara_perel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green_goddes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debbubb"/>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ajohnstonpel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cejj"/>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bernardjtys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rashidahodg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itsbethbel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dslupeik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apnacif"/>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jrterej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irina_yakubenk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dongoyo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ibm_ix"/>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rukhsanasye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sarahsiege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knight435ictam"/>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winnipegja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caltomare6114"/>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sofiabonne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queenlissa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thera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aimee_atkin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renebosticatib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arahstorelli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ibmjobsglob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125adit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juangastel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rajesh9d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ninelbernard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57" totalsRowShown="0" headerRowDxfId="427" dataDxfId="426">
  <autoFilter ref="A2:BL157"/>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2" totalsRowShown="0" headerRowDxfId="297" dataDxfId="296">
  <autoFilter ref="A2:C3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8" totalsRowShown="0" headerRowDxfId="266" dataDxfId="265">
  <autoFilter ref="A14:V18"/>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V31" totalsRowShown="0" headerRowDxfId="242" dataDxfId="241">
  <autoFilter ref="A21:V31"/>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V44" totalsRowShown="0" headerRowDxfId="217" dataDxfId="216">
  <autoFilter ref="A34:V44"/>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V57" totalsRowShown="0" headerRowDxfId="192" dataDxfId="191">
  <autoFilter ref="A47:V57"/>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V65" totalsRowShown="0" headerRowDxfId="167" dataDxfId="166">
  <autoFilter ref="A60:V65"/>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V78" totalsRowShown="0" headerRowDxfId="164" dataDxfId="163">
  <autoFilter ref="A68:V78"/>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1:V91" totalsRowShown="0" headerRowDxfId="117" dataDxfId="116">
  <autoFilter ref="A81:V91"/>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3" totalsRowShown="0" headerRowDxfId="374" dataDxfId="373">
  <autoFilter ref="A2:BT123"/>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61" totalsRowShown="0" headerRowDxfId="82" dataDxfId="81">
  <autoFilter ref="A1:G36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1" totalsRowShown="0" headerRowDxfId="73" dataDxfId="72">
  <autoFilter ref="A1:L35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31">
  <autoFilter ref="A2:AO18"/>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328" dataDxfId="327">
  <autoFilter ref="A1:C12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chelleapeluso/status/1093550656856698880" TargetMode="External" /><Relationship Id="rId2" Type="http://schemas.openxmlformats.org/officeDocument/2006/relationships/hyperlink" Target="https://www.ratifyera.org/" TargetMode="External" /><Relationship Id="rId3" Type="http://schemas.openxmlformats.org/officeDocument/2006/relationships/hyperlink" Target="https://twitter.com/michelleapeluso/status/1095108710253289472" TargetMode="External" /><Relationship Id="rId4" Type="http://schemas.openxmlformats.org/officeDocument/2006/relationships/hyperlink" Target="https://twitter.com/michelleapeluso/status/1095108710253289472" TargetMode="External" /><Relationship Id="rId5" Type="http://schemas.openxmlformats.org/officeDocument/2006/relationships/hyperlink" Target="https://lnkd.in/eN_9pCc" TargetMode="External" /><Relationship Id="rId6" Type="http://schemas.openxmlformats.org/officeDocument/2006/relationships/hyperlink" Target="https://lnkd.in/eZPnvBG" TargetMode="External" /><Relationship Id="rId7" Type="http://schemas.openxmlformats.org/officeDocument/2006/relationships/hyperlink" Target="https://lnkd.in/emGnbut" TargetMode="External" /><Relationship Id="rId8" Type="http://schemas.openxmlformats.org/officeDocument/2006/relationships/hyperlink" Target="https://twitter.com/sophie8stanton/status/1095441539008851968" TargetMode="External" /><Relationship Id="rId9" Type="http://schemas.openxmlformats.org/officeDocument/2006/relationships/hyperlink" Target="https://twitter.com/ibm/status/1094980407953506305" TargetMode="External" /><Relationship Id="rId10" Type="http://schemas.openxmlformats.org/officeDocument/2006/relationships/hyperlink" Target="https://twitter.com/mollyvannucci/status/1095443176007946241" TargetMode="External" /><Relationship Id="rId11" Type="http://schemas.openxmlformats.org/officeDocument/2006/relationships/hyperlink" Target="https://newsroom.ibm.com/2019-02-12-IBM-Watson-Now-Available-Anywhere" TargetMode="External" /><Relationship Id="rId12" Type="http://schemas.openxmlformats.org/officeDocument/2006/relationships/hyperlink" Target="https://newsroom.ibm.com/2019-02-12-IBM-Watson-Now-Available-Anywhere" TargetMode="External" /><Relationship Id="rId13" Type="http://schemas.openxmlformats.org/officeDocument/2006/relationships/hyperlink" Target="https://newsroom.ibm.com/2019-02-12-IBM-Watson-Now-Available-Anywhere" TargetMode="External" /><Relationship Id="rId14" Type="http://schemas.openxmlformats.org/officeDocument/2006/relationships/hyperlink" Target="https://twitter.com/picardtips/status/1093535030079438848" TargetMode="External" /><Relationship Id="rId15" Type="http://schemas.openxmlformats.org/officeDocument/2006/relationships/hyperlink" Target="https://newsroom.ibm.com/2019-02-12-IBM-Watson-Now-Available-Anywhere" TargetMode="External" /><Relationship Id="rId16" Type="http://schemas.openxmlformats.org/officeDocument/2006/relationships/hyperlink" Target="https://twitter.com/sophie8stanton/status/1095441539008851968" TargetMode="External" /><Relationship Id="rId17" Type="http://schemas.openxmlformats.org/officeDocument/2006/relationships/hyperlink" Target="https://twitter.com/astrostarbright/status/1095457468631572482" TargetMode="External" /><Relationship Id="rId18" Type="http://schemas.openxmlformats.org/officeDocument/2006/relationships/hyperlink" Target="https://twitter.com/mollyvannucci/status/1095443176007946241" TargetMode="External" /><Relationship Id="rId19" Type="http://schemas.openxmlformats.org/officeDocument/2006/relationships/hyperlink" Target="https://ibm.com/BeEqual" TargetMode="External" /><Relationship Id="rId20" Type="http://schemas.openxmlformats.org/officeDocument/2006/relationships/hyperlink" Target="https://ibm.com/BeEqual" TargetMode="External" /><Relationship Id="rId21" Type="http://schemas.openxmlformats.org/officeDocument/2006/relationships/hyperlink" Target="https://ibm.com/BeEqual" TargetMode="External" /><Relationship Id="rId22" Type="http://schemas.openxmlformats.org/officeDocument/2006/relationships/hyperlink" Target="https://ibm.com/BeEqual" TargetMode="External" /><Relationship Id="rId23" Type="http://schemas.openxmlformats.org/officeDocument/2006/relationships/hyperlink" Target="https://pbs.twimg.com/tweet_video_thumb/DzJmflTV4AE9jC-.jpg" TargetMode="External" /><Relationship Id="rId24" Type="http://schemas.openxmlformats.org/officeDocument/2006/relationships/hyperlink" Target="https://pbs.twimg.com/media/DzKbj2RU8AAPdYZ.jpg" TargetMode="External" /><Relationship Id="rId25" Type="http://schemas.openxmlformats.org/officeDocument/2006/relationships/hyperlink" Target="https://pbs.twimg.com/media/DzKbj2RU8AAPdYZ.jpg" TargetMode="External" /><Relationship Id="rId26" Type="http://schemas.openxmlformats.org/officeDocument/2006/relationships/hyperlink" Target="https://pbs.twimg.com/media/DzKbj2RU8AAPdYZ.jpg" TargetMode="External" /><Relationship Id="rId27" Type="http://schemas.openxmlformats.org/officeDocument/2006/relationships/hyperlink" Target="https://pbs.twimg.com/media/DzKbj2RU8AAPdYZ.jpg" TargetMode="External" /><Relationship Id="rId28" Type="http://schemas.openxmlformats.org/officeDocument/2006/relationships/hyperlink" Target="https://pbs.twimg.com/media/DzKbj2RU8AAPdYZ.jpg" TargetMode="External" /><Relationship Id="rId29" Type="http://schemas.openxmlformats.org/officeDocument/2006/relationships/hyperlink" Target="https://pbs.twimg.com/media/DzKbj2RU8AAPdYZ.jpg" TargetMode="External" /><Relationship Id="rId30" Type="http://schemas.openxmlformats.org/officeDocument/2006/relationships/hyperlink" Target="https://pbs.twimg.com/media/DzKbj2RU8AAPdYZ.jpg" TargetMode="External" /><Relationship Id="rId31" Type="http://schemas.openxmlformats.org/officeDocument/2006/relationships/hyperlink" Target="https://pbs.twimg.com/media/DzKbj2RU8AAPdYZ.jpg" TargetMode="External" /><Relationship Id="rId32" Type="http://schemas.openxmlformats.org/officeDocument/2006/relationships/hyperlink" Target="https://pbs.twimg.com/media/DzKbj2RU8AAPdYZ.jpg" TargetMode="External" /><Relationship Id="rId33" Type="http://schemas.openxmlformats.org/officeDocument/2006/relationships/hyperlink" Target="https://pbs.twimg.com/media/DzKbj2RU8AAPdYZ.jpg" TargetMode="External" /><Relationship Id="rId34" Type="http://schemas.openxmlformats.org/officeDocument/2006/relationships/hyperlink" Target="https://pbs.twimg.com/media/DzKbj2RU8AAPdYZ.jpg" TargetMode="External" /><Relationship Id="rId35" Type="http://schemas.openxmlformats.org/officeDocument/2006/relationships/hyperlink" Target="https://pbs.twimg.com/media/DzKbj2RU8AAPdYZ.jpg" TargetMode="External" /><Relationship Id="rId36" Type="http://schemas.openxmlformats.org/officeDocument/2006/relationships/hyperlink" Target="https://pbs.twimg.com/media/DzKbj2RU8AAPdYZ.jpg" TargetMode="External" /><Relationship Id="rId37" Type="http://schemas.openxmlformats.org/officeDocument/2006/relationships/hyperlink" Target="https://pbs.twimg.com/media/DzKbj2RU8AAPdYZ.jpg" TargetMode="External" /><Relationship Id="rId38" Type="http://schemas.openxmlformats.org/officeDocument/2006/relationships/hyperlink" Target="https://pbs.twimg.com/media/DzKbj2RU8AAPdYZ.jpg" TargetMode="External" /><Relationship Id="rId39" Type="http://schemas.openxmlformats.org/officeDocument/2006/relationships/hyperlink" Target="https://pbs.twimg.com/media/DzKbj2RU8AAPdYZ.jpg" TargetMode="External" /><Relationship Id="rId40" Type="http://schemas.openxmlformats.org/officeDocument/2006/relationships/hyperlink" Target="https://pbs.twimg.com/media/DzKbj2RU8AAPdYZ.jpg" TargetMode="External" /><Relationship Id="rId41" Type="http://schemas.openxmlformats.org/officeDocument/2006/relationships/hyperlink" Target="https://pbs.twimg.com/media/DzKbj2RU8AAPdYZ.jpg" TargetMode="External" /><Relationship Id="rId42" Type="http://schemas.openxmlformats.org/officeDocument/2006/relationships/hyperlink" Target="https://pbs.twimg.com/media/DzOTwJOVsAU83gC.jpg" TargetMode="External" /><Relationship Id="rId43" Type="http://schemas.openxmlformats.org/officeDocument/2006/relationships/hyperlink" Target="https://pbs.twimg.com/media/DzKbj2RU8AAPdYZ.jpg" TargetMode="External" /><Relationship Id="rId44" Type="http://schemas.openxmlformats.org/officeDocument/2006/relationships/hyperlink" Target="https://pbs.twimg.com/media/DzKbj2RU8AAPdYZ.jpg" TargetMode="External" /><Relationship Id="rId45" Type="http://schemas.openxmlformats.org/officeDocument/2006/relationships/hyperlink" Target="https://pbs.twimg.com/media/DzOmkXqU0AELheh.jpg" TargetMode="External" /><Relationship Id="rId46" Type="http://schemas.openxmlformats.org/officeDocument/2006/relationships/hyperlink" Target="https://pbs.twimg.com/media/DzO0-THUUAAvYhy.jpg" TargetMode="External" /><Relationship Id="rId47" Type="http://schemas.openxmlformats.org/officeDocument/2006/relationships/hyperlink" Target="https://pbs.twimg.com/media/DzO0hXYUYAA7tTg.jpg" TargetMode="External" /><Relationship Id="rId48" Type="http://schemas.openxmlformats.org/officeDocument/2006/relationships/hyperlink" Target="https://pbs.twimg.com/media/DzO_GM7UcAAbth-.jpg" TargetMode="External" /><Relationship Id="rId49" Type="http://schemas.openxmlformats.org/officeDocument/2006/relationships/hyperlink" Target="https://pbs.twimg.com/media/DzPFrUYVYAApmvm.jpg" TargetMode="External" /><Relationship Id="rId50" Type="http://schemas.openxmlformats.org/officeDocument/2006/relationships/hyperlink" Target="https://pbs.twimg.com/media/DzPLbvDVYAAmDJA.jpg" TargetMode="External" /><Relationship Id="rId51" Type="http://schemas.openxmlformats.org/officeDocument/2006/relationships/hyperlink" Target="https://pbs.twimg.com/media/DzPLgd2UUAAV1nO.jpg" TargetMode="External" /><Relationship Id="rId52" Type="http://schemas.openxmlformats.org/officeDocument/2006/relationships/hyperlink" Target="https://pbs.twimg.com/media/DzPLwozU8AAaBbM.jpg" TargetMode="External" /><Relationship Id="rId53" Type="http://schemas.openxmlformats.org/officeDocument/2006/relationships/hyperlink" Target="https://pbs.twimg.com/media/DzPMSNQV4AEd2kU.jpg" TargetMode="External" /><Relationship Id="rId54" Type="http://schemas.openxmlformats.org/officeDocument/2006/relationships/hyperlink" Target="https://pbs.twimg.com/media/DzPM5A_U0AA7hUx.jpg" TargetMode="External" /><Relationship Id="rId55" Type="http://schemas.openxmlformats.org/officeDocument/2006/relationships/hyperlink" Target="https://pbs.twimg.com/media/DzPKRWMVAAAE6fX.jpg" TargetMode="External" /><Relationship Id="rId56" Type="http://schemas.openxmlformats.org/officeDocument/2006/relationships/hyperlink" Target="https://pbs.twimg.com/media/DzKbj2RU8AAPdYZ.jpg" TargetMode="External" /><Relationship Id="rId57" Type="http://schemas.openxmlformats.org/officeDocument/2006/relationships/hyperlink" Target="https://pbs.twimg.com/media/DzPOT0QX0AA4KZO.jpg" TargetMode="External" /><Relationship Id="rId58" Type="http://schemas.openxmlformats.org/officeDocument/2006/relationships/hyperlink" Target="https://pbs.twimg.com/media/DzPQ0xrVAAEcSa6.jpg" TargetMode="External" /><Relationship Id="rId59" Type="http://schemas.openxmlformats.org/officeDocument/2006/relationships/hyperlink" Target="https://pbs.twimg.com/media/DzPGrtBUcAAUWIR.jpg" TargetMode="External" /><Relationship Id="rId60" Type="http://schemas.openxmlformats.org/officeDocument/2006/relationships/hyperlink" Target="https://pbs.twimg.com/media/DzPGrtBUcAAUWIR.jpg" TargetMode="External" /><Relationship Id="rId61" Type="http://schemas.openxmlformats.org/officeDocument/2006/relationships/hyperlink" Target="https://pbs.twimg.com/media/DzKbj2RU8AAPdYZ.jpg" TargetMode="External" /><Relationship Id="rId62" Type="http://schemas.openxmlformats.org/officeDocument/2006/relationships/hyperlink" Target="https://pbs.twimg.com/media/DzPKRWMVAAAE6fX.jpg" TargetMode="External" /><Relationship Id="rId63" Type="http://schemas.openxmlformats.org/officeDocument/2006/relationships/hyperlink" Target="https://pbs.twimg.com/media/DzPKRWMVAAAE6fX.jpg" TargetMode="External" /><Relationship Id="rId64" Type="http://schemas.openxmlformats.org/officeDocument/2006/relationships/hyperlink" Target="https://pbs.twimg.com/media/DzPUI7YVYAAtqMH.jpg" TargetMode="External" /><Relationship Id="rId65" Type="http://schemas.openxmlformats.org/officeDocument/2006/relationships/hyperlink" Target="https://pbs.twimg.com/media/DzPY1R-VYAIV-ug.jpg" TargetMode="External" /><Relationship Id="rId66" Type="http://schemas.openxmlformats.org/officeDocument/2006/relationships/hyperlink" Target="https://pbs.twimg.com/media/DzPYbsFUUAAlOo5.jpg" TargetMode="External" /><Relationship Id="rId67" Type="http://schemas.openxmlformats.org/officeDocument/2006/relationships/hyperlink" Target="https://pbs.twimg.com/media/DzPXV1UUcAA25Jv.jpg" TargetMode="External" /><Relationship Id="rId68" Type="http://schemas.openxmlformats.org/officeDocument/2006/relationships/hyperlink" Target="https://pbs.twimg.com/media/DzPXV1UUcAA25Jv.jpg" TargetMode="External" /><Relationship Id="rId69" Type="http://schemas.openxmlformats.org/officeDocument/2006/relationships/hyperlink" Target="https://pbs.twimg.com/media/DzKbj2RU8AAPdYZ.jpg" TargetMode="External" /><Relationship Id="rId70" Type="http://schemas.openxmlformats.org/officeDocument/2006/relationships/hyperlink" Target="https://pbs.twimg.com/media/DzKbj2RU8AAPdYZ.jpg" TargetMode="External" /><Relationship Id="rId71" Type="http://schemas.openxmlformats.org/officeDocument/2006/relationships/hyperlink" Target="https://pbs.twimg.com/media/DzPa-uLVAAAEM8q.jpg" TargetMode="External" /><Relationship Id="rId72" Type="http://schemas.openxmlformats.org/officeDocument/2006/relationships/hyperlink" Target="https://pbs.twimg.com/media/DzPb0QUUYAIYKmG.jpg" TargetMode="External" /><Relationship Id="rId73" Type="http://schemas.openxmlformats.org/officeDocument/2006/relationships/hyperlink" Target="https://pbs.twimg.com/media/DzPcUzqUwAEx20t.jpg" TargetMode="External" /><Relationship Id="rId74" Type="http://schemas.openxmlformats.org/officeDocument/2006/relationships/hyperlink" Target="https://pbs.twimg.com/media/DzKbj2RU8AAPdYZ.jpg" TargetMode="External" /><Relationship Id="rId75" Type="http://schemas.openxmlformats.org/officeDocument/2006/relationships/hyperlink" Target="https://pbs.twimg.com/media/DzPh2AxUUAAK6RF.jpg" TargetMode="External" /><Relationship Id="rId76" Type="http://schemas.openxmlformats.org/officeDocument/2006/relationships/hyperlink" Target="https://pbs.twimg.com/media/DzPh2AxUUAAK6RF.jpg" TargetMode="External" /><Relationship Id="rId77" Type="http://schemas.openxmlformats.org/officeDocument/2006/relationships/hyperlink" Target="https://pbs.twimg.com/media/DzKbj2RU8AAPdYZ.jpg" TargetMode="External" /><Relationship Id="rId78" Type="http://schemas.openxmlformats.org/officeDocument/2006/relationships/hyperlink" Target="https://pbs.twimg.com/media/DzKbj2RU8AAPdYZ.jpg" TargetMode="External" /><Relationship Id="rId79" Type="http://schemas.openxmlformats.org/officeDocument/2006/relationships/hyperlink" Target="https://pbs.twimg.com/media/DzPcffMUcAUO0Uc.jpg" TargetMode="External" /><Relationship Id="rId80" Type="http://schemas.openxmlformats.org/officeDocument/2006/relationships/hyperlink" Target="https://pbs.twimg.com/media/DzKbj2RU8AAPdYZ.jpg" TargetMode="External" /><Relationship Id="rId81" Type="http://schemas.openxmlformats.org/officeDocument/2006/relationships/hyperlink" Target="https://pbs.twimg.com/media/DzKbj2RU8AAPdYZ.jpg" TargetMode="External" /><Relationship Id="rId82" Type="http://schemas.openxmlformats.org/officeDocument/2006/relationships/hyperlink" Target="https://pbs.twimg.com/media/DzO0HCiU8AEhs7I.jpg" TargetMode="External" /><Relationship Id="rId83" Type="http://schemas.openxmlformats.org/officeDocument/2006/relationships/hyperlink" Target="https://pbs.twimg.com/media/DzO29x6U8AAEzm9.jpg" TargetMode="External" /><Relationship Id="rId84" Type="http://schemas.openxmlformats.org/officeDocument/2006/relationships/hyperlink" Target="https://pbs.twimg.com/media/DzP2XU5UUAAuDXo.jpg" TargetMode="External" /><Relationship Id="rId85" Type="http://schemas.openxmlformats.org/officeDocument/2006/relationships/hyperlink" Target="https://pbs.twimg.com/media/DzP2XU5UUAAuDXo.jpg" TargetMode="External" /><Relationship Id="rId86" Type="http://schemas.openxmlformats.org/officeDocument/2006/relationships/hyperlink" Target="https://pbs.twimg.com/media/DzPklU2U8AAm2zA.jpg" TargetMode="External" /><Relationship Id="rId87" Type="http://schemas.openxmlformats.org/officeDocument/2006/relationships/hyperlink" Target="https://pbs.twimg.com/media/DzP3ifsUUAE4KdY.jpg" TargetMode="External" /><Relationship Id="rId88" Type="http://schemas.openxmlformats.org/officeDocument/2006/relationships/hyperlink" Target="https://pbs.twimg.com/media/DzKbj2RU8AAPdYZ.jpg" TargetMode="External" /><Relationship Id="rId89" Type="http://schemas.openxmlformats.org/officeDocument/2006/relationships/hyperlink" Target="https://pbs.twimg.com/media/DzKbj2RU8AAPdYZ.jpg" TargetMode="External" /><Relationship Id="rId90" Type="http://schemas.openxmlformats.org/officeDocument/2006/relationships/hyperlink" Target="https://pbs.twimg.com/media/DzKbj2RU8AAPdYZ.jpg" TargetMode="External" /><Relationship Id="rId91" Type="http://schemas.openxmlformats.org/officeDocument/2006/relationships/hyperlink" Target="https://pbs.twimg.com/media/DzKbj2RU8AAPdYZ.jpg" TargetMode="External" /><Relationship Id="rId92" Type="http://schemas.openxmlformats.org/officeDocument/2006/relationships/hyperlink" Target="https://pbs.twimg.com/media/DzKbj2RU8AAPdYZ.jpg" TargetMode="External" /><Relationship Id="rId93" Type="http://schemas.openxmlformats.org/officeDocument/2006/relationships/hyperlink" Target="https://pbs.twimg.com/media/DzPdKLRUUAAGIvU.jpg" TargetMode="External" /><Relationship Id="rId94" Type="http://schemas.openxmlformats.org/officeDocument/2006/relationships/hyperlink" Target="https://pbs.twimg.com/media/DzPdKLRUUAAGIvU.jpg" TargetMode="External" /><Relationship Id="rId95" Type="http://schemas.openxmlformats.org/officeDocument/2006/relationships/hyperlink" Target="https://pbs.twimg.com/media/DzPdKLRUUAAGIvU.jpg" TargetMode="External" /><Relationship Id="rId96" Type="http://schemas.openxmlformats.org/officeDocument/2006/relationships/hyperlink" Target="https://pbs.twimg.com/media/DzPdKLRUUAAGIvU.jpg" TargetMode="External" /><Relationship Id="rId97" Type="http://schemas.openxmlformats.org/officeDocument/2006/relationships/hyperlink" Target="https://pbs.twimg.com/media/DzP2XU5UUAAuDXo.jpg" TargetMode="External" /><Relationship Id="rId98" Type="http://schemas.openxmlformats.org/officeDocument/2006/relationships/hyperlink" Target="https://pbs.twimg.com/media/DzP2XU5UUAAuDXo.jpg" TargetMode="External" /><Relationship Id="rId99" Type="http://schemas.openxmlformats.org/officeDocument/2006/relationships/hyperlink" Target="https://pbs.twimg.com/media/DzP2XU5UUAAuDXo.jpg" TargetMode="External" /><Relationship Id="rId100" Type="http://schemas.openxmlformats.org/officeDocument/2006/relationships/hyperlink" Target="https://pbs.twimg.com/media/DzO1pVFVsAAWWNT.jpg" TargetMode="External" /><Relationship Id="rId101" Type="http://schemas.openxmlformats.org/officeDocument/2006/relationships/hyperlink" Target="https://pbs.twimg.com/media/DzPdKLRUUAAGIvU.jpg" TargetMode="External" /><Relationship Id="rId102" Type="http://schemas.openxmlformats.org/officeDocument/2006/relationships/hyperlink" Target="https://pbs.twimg.com/media/DzO1pVFVsAAWWNT.jpg" TargetMode="External" /><Relationship Id="rId103" Type="http://schemas.openxmlformats.org/officeDocument/2006/relationships/hyperlink" Target="https://pbs.twimg.com/media/DzP0ZWqVsAA7Yf3.jpg" TargetMode="External" /><Relationship Id="rId104" Type="http://schemas.openxmlformats.org/officeDocument/2006/relationships/hyperlink" Target="https://pbs.twimg.com/media/DzP1XonU8AE3_Lz.jpg" TargetMode="External" /><Relationship Id="rId105" Type="http://schemas.openxmlformats.org/officeDocument/2006/relationships/hyperlink" Target="https://pbs.twimg.com/media/DzP2XU5UUAAuDXo.jpg" TargetMode="External" /><Relationship Id="rId106" Type="http://schemas.openxmlformats.org/officeDocument/2006/relationships/hyperlink" Target="https://pbs.twimg.com/media/DzO1pVFVsAAWWNT.jpg" TargetMode="External" /><Relationship Id="rId107" Type="http://schemas.openxmlformats.org/officeDocument/2006/relationships/hyperlink" Target="https://pbs.twimg.com/media/DzP2XU5UUAAuDXo.jpg" TargetMode="External" /><Relationship Id="rId108" Type="http://schemas.openxmlformats.org/officeDocument/2006/relationships/hyperlink" Target="https://pbs.twimg.com/media/DzQIDrdUcAAZW-f.jpg" TargetMode="External" /><Relationship Id="rId109" Type="http://schemas.openxmlformats.org/officeDocument/2006/relationships/hyperlink" Target="https://pbs.twimg.com/media/DzPYbsFUUAAlOo5.jpg" TargetMode="External" /><Relationship Id="rId110" Type="http://schemas.openxmlformats.org/officeDocument/2006/relationships/hyperlink" Target="https://pbs.twimg.com/media/DzPYbsFUUAAlOo5.jpg" TargetMode="External" /><Relationship Id="rId111" Type="http://schemas.openxmlformats.org/officeDocument/2006/relationships/hyperlink" Target="https://pbs.twimg.com/media/DzP209_U0AA8Z-N.jpg" TargetMode="External" /><Relationship Id="rId112" Type="http://schemas.openxmlformats.org/officeDocument/2006/relationships/hyperlink" Target="https://pbs.twimg.com/media/DzPtpoEU8AEbeKr.jpg" TargetMode="External" /><Relationship Id="rId113" Type="http://schemas.openxmlformats.org/officeDocument/2006/relationships/hyperlink" Target="https://pbs.twimg.com/media/DzQPTdEVAAEN93e.jpg" TargetMode="External" /><Relationship Id="rId114" Type="http://schemas.openxmlformats.org/officeDocument/2006/relationships/hyperlink" Target="https://pbs.twimg.com/media/DzQPTdEVAAEN93e.jpg" TargetMode="External" /><Relationship Id="rId115" Type="http://schemas.openxmlformats.org/officeDocument/2006/relationships/hyperlink" Target="https://pbs.twimg.com/media/DzQPTdEVAAEN93e.jpg" TargetMode="External" /><Relationship Id="rId116" Type="http://schemas.openxmlformats.org/officeDocument/2006/relationships/hyperlink" Target="http://pbs.twimg.com/profile_images/1072237190317408257/lKUh6ucG_normal.jpg" TargetMode="External" /><Relationship Id="rId117" Type="http://schemas.openxmlformats.org/officeDocument/2006/relationships/hyperlink" Target="http://pbs.twimg.com/profile_images/985674926609838081/Lo_kmwel_normal.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abs.twimg.com/sticky/default_profile_images/default_profile_normal.png" TargetMode="External" /><Relationship Id="rId122" Type="http://schemas.openxmlformats.org/officeDocument/2006/relationships/hyperlink" Target="http://pbs.twimg.com/profile_images/885341144762241024/h_6oI9KR_normal.jpg" TargetMode="External" /><Relationship Id="rId123" Type="http://schemas.openxmlformats.org/officeDocument/2006/relationships/hyperlink" Target="http://pbs.twimg.com/profile_images/588902235041464320/bteRXCwY_normal.jpg" TargetMode="External" /><Relationship Id="rId124" Type="http://schemas.openxmlformats.org/officeDocument/2006/relationships/hyperlink" Target="http://pbs.twimg.com/profile_images/588902235041464320/bteRXCwY_normal.jpg" TargetMode="External" /><Relationship Id="rId125" Type="http://schemas.openxmlformats.org/officeDocument/2006/relationships/hyperlink" Target="http://pbs.twimg.com/profile_images/1082739862644568065/3sOlI8ze_normal.jpg" TargetMode="External" /><Relationship Id="rId126" Type="http://schemas.openxmlformats.org/officeDocument/2006/relationships/hyperlink" Target="http://pbs.twimg.com/profile_images/1082739862644568065/3sOlI8ze_normal.jpg" TargetMode="External" /><Relationship Id="rId127" Type="http://schemas.openxmlformats.org/officeDocument/2006/relationships/hyperlink" Target="https://pbs.twimg.com/tweet_video_thumb/DzJmflTV4AE9jC-.jpg" TargetMode="External" /><Relationship Id="rId128" Type="http://schemas.openxmlformats.org/officeDocument/2006/relationships/hyperlink" Target="https://pbs.twimg.com/media/DzKbj2RU8AAPdYZ.jpg" TargetMode="External" /><Relationship Id="rId129" Type="http://schemas.openxmlformats.org/officeDocument/2006/relationships/hyperlink" Target="https://pbs.twimg.com/media/DzKbj2RU8AAPdYZ.jpg" TargetMode="External" /><Relationship Id="rId130" Type="http://schemas.openxmlformats.org/officeDocument/2006/relationships/hyperlink" Target="http://pbs.twimg.com/profile_images/974842701538562049/VavCtepa_normal.jpg" TargetMode="External" /><Relationship Id="rId131" Type="http://schemas.openxmlformats.org/officeDocument/2006/relationships/hyperlink" Target="https://pbs.twimg.com/media/DzKbj2RU8AAPdYZ.jpg" TargetMode="External" /><Relationship Id="rId132" Type="http://schemas.openxmlformats.org/officeDocument/2006/relationships/hyperlink" Target="https://pbs.twimg.com/media/DzKbj2RU8AAPdYZ.jpg" TargetMode="External" /><Relationship Id="rId133" Type="http://schemas.openxmlformats.org/officeDocument/2006/relationships/hyperlink" Target="https://pbs.twimg.com/media/DzKbj2RU8AAPdYZ.jpg" TargetMode="External" /><Relationship Id="rId134" Type="http://schemas.openxmlformats.org/officeDocument/2006/relationships/hyperlink" Target="https://pbs.twimg.com/media/DzKbj2RU8AAPdYZ.jpg" TargetMode="External" /><Relationship Id="rId135" Type="http://schemas.openxmlformats.org/officeDocument/2006/relationships/hyperlink" Target="https://pbs.twimg.com/media/DzKbj2RU8AAPdYZ.jpg" TargetMode="External" /><Relationship Id="rId136" Type="http://schemas.openxmlformats.org/officeDocument/2006/relationships/hyperlink" Target="http://pbs.twimg.com/profile_images/651731592487043073/PMxq78aL_normal.jpg" TargetMode="External" /><Relationship Id="rId137" Type="http://schemas.openxmlformats.org/officeDocument/2006/relationships/hyperlink" Target="https://pbs.twimg.com/media/DzKbj2RU8AAPdYZ.jpg" TargetMode="External" /><Relationship Id="rId138" Type="http://schemas.openxmlformats.org/officeDocument/2006/relationships/hyperlink" Target="https://pbs.twimg.com/media/DzKbj2RU8AAPdYZ.jpg" TargetMode="External" /><Relationship Id="rId139" Type="http://schemas.openxmlformats.org/officeDocument/2006/relationships/hyperlink" Target="https://pbs.twimg.com/media/DzKbj2RU8AAPdYZ.jpg" TargetMode="External" /><Relationship Id="rId140" Type="http://schemas.openxmlformats.org/officeDocument/2006/relationships/hyperlink" Target="https://pbs.twimg.com/media/DzKbj2RU8AAPdYZ.jpg" TargetMode="External" /><Relationship Id="rId141" Type="http://schemas.openxmlformats.org/officeDocument/2006/relationships/hyperlink" Target="https://pbs.twimg.com/media/DzKbj2RU8AAPdYZ.jpg" TargetMode="External" /><Relationship Id="rId142" Type="http://schemas.openxmlformats.org/officeDocument/2006/relationships/hyperlink" Target="https://pbs.twimg.com/media/DzKbj2RU8AAPdYZ.jpg" TargetMode="External" /><Relationship Id="rId143" Type="http://schemas.openxmlformats.org/officeDocument/2006/relationships/hyperlink" Target="http://pbs.twimg.com/profile_images/924424527668318208/XB2Y1TgA_normal.jpg" TargetMode="External" /><Relationship Id="rId144" Type="http://schemas.openxmlformats.org/officeDocument/2006/relationships/hyperlink" Target="http://pbs.twimg.com/profile_images/1087425192094298114/g6Ha5QZ5_normal.jpg" TargetMode="External" /><Relationship Id="rId145" Type="http://schemas.openxmlformats.org/officeDocument/2006/relationships/hyperlink" Target="https://pbs.twimg.com/media/DzKbj2RU8AAPdYZ.jpg" TargetMode="External" /><Relationship Id="rId146" Type="http://schemas.openxmlformats.org/officeDocument/2006/relationships/hyperlink" Target="https://pbs.twimg.com/media/DzKbj2RU8AAPdYZ.jpg" TargetMode="External" /><Relationship Id="rId147" Type="http://schemas.openxmlformats.org/officeDocument/2006/relationships/hyperlink" Target="https://pbs.twimg.com/media/DzKbj2RU8AAPdYZ.jpg" TargetMode="External" /><Relationship Id="rId148" Type="http://schemas.openxmlformats.org/officeDocument/2006/relationships/hyperlink" Target="https://pbs.twimg.com/media/DzKbj2RU8AAPdYZ.jpg" TargetMode="External" /><Relationship Id="rId149" Type="http://schemas.openxmlformats.org/officeDocument/2006/relationships/hyperlink" Target="https://pbs.twimg.com/media/DzKbj2RU8AAPdYZ.jpg" TargetMode="External" /><Relationship Id="rId150" Type="http://schemas.openxmlformats.org/officeDocument/2006/relationships/hyperlink" Target="https://pbs.twimg.com/media/DzOTwJOVsAU83gC.jpg" TargetMode="External" /><Relationship Id="rId151" Type="http://schemas.openxmlformats.org/officeDocument/2006/relationships/hyperlink" Target="https://pbs.twimg.com/media/DzKbj2RU8AAPdYZ.jpg" TargetMode="External" /><Relationship Id="rId152" Type="http://schemas.openxmlformats.org/officeDocument/2006/relationships/hyperlink" Target="https://pbs.twimg.com/media/DzKbj2RU8AAPdYZ.jpg" TargetMode="External" /><Relationship Id="rId153" Type="http://schemas.openxmlformats.org/officeDocument/2006/relationships/hyperlink" Target="https://pbs.twimg.com/media/DzOmkXqU0AELheh.jpg" TargetMode="External" /><Relationship Id="rId154" Type="http://schemas.openxmlformats.org/officeDocument/2006/relationships/hyperlink" Target="http://pbs.twimg.com/profile_images/1095457816989450240/FbKENTqr_normal.jpg" TargetMode="External" /><Relationship Id="rId155" Type="http://schemas.openxmlformats.org/officeDocument/2006/relationships/hyperlink" Target="https://pbs.twimg.com/media/DzO0-THUUAAvYhy.jpg" TargetMode="External" /><Relationship Id="rId156" Type="http://schemas.openxmlformats.org/officeDocument/2006/relationships/hyperlink" Target="https://pbs.twimg.com/media/DzO0hXYUYAA7tTg.jpg" TargetMode="External" /><Relationship Id="rId157" Type="http://schemas.openxmlformats.org/officeDocument/2006/relationships/hyperlink" Target="http://pbs.twimg.com/profile_images/1072062564085968896/C3wys3mc_normal.jpg" TargetMode="External" /><Relationship Id="rId158" Type="http://schemas.openxmlformats.org/officeDocument/2006/relationships/hyperlink" Target="http://pbs.twimg.com/profile_images/1072062564085968896/C3wys3mc_normal.jpg" TargetMode="External" /><Relationship Id="rId159" Type="http://schemas.openxmlformats.org/officeDocument/2006/relationships/hyperlink" Target="http://pbs.twimg.com/profile_images/3380930996/ffa8ae91afe7b5d99b1cfd17219f142c_normal.jpeg" TargetMode="External" /><Relationship Id="rId160" Type="http://schemas.openxmlformats.org/officeDocument/2006/relationships/hyperlink" Target="https://pbs.twimg.com/media/DzO_GM7UcAAbth-.jpg" TargetMode="External" /><Relationship Id="rId161" Type="http://schemas.openxmlformats.org/officeDocument/2006/relationships/hyperlink" Target="http://pbs.twimg.com/profile_images/1043855213176737792/RGbVZB-x_normal.jpg" TargetMode="External" /><Relationship Id="rId162" Type="http://schemas.openxmlformats.org/officeDocument/2006/relationships/hyperlink" Target="https://pbs.twimg.com/media/DzPFrUYVYAApmvm.jpg" TargetMode="External" /><Relationship Id="rId163" Type="http://schemas.openxmlformats.org/officeDocument/2006/relationships/hyperlink" Target="http://pbs.twimg.com/profile_images/1054399455884128256/r7Nw6jlx_normal.jpg" TargetMode="External" /><Relationship Id="rId164" Type="http://schemas.openxmlformats.org/officeDocument/2006/relationships/hyperlink" Target="http://pbs.twimg.com/profile_images/524720395279011840/Dw9oR9lG_normal.jpeg" TargetMode="External" /><Relationship Id="rId165" Type="http://schemas.openxmlformats.org/officeDocument/2006/relationships/hyperlink" Target="https://pbs.twimg.com/media/DzPLbvDVYAAmDJA.jpg" TargetMode="External" /><Relationship Id="rId166" Type="http://schemas.openxmlformats.org/officeDocument/2006/relationships/hyperlink" Target="https://pbs.twimg.com/media/DzPLgd2UUAAV1nO.jpg" TargetMode="External" /><Relationship Id="rId167" Type="http://schemas.openxmlformats.org/officeDocument/2006/relationships/hyperlink" Target="http://pbs.twimg.com/profile_images/869639723672895492/Z_TqyL6o_normal.jpg" TargetMode="External" /><Relationship Id="rId168" Type="http://schemas.openxmlformats.org/officeDocument/2006/relationships/hyperlink" Target="http://pbs.twimg.com/profile_images/869639723672895492/Z_TqyL6o_normal.jpg" TargetMode="External" /><Relationship Id="rId169" Type="http://schemas.openxmlformats.org/officeDocument/2006/relationships/hyperlink" Target="https://pbs.twimg.com/media/DzPLwozU8AAaBbM.jpg" TargetMode="External" /><Relationship Id="rId170" Type="http://schemas.openxmlformats.org/officeDocument/2006/relationships/hyperlink" Target="http://pbs.twimg.com/profile_images/1087950778550108160/rFvwsYZK_normal.jpg" TargetMode="External" /><Relationship Id="rId171" Type="http://schemas.openxmlformats.org/officeDocument/2006/relationships/hyperlink" Target="http://pbs.twimg.com/profile_images/1087950778550108160/rFvwsYZK_normal.jpg" TargetMode="External" /><Relationship Id="rId172" Type="http://schemas.openxmlformats.org/officeDocument/2006/relationships/hyperlink" Target="https://pbs.twimg.com/media/DzPMSNQV4AEd2kU.jpg" TargetMode="External" /><Relationship Id="rId173" Type="http://schemas.openxmlformats.org/officeDocument/2006/relationships/hyperlink" Target="https://pbs.twimg.com/media/DzPM5A_U0AA7hUx.jpg" TargetMode="External" /><Relationship Id="rId174" Type="http://schemas.openxmlformats.org/officeDocument/2006/relationships/hyperlink" Target="https://pbs.twimg.com/media/DzPKRWMVAAAE6fX.jpg" TargetMode="External" /><Relationship Id="rId175" Type="http://schemas.openxmlformats.org/officeDocument/2006/relationships/hyperlink" Target="https://pbs.twimg.com/media/DzKbj2RU8AAPdYZ.jpg" TargetMode="External" /><Relationship Id="rId176" Type="http://schemas.openxmlformats.org/officeDocument/2006/relationships/hyperlink" Target="https://pbs.twimg.com/media/DzPOT0QX0AA4KZO.jpg" TargetMode="External" /><Relationship Id="rId177" Type="http://schemas.openxmlformats.org/officeDocument/2006/relationships/hyperlink" Target="http://pbs.twimg.com/profile_images/873544276881403904/4tsX0pbP_normal.jpg" TargetMode="External" /><Relationship Id="rId178" Type="http://schemas.openxmlformats.org/officeDocument/2006/relationships/hyperlink" Target="https://pbs.twimg.com/media/DzPQ0xrVAAEcSa6.jpg" TargetMode="External" /><Relationship Id="rId179" Type="http://schemas.openxmlformats.org/officeDocument/2006/relationships/hyperlink" Target="https://pbs.twimg.com/media/DzPGrtBUcAAUWIR.jpg" TargetMode="External" /><Relationship Id="rId180" Type="http://schemas.openxmlformats.org/officeDocument/2006/relationships/hyperlink" Target="https://pbs.twimg.com/media/DzPGrtBUcAAUWIR.jpg" TargetMode="External" /><Relationship Id="rId181" Type="http://schemas.openxmlformats.org/officeDocument/2006/relationships/hyperlink" Target="https://pbs.twimg.com/media/DzKbj2RU8AAPdYZ.jpg" TargetMode="External" /><Relationship Id="rId182" Type="http://schemas.openxmlformats.org/officeDocument/2006/relationships/hyperlink" Target="https://pbs.twimg.com/media/DzPKRWMVAAAE6fX.jpg" TargetMode="External" /><Relationship Id="rId183" Type="http://schemas.openxmlformats.org/officeDocument/2006/relationships/hyperlink" Target="https://pbs.twimg.com/media/DzPKRWMVAAAE6fX.jpg" TargetMode="External" /><Relationship Id="rId184" Type="http://schemas.openxmlformats.org/officeDocument/2006/relationships/hyperlink" Target="https://pbs.twimg.com/media/DzPUI7YVYAAtqMH.jpg" TargetMode="External" /><Relationship Id="rId185" Type="http://schemas.openxmlformats.org/officeDocument/2006/relationships/hyperlink" Target="http://pbs.twimg.com/profile_images/975108058887188481/Cxl9iSqD_normal.jpg" TargetMode="External" /><Relationship Id="rId186" Type="http://schemas.openxmlformats.org/officeDocument/2006/relationships/hyperlink" Target="http://pbs.twimg.com/profile_images/975108058887188481/Cxl9iSqD_normal.jpg" TargetMode="External" /><Relationship Id="rId187" Type="http://schemas.openxmlformats.org/officeDocument/2006/relationships/hyperlink" Target="http://pbs.twimg.com/profile_images/1013563961633959936/X5epMthl_normal.jpg" TargetMode="External" /><Relationship Id="rId188" Type="http://schemas.openxmlformats.org/officeDocument/2006/relationships/hyperlink" Target="http://pbs.twimg.com/profile_images/1013563961633959936/X5epMthl_normal.jpg" TargetMode="External" /><Relationship Id="rId189" Type="http://schemas.openxmlformats.org/officeDocument/2006/relationships/hyperlink" Target="https://pbs.twimg.com/media/DzPY1R-VYAIV-ug.jpg" TargetMode="External" /><Relationship Id="rId190" Type="http://schemas.openxmlformats.org/officeDocument/2006/relationships/hyperlink" Target="https://pbs.twimg.com/media/DzPYbsFUUAAlOo5.jpg" TargetMode="External" /><Relationship Id="rId191" Type="http://schemas.openxmlformats.org/officeDocument/2006/relationships/hyperlink" Target="https://pbs.twimg.com/media/DzPXV1UUcAA25Jv.jpg" TargetMode="External" /><Relationship Id="rId192" Type="http://schemas.openxmlformats.org/officeDocument/2006/relationships/hyperlink" Target="http://pbs.twimg.com/profile_images/1013563961633959936/X5epMthl_normal.jpg" TargetMode="External" /><Relationship Id="rId193" Type="http://schemas.openxmlformats.org/officeDocument/2006/relationships/hyperlink" Target="https://pbs.twimg.com/media/DzPXV1UUcAA25Jv.jpg" TargetMode="External" /><Relationship Id="rId194" Type="http://schemas.openxmlformats.org/officeDocument/2006/relationships/hyperlink" Target="https://pbs.twimg.com/media/DzKbj2RU8AAPdYZ.jpg" TargetMode="External" /><Relationship Id="rId195" Type="http://schemas.openxmlformats.org/officeDocument/2006/relationships/hyperlink" Target="https://pbs.twimg.com/media/DzKbj2RU8AAPdYZ.jpg" TargetMode="External" /><Relationship Id="rId196" Type="http://schemas.openxmlformats.org/officeDocument/2006/relationships/hyperlink" Target="https://pbs.twimg.com/media/DzPa-uLVAAAEM8q.jpg" TargetMode="External" /><Relationship Id="rId197" Type="http://schemas.openxmlformats.org/officeDocument/2006/relationships/hyperlink" Target="https://pbs.twimg.com/media/DzPb0QUUYAIYKmG.jpg" TargetMode="External" /><Relationship Id="rId198" Type="http://schemas.openxmlformats.org/officeDocument/2006/relationships/hyperlink" Target="https://pbs.twimg.com/media/DzPcUzqUwAEx20t.jpg" TargetMode="External" /><Relationship Id="rId199" Type="http://schemas.openxmlformats.org/officeDocument/2006/relationships/hyperlink" Target="http://pbs.twimg.com/profile_images/841478832985104384/TFrJE-IY_normal.jpg" TargetMode="External" /><Relationship Id="rId200" Type="http://schemas.openxmlformats.org/officeDocument/2006/relationships/hyperlink" Target="https://pbs.twimg.com/media/DzKbj2RU8AAPdYZ.jpg" TargetMode="External" /><Relationship Id="rId201" Type="http://schemas.openxmlformats.org/officeDocument/2006/relationships/hyperlink" Target="https://pbs.twimg.com/media/DzPh2AxUUAAK6RF.jpg" TargetMode="External" /><Relationship Id="rId202" Type="http://schemas.openxmlformats.org/officeDocument/2006/relationships/hyperlink" Target="https://pbs.twimg.com/media/DzPh2AxUUAAK6RF.jpg" TargetMode="External" /><Relationship Id="rId203" Type="http://schemas.openxmlformats.org/officeDocument/2006/relationships/hyperlink" Target="https://pbs.twimg.com/media/DzKbj2RU8AAPdYZ.jpg" TargetMode="External" /><Relationship Id="rId204" Type="http://schemas.openxmlformats.org/officeDocument/2006/relationships/hyperlink" Target="http://pbs.twimg.com/profile_images/667450503924592640/Ei0ad3y0_normal.jpg" TargetMode="External" /><Relationship Id="rId205" Type="http://schemas.openxmlformats.org/officeDocument/2006/relationships/hyperlink" Target="http://pbs.twimg.com/profile_images/667450503924592640/Ei0ad3y0_normal.jpg" TargetMode="External" /><Relationship Id="rId206" Type="http://schemas.openxmlformats.org/officeDocument/2006/relationships/hyperlink" Target="https://pbs.twimg.com/media/DzKbj2RU8AAPdYZ.jpg" TargetMode="External" /><Relationship Id="rId207" Type="http://schemas.openxmlformats.org/officeDocument/2006/relationships/hyperlink" Target="http://pbs.twimg.com/profile_images/667450503924592640/Ei0ad3y0_normal.jpg" TargetMode="External" /><Relationship Id="rId208" Type="http://schemas.openxmlformats.org/officeDocument/2006/relationships/hyperlink" Target="http://pbs.twimg.com/profile_images/755470436566233088/Su5sEaXX_normal.jpg" TargetMode="External" /><Relationship Id="rId209" Type="http://schemas.openxmlformats.org/officeDocument/2006/relationships/hyperlink" Target="http://pbs.twimg.com/profile_images/667450503924592640/Ei0ad3y0_normal.jpg" TargetMode="External" /><Relationship Id="rId210" Type="http://schemas.openxmlformats.org/officeDocument/2006/relationships/hyperlink" Target="https://pbs.twimg.com/media/DzPcffMUcAUO0Uc.jpg" TargetMode="External" /><Relationship Id="rId211" Type="http://schemas.openxmlformats.org/officeDocument/2006/relationships/hyperlink" Target="http://pbs.twimg.com/profile_images/667450503924592640/Ei0ad3y0_normal.jpg" TargetMode="External" /><Relationship Id="rId212" Type="http://schemas.openxmlformats.org/officeDocument/2006/relationships/hyperlink" Target="http://pbs.twimg.com/profile_images/755470436566233088/Su5sEaXX_normal.jpg" TargetMode="External" /><Relationship Id="rId213" Type="http://schemas.openxmlformats.org/officeDocument/2006/relationships/hyperlink" Target="http://pbs.twimg.com/profile_images/755470436566233088/Su5sEaXX_normal.jpg" TargetMode="External" /><Relationship Id="rId214" Type="http://schemas.openxmlformats.org/officeDocument/2006/relationships/hyperlink" Target="http://pbs.twimg.com/profile_images/1041818922763206656/3xf4mati_normal.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s://pbs.twimg.com/media/DzKbj2RU8AAPdYZ.jpg" TargetMode="External" /><Relationship Id="rId218" Type="http://schemas.openxmlformats.org/officeDocument/2006/relationships/hyperlink" Target="https://pbs.twimg.com/media/DzKbj2RU8AAPdYZ.jpg" TargetMode="External" /><Relationship Id="rId219" Type="http://schemas.openxmlformats.org/officeDocument/2006/relationships/hyperlink" Target="https://pbs.twimg.com/media/DzO0HCiU8AEhs7I.jpg" TargetMode="External" /><Relationship Id="rId220" Type="http://schemas.openxmlformats.org/officeDocument/2006/relationships/hyperlink" Target="http://pbs.twimg.com/profile_images/1095473447734558722/B_lAfzTu_normal.jpg" TargetMode="External" /><Relationship Id="rId221" Type="http://schemas.openxmlformats.org/officeDocument/2006/relationships/hyperlink" Target="https://pbs.twimg.com/media/DzO29x6U8AAEzm9.jpg" TargetMode="External" /><Relationship Id="rId222" Type="http://schemas.openxmlformats.org/officeDocument/2006/relationships/hyperlink" Target="http://pbs.twimg.com/profile_images/1095056503600484353/pUHjyLHc_normal.jpg" TargetMode="External" /><Relationship Id="rId223" Type="http://schemas.openxmlformats.org/officeDocument/2006/relationships/hyperlink" Target="http://pbs.twimg.com/profile_images/463862777908445185/bVH-R4P1_normal.jpeg" TargetMode="External" /><Relationship Id="rId224" Type="http://schemas.openxmlformats.org/officeDocument/2006/relationships/hyperlink" Target="http://pbs.twimg.com/profile_images/790919441022410752/KT0GKvgy_normal.jpg" TargetMode="External" /><Relationship Id="rId225" Type="http://schemas.openxmlformats.org/officeDocument/2006/relationships/hyperlink" Target="http://pbs.twimg.com/profile_images/760752413770911745/ws6IS8Ag_normal.jpg" TargetMode="External" /><Relationship Id="rId226" Type="http://schemas.openxmlformats.org/officeDocument/2006/relationships/hyperlink" Target="http://pbs.twimg.com/profile_images/675152377243111426/JbadLh5q_normal.jpg" TargetMode="External" /><Relationship Id="rId227" Type="http://schemas.openxmlformats.org/officeDocument/2006/relationships/hyperlink" Target="http://pbs.twimg.com/profile_images/1086349627790520320/EFYwKjuU_normal.jpg" TargetMode="External" /><Relationship Id="rId228" Type="http://schemas.openxmlformats.org/officeDocument/2006/relationships/hyperlink" Target="http://pbs.twimg.com/profile_images/1086349627790520320/EFYwKjuU_normal.jpg" TargetMode="External" /><Relationship Id="rId229" Type="http://schemas.openxmlformats.org/officeDocument/2006/relationships/hyperlink" Target="https://pbs.twimg.com/media/DzP2XU5UUAAuDXo.jpg" TargetMode="External" /><Relationship Id="rId230" Type="http://schemas.openxmlformats.org/officeDocument/2006/relationships/hyperlink" Target="https://pbs.twimg.com/media/DzP2XU5UUAAuDXo.jpg" TargetMode="External" /><Relationship Id="rId231" Type="http://schemas.openxmlformats.org/officeDocument/2006/relationships/hyperlink" Target="https://pbs.twimg.com/media/DzPklU2U8AAm2zA.jpg" TargetMode="External" /><Relationship Id="rId232" Type="http://schemas.openxmlformats.org/officeDocument/2006/relationships/hyperlink" Target="https://pbs.twimg.com/media/DzP3ifsUUAE4KdY.jpg" TargetMode="External" /><Relationship Id="rId233" Type="http://schemas.openxmlformats.org/officeDocument/2006/relationships/hyperlink" Target="https://pbs.twimg.com/media/DzKbj2RU8AAPdYZ.jpg" TargetMode="External" /><Relationship Id="rId234" Type="http://schemas.openxmlformats.org/officeDocument/2006/relationships/hyperlink" Target="https://pbs.twimg.com/media/DzKbj2RU8AAPdYZ.jpg" TargetMode="External" /><Relationship Id="rId235" Type="http://schemas.openxmlformats.org/officeDocument/2006/relationships/hyperlink" Target="https://pbs.twimg.com/media/DzKbj2RU8AAPdYZ.jpg" TargetMode="External" /><Relationship Id="rId236" Type="http://schemas.openxmlformats.org/officeDocument/2006/relationships/hyperlink" Target="https://pbs.twimg.com/media/DzKbj2RU8AAPdYZ.jpg" TargetMode="External" /><Relationship Id="rId237" Type="http://schemas.openxmlformats.org/officeDocument/2006/relationships/hyperlink" Target="https://pbs.twimg.com/media/DzKbj2RU8AAPdYZ.jpg" TargetMode="External" /><Relationship Id="rId238" Type="http://schemas.openxmlformats.org/officeDocument/2006/relationships/hyperlink" Target="https://pbs.twimg.com/media/DzPdKLRUUAAGIvU.jpg" TargetMode="External" /><Relationship Id="rId239" Type="http://schemas.openxmlformats.org/officeDocument/2006/relationships/hyperlink" Target="https://pbs.twimg.com/media/DzPdKLRUUAAGIvU.jpg" TargetMode="External" /><Relationship Id="rId240" Type="http://schemas.openxmlformats.org/officeDocument/2006/relationships/hyperlink" Target="https://pbs.twimg.com/media/DzPdKLRUUAAGIvU.jpg" TargetMode="External" /><Relationship Id="rId241" Type="http://schemas.openxmlformats.org/officeDocument/2006/relationships/hyperlink" Target="https://pbs.twimg.com/media/DzPdKLRUUAAGIvU.jpg" TargetMode="External" /><Relationship Id="rId242" Type="http://schemas.openxmlformats.org/officeDocument/2006/relationships/hyperlink" Target="https://pbs.twimg.com/media/DzP2XU5UUAAuDXo.jpg" TargetMode="External" /><Relationship Id="rId243" Type="http://schemas.openxmlformats.org/officeDocument/2006/relationships/hyperlink" Target="https://pbs.twimg.com/media/DzP2XU5UUAAuDXo.jpg" TargetMode="External" /><Relationship Id="rId244" Type="http://schemas.openxmlformats.org/officeDocument/2006/relationships/hyperlink" Target="https://pbs.twimg.com/media/DzP2XU5UUAAuDXo.jpg" TargetMode="External" /><Relationship Id="rId245" Type="http://schemas.openxmlformats.org/officeDocument/2006/relationships/hyperlink" Target="https://pbs.twimg.com/media/DzO1pVFVsAAWWNT.jpg" TargetMode="External" /><Relationship Id="rId246" Type="http://schemas.openxmlformats.org/officeDocument/2006/relationships/hyperlink" Target="https://pbs.twimg.com/media/DzPdKLRUUAAGIvU.jpg" TargetMode="External" /><Relationship Id="rId247" Type="http://schemas.openxmlformats.org/officeDocument/2006/relationships/hyperlink" Target="https://pbs.twimg.com/media/DzO1pVFVsAAWWNT.jpg" TargetMode="External" /><Relationship Id="rId248" Type="http://schemas.openxmlformats.org/officeDocument/2006/relationships/hyperlink" Target="http://pbs.twimg.com/profile_images/848986573622435840/LZX2GDh9_normal.jpg" TargetMode="External" /><Relationship Id="rId249" Type="http://schemas.openxmlformats.org/officeDocument/2006/relationships/hyperlink" Target="https://pbs.twimg.com/media/DzP0ZWqVsAA7Yf3.jpg" TargetMode="External" /><Relationship Id="rId250" Type="http://schemas.openxmlformats.org/officeDocument/2006/relationships/hyperlink" Target="https://pbs.twimg.com/media/DzP1XonU8AE3_Lz.jpg" TargetMode="External" /><Relationship Id="rId251" Type="http://schemas.openxmlformats.org/officeDocument/2006/relationships/hyperlink" Target="https://pbs.twimg.com/media/DzP2XU5UUAAuDXo.jpg" TargetMode="External" /><Relationship Id="rId252" Type="http://schemas.openxmlformats.org/officeDocument/2006/relationships/hyperlink" Target="https://pbs.twimg.com/media/DzO1pVFVsAAWWNT.jpg" TargetMode="External" /><Relationship Id="rId253" Type="http://schemas.openxmlformats.org/officeDocument/2006/relationships/hyperlink" Target="https://pbs.twimg.com/media/DzP2XU5UUAAuDXo.jpg" TargetMode="External" /><Relationship Id="rId254" Type="http://schemas.openxmlformats.org/officeDocument/2006/relationships/hyperlink" Target="https://pbs.twimg.com/media/DzQIDrdUcAAZW-f.jpg" TargetMode="External" /><Relationship Id="rId255" Type="http://schemas.openxmlformats.org/officeDocument/2006/relationships/hyperlink" Target="https://pbs.twimg.com/media/DzPYbsFUUAAlOo5.jpg" TargetMode="External" /><Relationship Id="rId256" Type="http://schemas.openxmlformats.org/officeDocument/2006/relationships/hyperlink" Target="https://pbs.twimg.com/media/DzPYbsFUUAAlOo5.jpg" TargetMode="External" /><Relationship Id="rId257" Type="http://schemas.openxmlformats.org/officeDocument/2006/relationships/hyperlink" Target="http://pbs.twimg.com/profile_images/1095373368646348800/ERBv5JQf_normal.jpg" TargetMode="External" /><Relationship Id="rId258" Type="http://schemas.openxmlformats.org/officeDocument/2006/relationships/hyperlink" Target="http://pbs.twimg.com/profile_images/1086349627790520320/EFYwKjuU_normal.jpg" TargetMode="External" /><Relationship Id="rId259" Type="http://schemas.openxmlformats.org/officeDocument/2006/relationships/hyperlink" Target="https://pbs.twimg.com/media/DzP209_U0AA8Z-N.jpg" TargetMode="External" /><Relationship Id="rId260" Type="http://schemas.openxmlformats.org/officeDocument/2006/relationships/hyperlink" Target="http://pbs.twimg.com/profile_images/918994489028460544/nkfrKuI0_normal.jpg" TargetMode="External" /><Relationship Id="rId261" Type="http://schemas.openxmlformats.org/officeDocument/2006/relationships/hyperlink" Target="https://pbs.twimg.com/media/DzPtpoEU8AEbeKr.jpg" TargetMode="External" /><Relationship Id="rId262" Type="http://schemas.openxmlformats.org/officeDocument/2006/relationships/hyperlink" Target="http://pbs.twimg.com/profile_images/918994489028460544/nkfrKuI0_normal.jpg" TargetMode="External" /><Relationship Id="rId263" Type="http://schemas.openxmlformats.org/officeDocument/2006/relationships/hyperlink" Target="http://pbs.twimg.com/profile_images/918994489028460544/nkfrKuI0_normal.jpg" TargetMode="External" /><Relationship Id="rId264" Type="http://schemas.openxmlformats.org/officeDocument/2006/relationships/hyperlink" Target="https://pbs.twimg.com/media/DzQPTdEVAAEN93e.jpg" TargetMode="External" /><Relationship Id="rId265" Type="http://schemas.openxmlformats.org/officeDocument/2006/relationships/hyperlink" Target="https://pbs.twimg.com/media/DzQPTdEVAAEN93e.jpg" TargetMode="External" /><Relationship Id="rId266" Type="http://schemas.openxmlformats.org/officeDocument/2006/relationships/hyperlink" Target="https://pbs.twimg.com/media/DzQPTdEVAAEN93e.jpg" TargetMode="External" /><Relationship Id="rId267" Type="http://schemas.openxmlformats.org/officeDocument/2006/relationships/hyperlink" Target="http://pbs.twimg.com/profile_images/575891500816461824/dL6GW69v_normal.jpeg" TargetMode="External" /><Relationship Id="rId268" Type="http://schemas.openxmlformats.org/officeDocument/2006/relationships/hyperlink" Target="http://pbs.twimg.com/profile_images/433618611542831104/Y7_5BDa3_normal.jpeg" TargetMode="External" /><Relationship Id="rId269" Type="http://schemas.openxmlformats.org/officeDocument/2006/relationships/hyperlink" Target="http://pbs.twimg.com/profile_images/1095005587950030848/UNfs4n2s_normal.jpg" TargetMode="External" /><Relationship Id="rId270" Type="http://schemas.openxmlformats.org/officeDocument/2006/relationships/hyperlink" Target="http://pbs.twimg.com/profile_images/1054013880253394950/ZGhfY9U-_normal.jpg" TargetMode="External" /><Relationship Id="rId271" Type="http://schemas.openxmlformats.org/officeDocument/2006/relationships/hyperlink" Target="https://twitter.com/#!/cris96757491/status/1092556716443459584" TargetMode="External" /><Relationship Id="rId272" Type="http://schemas.openxmlformats.org/officeDocument/2006/relationships/hyperlink" Target="https://twitter.com/#!/weboften/status/1093319586890608640" TargetMode="External" /><Relationship Id="rId273" Type="http://schemas.openxmlformats.org/officeDocument/2006/relationships/hyperlink" Target="https://twitter.com/#!/kik_rivers/status/1094599407045992448" TargetMode="External" /><Relationship Id="rId274" Type="http://schemas.openxmlformats.org/officeDocument/2006/relationships/hyperlink" Target="https://twitter.com/#!/kik_rivers/status/1094599407045992448" TargetMode="External" /><Relationship Id="rId275" Type="http://schemas.openxmlformats.org/officeDocument/2006/relationships/hyperlink" Target="https://twitter.com/#!/steveballou/status/1094634138051768322" TargetMode="External" /><Relationship Id="rId276" Type="http://schemas.openxmlformats.org/officeDocument/2006/relationships/hyperlink" Target="https://twitter.com/#!/steveballou/status/1094634138051768322" TargetMode="External" /><Relationship Id="rId277" Type="http://schemas.openxmlformats.org/officeDocument/2006/relationships/hyperlink" Target="https://twitter.com/#!/jmantas/status/1094298087584079873" TargetMode="External" /><Relationship Id="rId278" Type="http://schemas.openxmlformats.org/officeDocument/2006/relationships/hyperlink" Target="https://twitter.com/#!/shahirdaya/status/1094641580881911809" TargetMode="External" /><Relationship Id="rId279" Type="http://schemas.openxmlformats.org/officeDocument/2006/relationships/hyperlink" Target="https://twitter.com/#!/shahirdaya/status/1094641580881911809" TargetMode="External" /><Relationship Id="rId280" Type="http://schemas.openxmlformats.org/officeDocument/2006/relationships/hyperlink" Target="https://twitter.com/#!/ratifyeraorg/status/1088904523572224001" TargetMode="External" /><Relationship Id="rId281" Type="http://schemas.openxmlformats.org/officeDocument/2006/relationships/hyperlink" Target="https://twitter.com/#!/ratifyeraorg/status/1092862818720931840" TargetMode="External" /><Relationship Id="rId282" Type="http://schemas.openxmlformats.org/officeDocument/2006/relationships/hyperlink" Target="https://twitter.com/#!/ratifyeraorg/status/1095050394240200706" TargetMode="External" /><Relationship Id="rId283" Type="http://schemas.openxmlformats.org/officeDocument/2006/relationships/hyperlink" Target="https://twitter.com/#!/raychacho/status/1095109211317391360" TargetMode="External" /><Relationship Id="rId284" Type="http://schemas.openxmlformats.org/officeDocument/2006/relationships/hyperlink" Target="https://twitter.com/#!/deonnewm/status/1095124571047354369" TargetMode="External" /><Relationship Id="rId285" Type="http://schemas.openxmlformats.org/officeDocument/2006/relationships/hyperlink" Target="https://twitter.com/#!/karinasaijo/status/1095136554706784256" TargetMode="External" /><Relationship Id="rId286" Type="http://schemas.openxmlformats.org/officeDocument/2006/relationships/hyperlink" Target="https://twitter.com/#!/kumarkollipara1/status/1095158895373402113" TargetMode="External" /><Relationship Id="rId287" Type="http://schemas.openxmlformats.org/officeDocument/2006/relationships/hyperlink" Target="https://twitter.com/#!/tentarelliluca/status/1095191656733859840" TargetMode="External" /><Relationship Id="rId288" Type="http://schemas.openxmlformats.org/officeDocument/2006/relationships/hyperlink" Target="https://twitter.com/#!/dunleavy/status/1095195886915702785" TargetMode="External" /><Relationship Id="rId289" Type="http://schemas.openxmlformats.org/officeDocument/2006/relationships/hyperlink" Target="https://twitter.com/#!/davidspeek/status/1095221352406093824" TargetMode="External" /><Relationship Id="rId290" Type="http://schemas.openxmlformats.org/officeDocument/2006/relationships/hyperlink" Target="https://twitter.com/#!/jlcarves/status/1095228776915582978" TargetMode="External" /><Relationship Id="rId291" Type="http://schemas.openxmlformats.org/officeDocument/2006/relationships/hyperlink" Target="https://twitter.com/#!/ross_radev/status/1095231286862643200" TargetMode="External" /><Relationship Id="rId292" Type="http://schemas.openxmlformats.org/officeDocument/2006/relationships/hyperlink" Target="https://twitter.com/#!/ross_radev/status/1095232981768306688" TargetMode="External" /><Relationship Id="rId293" Type="http://schemas.openxmlformats.org/officeDocument/2006/relationships/hyperlink" Target="https://twitter.com/#!/bpromerat/status/1095235736134189057" TargetMode="External" /><Relationship Id="rId294" Type="http://schemas.openxmlformats.org/officeDocument/2006/relationships/hyperlink" Target="https://twitter.com/#!/bfavellato/status/1095284943163400193" TargetMode="External" /><Relationship Id="rId295" Type="http://schemas.openxmlformats.org/officeDocument/2006/relationships/hyperlink" Target="https://twitter.com/#!/cleacoulter/status/1095294764839329792" TargetMode="External" /><Relationship Id="rId296" Type="http://schemas.openxmlformats.org/officeDocument/2006/relationships/hyperlink" Target="https://twitter.com/#!/kwguarini/status/1095312852758466560" TargetMode="External" /><Relationship Id="rId297" Type="http://schemas.openxmlformats.org/officeDocument/2006/relationships/hyperlink" Target="https://twitter.com/#!/usa_vote_smart/status/1095319641952534528" TargetMode="External" /><Relationship Id="rId298" Type="http://schemas.openxmlformats.org/officeDocument/2006/relationships/hyperlink" Target="https://twitter.com/#!/dlarose68/status/1095322468661620739" TargetMode="External" /><Relationship Id="rId299" Type="http://schemas.openxmlformats.org/officeDocument/2006/relationships/hyperlink" Target="https://twitter.com/#!/danishhassan88/status/1095322815962714113" TargetMode="External" /><Relationship Id="rId300" Type="http://schemas.openxmlformats.org/officeDocument/2006/relationships/hyperlink" Target="https://twitter.com/#!/danishhassan88/status/1095233990615879680" TargetMode="External" /><Relationship Id="rId301" Type="http://schemas.openxmlformats.org/officeDocument/2006/relationships/hyperlink" Target="https://twitter.com/#!/jnewswanger/status/1095326181061062657" TargetMode="External" /><Relationship Id="rId302" Type="http://schemas.openxmlformats.org/officeDocument/2006/relationships/hyperlink" Target="https://twitter.com/#!/uxorabora/status/1095347470371049473" TargetMode="External" /><Relationship Id="rId303" Type="http://schemas.openxmlformats.org/officeDocument/2006/relationships/hyperlink" Target="https://twitter.com/#!/michelvdp/status/1095352921426935808" TargetMode="External" /><Relationship Id="rId304" Type="http://schemas.openxmlformats.org/officeDocument/2006/relationships/hyperlink" Target="https://twitter.com/#!/bluewolfwin/status/1095362497815760896" TargetMode="External" /><Relationship Id="rId305" Type="http://schemas.openxmlformats.org/officeDocument/2006/relationships/hyperlink" Target="https://twitter.com/#!/caitlintay_/status/1095381596536893441" TargetMode="External" /><Relationship Id="rId306" Type="http://schemas.openxmlformats.org/officeDocument/2006/relationships/hyperlink" Target="https://twitter.com/#!/mbentle/status/1095398747973005312" TargetMode="External" /><Relationship Id="rId307" Type="http://schemas.openxmlformats.org/officeDocument/2006/relationships/hyperlink" Target="https://twitter.com/#!/lihmwang/status/1095399044103323648" TargetMode="External" /><Relationship Id="rId308" Type="http://schemas.openxmlformats.org/officeDocument/2006/relationships/hyperlink" Target="https://twitter.com/#!/bkmaryann/status/1095402284652118017" TargetMode="External" /><Relationship Id="rId309" Type="http://schemas.openxmlformats.org/officeDocument/2006/relationships/hyperlink" Target="https://twitter.com/#!/dmillarsecurity/status/1095410602925850624" TargetMode="External" /><Relationship Id="rId310" Type="http://schemas.openxmlformats.org/officeDocument/2006/relationships/hyperlink" Target="https://twitter.com/#!/cabbage_bird/status/1095418123614748673" TargetMode="External" /><Relationship Id="rId311" Type="http://schemas.openxmlformats.org/officeDocument/2006/relationships/hyperlink" Target="https://twitter.com/#!/jaswenson2016/status/1095417628082921472" TargetMode="External" /><Relationship Id="rId312" Type="http://schemas.openxmlformats.org/officeDocument/2006/relationships/hyperlink" Target="https://twitter.com/#!/fdsdruk/status/1095420589337124871" TargetMode="External" /><Relationship Id="rId313" Type="http://schemas.openxmlformats.org/officeDocument/2006/relationships/hyperlink" Target="https://twitter.com/#!/fdsdruk/status/1095420589337124871" TargetMode="External" /><Relationship Id="rId314" Type="http://schemas.openxmlformats.org/officeDocument/2006/relationships/hyperlink" Target="https://twitter.com/#!/assylh/status/1095430370315534336" TargetMode="External" /><Relationship Id="rId315" Type="http://schemas.openxmlformats.org/officeDocument/2006/relationships/hyperlink" Target="https://twitter.com/#!/assylh/status/1095429268991991809" TargetMode="External" /><Relationship Id="rId316" Type="http://schemas.openxmlformats.org/officeDocument/2006/relationships/hyperlink" Target="https://twitter.com/#!/michaeldag/status/1095431706012778496" TargetMode="External" /><Relationship Id="rId317" Type="http://schemas.openxmlformats.org/officeDocument/2006/relationships/hyperlink" Target="https://twitter.com/#!/pawel_maczka_/status/1095436485543682048" TargetMode="External" /><Relationship Id="rId318" Type="http://schemas.openxmlformats.org/officeDocument/2006/relationships/hyperlink" Target="https://twitter.com/#!/pawel_maczka_/status/1095437209296084992" TargetMode="External" /><Relationship Id="rId319" Type="http://schemas.openxmlformats.org/officeDocument/2006/relationships/hyperlink" Target="https://twitter.com/#!/imranhashmi1/status/1095442084637626373" TargetMode="External" /><Relationship Id="rId320" Type="http://schemas.openxmlformats.org/officeDocument/2006/relationships/hyperlink" Target="https://twitter.com/#!/graemeknows/status/1095442819638906881" TargetMode="External" /><Relationship Id="rId321" Type="http://schemas.openxmlformats.org/officeDocument/2006/relationships/hyperlink" Target="https://twitter.com/#!/tim_kanetj/status/1095442898609266688" TargetMode="External" /><Relationship Id="rId322" Type="http://schemas.openxmlformats.org/officeDocument/2006/relationships/hyperlink" Target="https://twitter.com/#!/mollyvannucci/status/1095190023610064896" TargetMode="External" /><Relationship Id="rId323" Type="http://schemas.openxmlformats.org/officeDocument/2006/relationships/hyperlink" Target="https://twitter.com/#!/mollyvannucci/status/1095190023610064896" TargetMode="External" /><Relationship Id="rId324" Type="http://schemas.openxmlformats.org/officeDocument/2006/relationships/hyperlink" Target="https://twitter.com/#!/mollyvannucci/status/1095443176007946241" TargetMode="External" /><Relationship Id="rId325" Type="http://schemas.openxmlformats.org/officeDocument/2006/relationships/hyperlink" Target="https://twitter.com/#!/charlotte_evel/status/1095443392862011394" TargetMode="External" /><Relationship Id="rId326" Type="http://schemas.openxmlformats.org/officeDocument/2006/relationships/hyperlink" Target="https://twitter.com/#!/charlotte_evel/status/1095443392862011394" TargetMode="External" /><Relationship Id="rId327" Type="http://schemas.openxmlformats.org/officeDocument/2006/relationships/hyperlink" Target="https://twitter.com/#!/kamiennus/status/1095443757921488896" TargetMode="External" /><Relationship Id="rId328" Type="http://schemas.openxmlformats.org/officeDocument/2006/relationships/hyperlink" Target="https://twitter.com/#!/dericknguyen_/status/1095444435263877120" TargetMode="External" /><Relationship Id="rId329" Type="http://schemas.openxmlformats.org/officeDocument/2006/relationships/hyperlink" Target="https://twitter.com/#!/julie_trinh/status/1095446006181720064" TargetMode="External" /><Relationship Id="rId330" Type="http://schemas.openxmlformats.org/officeDocument/2006/relationships/hyperlink" Target="https://twitter.com/#!/babinra/status/1095446237992681472" TargetMode="External" /><Relationship Id="rId331" Type="http://schemas.openxmlformats.org/officeDocument/2006/relationships/hyperlink" Target="https://twitter.com/#!/backuppete/status/1095446516154728448" TargetMode="External" /><Relationship Id="rId332" Type="http://schemas.openxmlformats.org/officeDocument/2006/relationships/hyperlink" Target="https://twitter.com/#!/nsekkaki/status/1095448344909004802" TargetMode="External" /><Relationship Id="rId333" Type="http://schemas.openxmlformats.org/officeDocument/2006/relationships/hyperlink" Target="https://twitter.com/#!/genepp/status/1095448745007710209" TargetMode="External" /><Relationship Id="rId334" Type="http://schemas.openxmlformats.org/officeDocument/2006/relationships/hyperlink" Target="https://twitter.com/#!/kelly_pushong/status/1095437594823983104" TargetMode="External" /><Relationship Id="rId335" Type="http://schemas.openxmlformats.org/officeDocument/2006/relationships/hyperlink" Target="https://twitter.com/#!/jennabbmd1/status/1095450199764492289" TargetMode="External" /><Relationship Id="rId336" Type="http://schemas.openxmlformats.org/officeDocument/2006/relationships/hyperlink" Target="https://twitter.com/#!/wendikilbride/status/1095450744004726784" TargetMode="External" /><Relationship Id="rId337" Type="http://schemas.openxmlformats.org/officeDocument/2006/relationships/hyperlink" Target="https://twitter.com/#!/sophie8stanton/status/1095441539008851968" TargetMode="External" /><Relationship Id="rId338" Type="http://schemas.openxmlformats.org/officeDocument/2006/relationships/hyperlink" Target="https://twitter.com/#!/wachederichaud/status/1095451204488880129" TargetMode="External" /><Relationship Id="rId339" Type="http://schemas.openxmlformats.org/officeDocument/2006/relationships/hyperlink" Target="https://twitter.com/#!/jprota38/status/1095453067636424704" TargetMode="External" /><Relationship Id="rId340" Type="http://schemas.openxmlformats.org/officeDocument/2006/relationships/hyperlink" Target="https://twitter.com/#!/tia_silas/status/1095112119689854976" TargetMode="External" /><Relationship Id="rId341" Type="http://schemas.openxmlformats.org/officeDocument/2006/relationships/hyperlink" Target="https://twitter.com/#!/tia_silas/status/1095360674958577664" TargetMode="External" /><Relationship Id="rId342" Type="http://schemas.openxmlformats.org/officeDocument/2006/relationships/hyperlink" Target="https://twitter.com/#!/ibm/status/1095136908127232000" TargetMode="External" /><Relationship Id="rId343" Type="http://schemas.openxmlformats.org/officeDocument/2006/relationships/hyperlink" Target="https://twitter.com/#!/ibm/status/1095457545257451521" TargetMode="External" /><Relationship Id="rId344" Type="http://schemas.openxmlformats.org/officeDocument/2006/relationships/hyperlink" Target="https://twitter.com/#!/paigehprice/status/1095457555256471553" TargetMode="External" /><Relationship Id="rId345" Type="http://schemas.openxmlformats.org/officeDocument/2006/relationships/hyperlink" Target="https://twitter.com/#!/epjmoffatt/status/1095457663763136513" TargetMode="External" /><Relationship Id="rId346" Type="http://schemas.openxmlformats.org/officeDocument/2006/relationships/hyperlink" Target="https://twitter.com/#!/bettfrancis/status/1095455911550771200" TargetMode="External" /><Relationship Id="rId347" Type="http://schemas.openxmlformats.org/officeDocument/2006/relationships/hyperlink" Target="https://twitter.com/#!/ibm/status/1095457400692371457" TargetMode="External" /><Relationship Id="rId348" Type="http://schemas.openxmlformats.org/officeDocument/2006/relationships/hyperlink" Target="https://twitter.com/#!/pamelasiemsen/status/1095457685934288896" TargetMode="External" /><Relationship Id="rId349" Type="http://schemas.openxmlformats.org/officeDocument/2006/relationships/hyperlink" Target="https://twitter.com/#!/techmash365/status/1095457968722722825" TargetMode="External" /><Relationship Id="rId350" Type="http://schemas.openxmlformats.org/officeDocument/2006/relationships/hyperlink" Target="https://twitter.com/#!/imranuddinkazi/status/1095458770807865347" TargetMode="External" /><Relationship Id="rId351" Type="http://schemas.openxmlformats.org/officeDocument/2006/relationships/hyperlink" Target="https://twitter.com/#!/kdmesser74/status/1095459919334133761" TargetMode="External" /><Relationship Id="rId352" Type="http://schemas.openxmlformats.org/officeDocument/2006/relationships/hyperlink" Target="https://twitter.com/#!/skode001/status/1095460830525632512" TargetMode="External" /><Relationship Id="rId353" Type="http://schemas.openxmlformats.org/officeDocument/2006/relationships/hyperlink" Target="https://twitter.com/#!/carolinabigblue/status/1095461392885329920" TargetMode="External" /><Relationship Id="rId354" Type="http://schemas.openxmlformats.org/officeDocument/2006/relationships/hyperlink" Target="https://twitter.com/#!/elaineschwartz_/status/1095461921959088128" TargetMode="External" /><Relationship Id="rId355" Type="http://schemas.openxmlformats.org/officeDocument/2006/relationships/hyperlink" Target="https://twitter.com/#!/zuhairrattansi/status/1095467401448251392" TargetMode="External" /><Relationship Id="rId356" Type="http://schemas.openxmlformats.org/officeDocument/2006/relationships/hyperlink" Target="https://twitter.com/#!/chipvanalstyne/status/1095467456716390400" TargetMode="External" /><Relationship Id="rId357" Type="http://schemas.openxmlformats.org/officeDocument/2006/relationships/hyperlink" Target="https://twitter.com/#!/chipvanalstyne/status/1095467456716390400" TargetMode="External" /><Relationship Id="rId358" Type="http://schemas.openxmlformats.org/officeDocument/2006/relationships/hyperlink" Target="https://twitter.com/#!/astrostarbright/status/1095467841912942594" TargetMode="External" /><Relationship Id="rId359" Type="http://schemas.openxmlformats.org/officeDocument/2006/relationships/hyperlink" Target="https://twitter.com/#!/tjido/status/1095470313993715712" TargetMode="External" /><Relationship Id="rId360" Type="http://schemas.openxmlformats.org/officeDocument/2006/relationships/hyperlink" Target="https://twitter.com/#!/tjido/status/1095470313993715712" TargetMode="External" /><Relationship Id="rId361" Type="http://schemas.openxmlformats.org/officeDocument/2006/relationships/hyperlink" Target="https://twitter.com/#!/ibmlive/status/1095116247941840897" TargetMode="External" /><Relationship Id="rId362" Type="http://schemas.openxmlformats.org/officeDocument/2006/relationships/hyperlink" Target="https://twitter.com/#!/tjido/status/1095470313993715712" TargetMode="External" /><Relationship Id="rId363" Type="http://schemas.openxmlformats.org/officeDocument/2006/relationships/hyperlink" Target="https://twitter.com/#!/fireside_info/status/1095470764604571648" TargetMode="External" /><Relationship Id="rId364" Type="http://schemas.openxmlformats.org/officeDocument/2006/relationships/hyperlink" Target="https://twitter.com/#!/tjido/status/1093616684752003072" TargetMode="External" /><Relationship Id="rId365" Type="http://schemas.openxmlformats.org/officeDocument/2006/relationships/hyperlink" Target="https://twitter.com/#!/tjido/status/1095461576256049152" TargetMode="External" /><Relationship Id="rId366" Type="http://schemas.openxmlformats.org/officeDocument/2006/relationships/hyperlink" Target="https://twitter.com/#!/tjido/status/1095470313993715712" TargetMode="External" /><Relationship Id="rId367" Type="http://schemas.openxmlformats.org/officeDocument/2006/relationships/hyperlink" Target="https://twitter.com/#!/fireside_info/status/1095470764604571648" TargetMode="External" /><Relationship Id="rId368" Type="http://schemas.openxmlformats.org/officeDocument/2006/relationships/hyperlink" Target="https://twitter.com/#!/fireside_info/status/1095470764604571648" TargetMode="External" /><Relationship Id="rId369" Type="http://schemas.openxmlformats.org/officeDocument/2006/relationships/hyperlink" Target="https://twitter.com/#!/annacolibri/status/1095474244614467586" TargetMode="External" /><Relationship Id="rId370" Type="http://schemas.openxmlformats.org/officeDocument/2006/relationships/hyperlink" Target="https://twitter.com/#!/junito717/status/1095481397249273856" TargetMode="External" /><Relationship Id="rId371" Type="http://schemas.openxmlformats.org/officeDocument/2006/relationships/hyperlink" Target="https://twitter.com/#!/junito717/status/1095481397249273856" TargetMode="External" /><Relationship Id="rId372" Type="http://schemas.openxmlformats.org/officeDocument/2006/relationships/hyperlink" Target="https://twitter.com/#!/typeyoo/status/1095483154649907200" TargetMode="External" /><Relationship Id="rId373" Type="http://schemas.openxmlformats.org/officeDocument/2006/relationships/hyperlink" Target="https://twitter.com/#!/rossmauri/status/1095113236502917121" TargetMode="External" /><Relationship Id="rId374" Type="http://schemas.openxmlformats.org/officeDocument/2006/relationships/hyperlink" Target="https://twitter.com/#!/rossmauri/status/1095417172942147585" TargetMode="External" /><Relationship Id="rId375" Type="http://schemas.openxmlformats.org/officeDocument/2006/relationships/hyperlink" Target="https://twitter.com/#!/shawhannahe/status/1095483801877196801" TargetMode="External" /><Relationship Id="rId376" Type="http://schemas.openxmlformats.org/officeDocument/2006/relationships/hyperlink" Target="https://twitter.com/#!/shawhannahe/status/1095420313104347138" TargetMode="External" /><Relationship Id="rId377" Type="http://schemas.openxmlformats.org/officeDocument/2006/relationships/hyperlink" Target="https://twitter.com/#!/alisonorsi/status/1095485600503947265" TargetMode="External" /><Relationship Id="rId378" Type="http://schemas.openxmlformats.org/officeDocument/2006/relationships/hyperlink" Target="https://twitter.com/#!/kbsigler/status/1095487682405224450" TargetMode="External" /><Relationship Id="rId379" Type="http://schemas.openxmlformats.org/officeDocument/2006/relationships/hyperlink" Target="https://twitter.com/#!/sara_perelman/status/1095488204755615744" TargetMode="External" /><Relationship Id="rId380" Type="http://schemas.openxmlformats.org/officeDocument/2006/relationships/hyperlink" Target="https://twitter.com/#!/green_goddess/status/1095490201906864128" TargetMode="External" /><Relationship Id="rId381" Type="http://schemas.openxmlformats.org/officeDocument/2006/relationships/hyperlink" Target="https://twitter.com/#!/ajohnstonpell/status/1095490349093408769" TargetMode="External" /><Relationship Id="rId382" Type="http://schemas.openxmlformats.org/officeDocument/2006/relationships/hyperlink" Target="https://twitter.com/#!/cejj/status/1095485625833160704" TargetMode="External" /><Relationship Id="rId383" Type="http://schemas.openxmlformats.org/officeDocument/2006/relationships/hyperlink" Target="https://twitter.com/#!/cejj/status/1095485625833160704" TargetMode="External" /><Relationship Id="rId384" Type="http://schemas.openxmlformats.org/officeDocument/2006/relationships/hyperlink" Target="https://twitter.com/#!/itsbethbell/status/1095490671631319040" TargetMode="External" /><Relationship Id="rId385" Type="http://schemas.openxmlformats.org/officeDocument/2006/relationships/hyperlink" Target="https://twitter.com/#!/dslupeiks/status/1095491169478496256" TargetMode="External" /><Relationship Id="rId386" Type="http://schemas.openxmlformats.org/officeDocument/2006/relationships/hyperlink" Target="https://twitter.com/#!/apnacif/status/1095470473058574336" TargetMode="External" /><Relationship Id="rId387" Type="http://schemas.openxmlformats.org/officeDocument/2006/relationships/hyperlink" Target="https://twitter.com/#!/apnacif/status/1095491310767632384" TargetMode="External" /><Relationship Id="rId388" Type="http://schemas.openxmlformats.org/officeDocument/2006/relationships/hyperlink" Target="https://twitter.com/#!/michelleapeluso/status/1095108710253289472" TargetMode="External" /><Relationship Id="rId389" Type="http://schemas.openxmlformats.org/officeDocument/2006/relationships/hyperlink" Target="https://twitter.com/#!/irina_yakubenko/status/1095115928646238208" TargetMode="External" /><Relationship Id="rId390" Type="http://schemas.openxmlformats.org/officeDocument/2006/relationships/hyperlink" Target="https://twitter.com/#!/scottjlieberman/status/1095188927990775808" TargetMode="External" /><Relationship Id="rId391" Type="http://schemas.openxmlformats.org/officeDocument/2006/relationships/hyperlink" Target="https://twitter.com/#!/debbubb/status/1095480259053465605" TargetMode="External" /><Relationship Id="rId392" Type="http://schemas.openxmlformats.org/officeDocument/2006/relationships/hyperlink" Target="https://twitter.com/#!/dongoyo4/status/1095492828631846912" TargetMode="External" /><Relationship Id="rId393" Type="http://schemas.openxmlformats.org/officeDocument/2006/relationships/hyperlink" Target="https://twitter.com/#!/scottjlieberman/status/1095462307688148992" TargetMode="External" /><Relationship Id="rId394" Type="http://schemas.openxmlformats.org/officeDocument/2006/relationships/hyperlink" Target="https://twitter.com/#!/rukhsanasyed/status/1095493660723105793" TargetMode="External" /><Relationship Id="rId395" Type="http://schemas.openxmlformats.org/officeDocument/2006/relationships/hyperlink" Target="https://twitter.com/#!/scottjlieberman/status/1095462307688148992" TargetMode="External" /><Relationship Id="rId396" Type="http://schemas.openxmlformats.org/officeDocument/2006/relationships/hyperlink" Target="https://twitter.com/#!/rukhsanasyed/status/1095493660723105793" TargetMode="External" /><Relationship Id="rId397" Type="http://schemas.openxmlformats.org/officeDocument/2006/relationships/hyperlink" Target="https://twitter.com/#!/sarahsiegel/status/1095494737862246401" TargetMode="External" /><Relationship Id="rId398" Type="http://schemas.openxmlformats.org/officeDocument/2006/relationships/hyperlink" Target="https://twitter.com/#!/kknight435ictam/status/1095498142013890560" TargetMode="External" /><Relationship Id="rId399" Type="http://schemas.openxmlformats.org/officeDocument/2006/relationships/hyperlink" Target="https://twitter.com/#!/winnipegjay/status/1095498338957434886" TargetMode="External" /><Relationship Id="rId400" Type="http://schemas.openxmlformats.org/officeDocument/2006/relationships/hyperlink" Target="https://twitter.com/#!/caltomare6114/status/1095418893533728768" TargetMode="External" /><Relationship Id="rId401" Type="http://schemas.openxmlformats.org/officeDocument/2006/relationships/hyperlink" Target="https://twitter.com/#!/rukhsanasyed/status/1095493660723105793" TargetMode="External" /><Relationship Id="rId402" Type="http://schemas.openxmlformats.org/officeDocument/2006/relationships/hyperlink" Target="https://twitter.com/#!/caltomare6114/status/1095418893533728768" TargetMode="External" /><Relationship Id="rId403" Type="http://schemas.openxmlformats.org/officeDocument/2006/relationships/hyperlink" Target="https://twitter.com/#!/debbubb/status/1095480514255904768" TargetMode="External" /><Relationship Id="rId404" Type="http://schemas.openxmlformats.org/officeDocument/2006/relationships/hyperlink" Target="https://twitter.com/#!/debbubb/status/1095487856749961216" TargetMode="External" /><Relationship Id="rId405" Type="http://schemas.openxmlformats.org/officeDocument/2006/relationships/hyperlink" Target="https://twitter.com/#!/debbubb/status/1095488927056551936" TargetMode="External" /><Relationship Id="rId406" Type="http://schemas.openxmlformats.org/officeDocument/2006/relationships/hyperlink" Target="https://twitter.com/#!/debbubb/status/1095490020754972672" TargetMode="External" /><Relationship Id="rId407" Type="http://schemas.openxmlformats.org/officeDocument/2006/relationships/hyperlink" Target="https://twitter.com/#!/caltomare6114/status/1095418893533728768" TargetMode="External" /><Relationship Id="rId408" Type="http://schemas.openxmlformats.org/officeDocument/2006/relationships/hyperlink" Target="https://twitter.com/#!/caltomare6114/status/1095504173083193344" TargetMode="External" /><Relationship Id="rId409" Type="http://schemas.openxmlformats.org/officeDocument/2006/relationships/hyperlink" Target="https://twitter.com/#!/queenlissa7/status/1095509531671580672" TargetMode="External" /><Relationship Id="rId410" Type="http://schemas.openxmlformats.org/officeDocument/2006/relationships/hyperlink" Target="https://twitter.com/#!/mrsimonstone/status/1095457107736842240" TargetMode="External" /><Relationship Id="rId411" Type="http://schemas.openxmlformats.org/officeDocument/2006/relationships/hyperlink" Target="https://twitter.com/#!/therab/status/1095511628043431936" TargetMode="External" /><Relationship Id="rId412" Type="http://schemas.openxmlformats.org/officeDocument/2006/relationships/hyperlink" Target="https://twitter.com/#!/aimee_atkinson/status/1095516029118279680" TargetMode="External" /><Relationship Id="rId413" Type="http://schemas.openxmlformats.org/officeDocument/2006/relationships/hyperlink" Target="https://twitter.com/#!/cejj/status/1095485625833160704" TargetMode="External" /><Relationship Id="rId414" Type="http://schemas.openxmlformats.org/officeDocument/2006/relationships/hyperlink" Target="https://twitter.com/#!/cejj/status/1095490528576073728" TargetMode="External" /><Relationship Id="rId415" Type="http://schemas.openxmlformats.org/officeDocument/2006/relationships/hyperlink" Target="https://twitter.com/#!/renebosticatibm/status/1095517283055620096" TargetMode="External" /><Relationship Id="rId416" Type="http://schemas.openxmlformats.org/officeDocument/2006/relationships/hyperlink" Target="https://twitter.com/#!/traveling_chris/status/1095480438217269248" TargetMode="External" /><Relationship Id="rId417" Type="http://schemas.openxmlformats.org/officeDocument/2006/relationships/hyperlink" Target="https://twitter.com/#!/renebosticatibm/status/1095517424449777664" TargetMode="External" /><Relationship Id="rId418" Type="http://schemas.openxmlformats.org/officeDocument/2006/relationships/hyperlink" Target="https://twitter.com/#!/renebosticatibm/status/1095517424449777664" TargetMode="External" /><Relationship Id="rId419" Type="http://schemas.openxmlformats.org/officeDocument/2006/relationships/hyperlink" Target="https://twitter.com/#!/sarahstorelli1/status/1095517442170707968" TargetMode="External" /><Relationship Id="rId420" Type="http://schemas.openxmlformats.org/officeDocument/2006/relationships/hyperlink" Target="https://twitter.com/#!/sarahstorelli1/status/1095517442170707968" TargetMode="External" /><Relationship Id="rId421" Type="http://schemas.openxmlformats.org/officeDocument/2006/relationships/hyperlink" Target="https://twitter.com/#!/sarahstorelli1/status/1095517442170707968" TargetMode="External" /><Relationship Id="rId422" Type="http://schemas.openxmlformats.org/officeDocument/2006/relationships/hyperlink" Target="https://twitter.com/#!/125aditi/status/1095524947986968576" TargetMode="External" /><Relationship Id="rId423" Type="http://schemas.openxmlformats.org/officeDocument/2006/relationships/hyperlink" Target="https://twitter.com/#!/juangastelu/status/1095527317319942144" TargetMode="External" /><Relationship Id="rId424" Type="http://schemas.openxmlformats.org/officeDocument/2006/relationships/hyperlink" Target="https://twitter.com/#!/rajesh9db/status/1095529072506126337" TargetMode="External" /><Relationship Id="rId425" Type="http://schemas.openxmlformats.org/officeDocument/2006/relationships/hyperlink" Target="https://twitter.com/#!/ninelbernardo/status/1095529124762808320" TargetMode="External" /><Relationship Id="rId426" Type="http://schemas.openxmlformats.org/officeDocument/2006/relationships/hyperlink" Target="https://api.twitter.com/1.1/geo/id/5a110d312052166f.json" TargetMode="External" /><Relationship Id="rId427" Type="http://schemas.openxmlformats.org/officeDocument/2006/relationships/hyperlink" Target="https://api.twitter.com/1.1/geo/id/07d9cac5e0488000.json" TargetMode="External" /><Relationship Id="rId428" Type="http://schemas.openxmlformats.org/officeDocument/2006/relationships/hyperlink" Target="https://api.twitter.com/1.1/geo/id/5a110d312052166f.json" TargetMode="External" /><Relationship Id="rId429" Type="http://schemas.openxmlformats.org/officeDocument/2006/relationships/hyperlink" Target="https://api.twitter.com/1.1/geo/id/5a110d312052166f.json" TargetMode="External" /><Relationship Id="rId430" Type="http://schemas.openxmlformats.org/officeDocument/2006/relationships/hyperlink" Target="https://api.twitter.com/1.1/geo/id/5a110d312052166f.json" TargetMode="External" /><Relationship Id="rId431" Type="http://schemas.openxmlformats.org/officeDocument/2006/relationships/hyperlink" Target="https://api.twitter.com/1.1/geo/id/07d9cac5e0488000.json" TargetMode="External" /><Relationship Id="rId432" Type="http://schemas.openxmlformats.org/officeDocument/2006/relationships/hyperlink" Target="https://api.twitter.com/1.1/geo/id/67b98f17fdcf20be.json" TargetMode="External" /><Relationship Id="rId433" Type="http://schemas.openxmlformats.org/officeDocument/2006/relationships/hyperlink" Target="https://api.twitter.com/1.1/geo/id/3797791ff9c0e4c6.json" TargetMode="External" /><Relationship Id="rId434" Type="http://schemas.openxmlformats.org/officeDocument/2006/relationships/hyperlink" Target="https://api.twitter.com/1.1/geo/id/5a110d312052166f.json" TargetMode="External" /><Relationship Id="rId435" Type="http://schemas.openxmlformats.org/officeDocument/2006/relationships/hyperlink" Target="https://api.twitter.com/1.1/geo/id/01a9a39529b27f36.json" TargetMode="External" /><Relationship Id="rId436" Type="http://schemas.openxmlformats.org/officeDocument/2006/relationships/hyperlink" Target="https://api.twitter.com/1.1/geo/id/5a110d312052166f.json" TargetMode="External" /><Relationship Id="rId437" Type="http://schemas.openxmlformats.org/officeDocument/2006/relationships/hyperlink" Target="https://api.twitter.com/1.1/geo/id/5a110d312052166f.json" TargetMode="External" /><Relationship Id="rId438" Type="http://schemas.openxmlformats.org/officeDocument/2006/relationships/hyperlink" Target="https://api.twitter.com/1.1/geo/id/5a110d312052166f.json" TargetMode="External" /><Relationship Id="rId439" Type="http://schemas.openxmlformats.org/officeDocument/2006/relationships/hyperlink" Target="https://api.twitter.com/1.1/geo/id/5a110d312052166f.json" TargetMode="External" /><Relationship Id="rId440" Type="http://schemas.openxmlformats.org/officeDocument/2006/relationships/hyperlink" Target="https://api.twitter.com/1.1/geo/id/5a110d312052166f.json" TargetMode="External" /><Relationship Id="rId441" Type="http://schemas.openxmlformats.org/officeDocument/2006/relationships/comments" Target="../comments1.xml" /><Relationship Id="rId442" Type="http://schemas.openxmlformats.org/officeDocument/2006/relationships/vmlDrawing" Target="../drawings/vmlDrawing1.vml" /><Relationship Id="rId443" Type="http://schemas.openxmlformats.org/officeDocument/2006/relationships/table" Target="../tables/table1.xml" /><Relationship Id="rId4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ibmreferrals.com/" TargetMode="External" /><Relationship Id="rId2" Type="http://schemas.openxmlformats.org/officeDocument/2006/relationships/hyperlink" Target="https://t.co/U6MToVo7vd" TargetMode="External" /><Relationship Id="rId3" Type="http://schemas.openxmlformats.org/officeDocument/2006/relationships/hyperlink" Target="https://t.co/ltn7CFvbWQ" TargetMode="External" /><Relationship Id="rId4" Type="http://schemas.openxmlformats.org/officeDocument/2006/relationships/hyperlink" Target="https://t.co/OnU7uahHCz" TargetMode="External" /><Relationship Id="rId5" Type="http://schemas.openxmlformats.org/officeDocument/2006/relationships/hyperlink" Target="https://t.co/Yee6hbwZzr" TargetMode="External" /><Relationship Id="rId6" Type="http://schemas.openxmlformats.org/officeDocument/2006/relationships/hyperlink" Target="https://t.co/uwvb2jzgFm" TargetMode="External" /><Relationship Id="rId7" Type="http://schemas.openxmlformats.org/officeDocument/2006/relationships/hyperlink" Target="https://t.co/brCKv13p4Z" TargetMode="External" /><Relationship Id="rId8" Type="http://schemas.openxmlformats.org/officeDocument/2006/relationships/hyperlink" Target="https://t.co/gxLBkWx1XH" TargetMode="External" /><Relationship Id="rId9" Type="http://schemas.openxmlformats.org/officeDocument/2006/relationships/hyperlink" Target="https://t.co/vjSA5J28Sr" TargetMode="External" /><Relationship Id="rId10" Type="http://schemas.openxmlformats.org/officeDocument/2006/relationships/hyperlink" Target="https://t.co/fHYA2a0rT8" TargetMode="External" /><Relationship Id="rId11" Type="http://schemas.openxmlformats.org/officeDocument/2006/relationships/hyperlink" Target="https://t.co/hcZuuyzWcO" TargetMode="External" /><Relationship Id="rId12" Type="http://schemas.openxmlformats.org/officeDocument/2006/relationships/hyperlink" Target="https://t.co/NSnj0jIHzx" TargetMode="External" /><Relationship Id="rId13" Type="http://schemas.openxmlformats.org/officeDocument/2006/relationships/hyperlink" Target="https://t.co/4ZyG9FgkYe" TargetMode="External" /><Relationship Id="rId14" Type="http://schemas.openxmlformats.org/officeDocument/2006/relationships/hyperlink" Target="https://t.co/qmOkyrRlJH" TargetMode="External" /><Relationship Id="rId15" Type="http://schemas.openxmlformats.org/officeDocument/2006/relationships/hyperlink" Target="https://t.co/SQ0mv9SbeS" TargetMode="External" /><Relationship Id="rId16" Type="http://schemas.openxmlformats.org/officeDocument/2006/relationships/hyperlink" Target="https://t.co/eSIXLrInEn" TargetMode="External" /><Relationship Id="rId17" Type="http://schemas.openxmlformats.org/officeDocument/2006/relationships/hyperlink" Target="https://t.co/Ju3d7XdFYC" TargetMode="External" /><Relationship Id="rId18" Type="http://schemas.openxmlformats.org/officeDocument/2006/relationships/hyperlink" Target="https://t.co/Ik1ocN7v32" TargetMode="External" /><Relationship Id="rId19" Type="http://schemas.openxmlformats.org/officeDocument/2006/relationships/hyperlink" Target="https://t.co/9Zz1BWkchJ" TargetMode="External" /><Relationship Id="rId20" Type="http://schemas.openxmlformats.org/officeDocument/2006/relationships/hyperlink" Target="http://t.co/SPg8rMPlo6" TargetMode="External" /><Relationship Id="rId21" Type="http://schemas.openxmlformats.org/officeDocument/2006/relationships/hyperlink" Target="http://t.co/gQhDv08bFE" TargetMode="External" /><Relationship Id="rId22" Type="http://schemas.openxmlformats.org/officeDocument/2006/relationships/hyperlink" Target="https://t.co/0Gq8IJSQ5f" TargetMode="External" /><Relationship Id="rId23" Type="http://schemas.openxmlformats.org/officeDocument/2006/relationships/hyperlink" Target="https://t.co/9zIbTXUnot" TargetMode="External" /><Relationship Id="rId24" Type="http://schemas.openxmlformats.org/officeDocument/2006/relationships/hyperlink" Target="https://t.co/kdIOZ5XZ6D" TargetMode="External" /><Relationship Id="rId25" Type="http://schemas.openxmlformats.org/officeDocument/2006/relationships/hyperlink" Target="https://t.co/drrvtISOxQ" TargetMode="External" /><Relationship Id="rId26" Type="http://schemas.openxmlformats.org/officeDocument/2006/relationships/hyperlink" Target="https://t.co/rjrcft1G4x" TargetMode="External" /><Relationship Id="rId27" Type="http://schemas.openxmlformats.org/officeDocument/2006/relationships/hyperlink" Target="https://t.co/tzfA8z5xSE" TargetMode="External" /><Relationship Id="rId28" Type="http://schemas.openxmlformats.org/officeDocument/2006/relationships/hyperlink" Target="https://t.co/oSOmWqQThi" TargetMode="External" /><Relationship Id="rId29" Type="http://schemas.openxmlformats.org/officeDocument/2006/relationships/hyperlink" Target="https://t.co/EXYi9Muvsn" TargetMode="External" /><Relationship Id="rId30" Type="http://schemas.openxmlformats.org/officeDocument/2006/relationships/hyperlink" Target="http://t.co/zXBBFqHAaA" TargetMode="External" /><Relationship Id="rId31" Type="http://schemas.openxmlformats.org/officeDocument/2006/relationships/hyperlink" Target="https://t.co/6jbbzc7nLt" TargetMode="External" /><Relationship Id="rId32" Type="http://schemas.openxmlformats.org/officeDocument/2006/relationships/hyperlink" Target="https://t.co/bYYftVh0Wr" TargetMode="External" /><Relationship Id="rId33" Type="http://schemas.openxmlformats.org/officeDocument/2006/relationships/hyperlink" Target="https://t.co/vBE9hJuiU7" TargetMode="External" /><Relationship Id="rId34" Type="http://schemas.openxmlformats.org/officeDocument/2006/relationships/hyperlink" Target="http://t.co/RfnPDPthcr" TargetMode="External" /><Relationship Id="rId35" Type="http://schemas.openxmlformats.org/officeDocument/2006/relationships/hyperlink" Target="https://t.co/ndrfWFHLr1" TargetMode="External" /><Relationship Id="rId36" Type="http://schemas.openxmlformats.org/officeDocument/2006/relationships/hyperlink" Target="https://t.co/MP17BfTvkO" TargetMode="External" /><Relationship Id="rId37" Type="http://schemas.openxmlformats.org/officeDocument/2006/relationships/hyperlink" Target="https://t.co/aEUkW238WP" TargetMode="External" /><Relationship Id="rId38" Type="http://schemas.openxmlformats.org/officeDocument/2006/relationships/hyperlink" Target="http://t.co/UlEjIXN6e6" TargetMode="External" /><Relationship Id="rId39" Type="http://schemas.openxmlformats.org/officeDocument/2006/relationships/hyperlink" Target="https://t.co/DKI3KtJZF6" TargetMode="External" /><Relationship Id="rId40" Type="http://schemas.openxmlformats.org/officeDocument/2006/relationships/hyperlink" Target="https://t.co/JC4q11taWF" TargetMode="External" /><Relationship Id="rId41" Type="http://schemas.openxmlformats.org/officeDocument/2006/relationships/hyperlink" Target="https://t.co/w2fWHPPF6D" TargetMode="External" /><Relationship Id="rId42" Type="http://schemas.openxmlformats.org/officeDocument/2006/relationships/hyperlink" Target="https://t.co/xWcJ8oLwI9" TargetMode="External" /><Relationship Id="rId43" Type="http://schemas.openxmlformats.org/officeDocument/2006/relationships/hyperlink" Target="https://t.co/Fld63dHb4M" TargetMode="External" /><Relationship Id="rId44" Type="http://schemas.openxmlformats.org/officeDocument/2006/relationships/hyperlink" Target="https://t.co/w2fWHQ7gvd" TargetMode="External" /><Relationship Id="rId45" Type="http://schemas.openxmlformats.org/officeDocument/2006/relationships/hyperlink" Target="https://t.co/qPxV4aHnjh" TargetMode="External" /><Relationship Id="rId46" Type="http://schemas.openxmlformats.org/officeDocument/2006/relationships/hyperlink" Target="https://t.co/bBRKBfdRLh" TargetMode="External" /><Relationship Id="rId47" Type="http://schemas.openxmlformats.org/officeDocument/2006/relationships/hyperlink" Target="https://t.co/t8KuJjorSG" TargetMode="External" /><Relationship Id="rId48" Type="http://schemas.openxmlformats.org/officeDocument/2006/relationships/hyperlink" Target="https://t.co/rh79RwPKIK" TargetMode="External" /><Relationship Id="rId49" Type="http://schemas.openxmlformats.org/officeDocument/2006/relationships/hyperlink" Target="http://t.co/cBKv6bT2M5" TargetMode="External" /><Relationship Id="rId50" Type="http://schemas.openxmlformats.org/officeDocument/2006/relationships/hyperlink" Target="https://t.co/QSERBbTm5L" TargetMode="External" /><Relationship Id="rId51" Type="http://schemas.openxmlformats.org/officeDocument/2006/relationships/hyperlink" Target="https://t.co/c1qNBF6qQH" TargetMode="External" /><Relationship Id="rId52" Type="http://schemas.openxmlformats.org/officeDocument/2006/relationships/hyperlink" Target="https://t.co/VCHZD7Aj19" TargetMode="External" /><Relationship Id="rId53" Type="http://schemas.openxmlformats.org/officeDocument/2006/relationships/hyperlink" Target="https://t.co/bDuh3VhP3y" TargetMode="External" /><Relationship Id="rId54" Type="http://schemas.openxmlformats.org/officeDocument/2006/relationships/hyperlink" Target="https://t.co/sKDNqNnKJC" TargetMode="External" /><Relationship Id="rId55" Type="http://schemas.openxmlformats.org/officeDocument/2006/relationships/hyperlink" Target="https://t.co/eyvUlZc0Dt" TargetMode="External" /><Relationship Id="rId56" Type="http://schemas.openxmlformats.org/officeDocument/2006/relationships/hyperlink" Target="http://t.co/pefS3XD43v" TargetMode="External" /><Relationship Id="rId57" Type="http://schemas.openxmlformats.org/officeDocument/2006/relationships/hyperlink" Target="https://t.co/ASQAQ7PxFv" TargetMode="External" /><Relationship Id="rId58" Type="http://schemas.openxmlformats.org/officeDocument/2006/relationships/hyperlink" Target="https://pbs.twimg.com/profile_banners/1072226654989078528/1544476241" TargetMode="External" /><Relationship Id="rId59" Type="http://schemas.openxmlformats.org/officeDocument/2006/relationships/hyperlink" Target="https://pbs.twimg.com/profile_banners/2856307798/1456563861" TargetMode="External" /><Relationship Id="rId60" Type="http://schemas.openxmlformats.org/officeDocument/2006/relationships/hyperlink" Target="https://pbs.twimg.com/profile_banners/1082726623047229441/1547840374" TargetMode="External" /><Relationship Id="rId61" Type="http://schemas.openxmlformats.org/officeDocument/2006/relationships/hyperlink" Target="https://pbs.twimg.com/profile_banners/83254721/1533136659" TargetMode="External" /><Relationship Id="rId62" Type="http://schemas.openxmlformats.org/officeDocument/2006/relationships/hyperlink" Target="https://pbs.twimg.com/profile_banners/17258075/1483748007" TargetMode="External" /><Relationship Id="rId63" Type="http://schemas.openxmlformats.org/officeDocument/2006/relationships/hyperlink" Target="https://pbs.twimg.com/profile_banners/221630456/1546814578" TargetMode="External" /><Relationship Id="rId64" Type="http://schemas.openxmlformats.org/officeDocument/2006/relationships/hyperlink" Target="https://pbs.twimg.com/profile_banners/14049019/1521255653" TargetMode="External" /><Relationship Id="rId65" Type="http://schemas.openxmlformats.org/officeDocument/2006/relationships/hyperlink" Target="https://pbs.twimg.com/profile_banners/916329746/1467400820" TargetMode="External" /><Relationship Id="rId66" Type="http://schemas.openxmlformats.org/officeDocument/2006/relationships/hyperlink" Target="https://pbs.twimg.com/profile_banners/16090968/1485305008" TargetMode="External" /><Relationship Id="rId67" Type="http://schemas.openxmlformats.org/officeDocument/2006/relationships/hyperlink" Target="https://pbs.twimg.com/profile_banners/188370259/1378363683" TargetMode="External" /><Relationship Id="rId68" Type="http://schemas.openxmlformats.org/officeDocument/2006/relationships/hyperlink" Target="https://pbs.twimg.com/profile_banners/18584870/1533146061" TargetMode="External" /><Relationship Id="rId69" Type="http://schemas.openxmlformats.org/officeDocument/2006/relationships/hyperlink" Target="https://pbs.twimg.com/profile_banners/20125837/1416488994" TargetMode="External" /><Relationship Id="rId70" Type="http://schemas.openxmlformats.org/officeDocument/2006/relationships/hyperlink" Target="https://pbs.twimg.com/profile_banners/326197163/1447753327" TargetMode="External" /><Relationship Id="rId71" Type="http://schemas.openxmlformats.org/officeDocument/2006/relationships/hyperlink" Target="https://pbs.twimg.com/profile_banners/936440490/1430513389" TargetMode="External" /><Relationship Id="rId72" Type="http://schemas.openxmlformats.org/officeDocument/2006/relationships/hyperlink" Target="https://pbs.twimg.com/profile_banners/14338788/1358263947" TargetMode="External" /><Relationship Id="rId73" Type="http://schemas.openxmlformats.org/officeDocument/2006/relationships/hyperlink" Target="https://pbs.twimg.com/profile_banners/1635993300/1456194699" TargetMode="External" /><Relationship Id="rId74" Type="http://schemas.openxmlformats.org/officeDocument/2006/relationships/hyperlink" Target="https://pbs.twimg.com/profile_banners/1062160322067394562/1546573004" TargetMode="External" /><Relationship Id="rId75" Type="http://schemas.openxmlformats.org/officeDocument/2006/relationships/hyperlink" Target="https://pbs.twimg.com/profile_banners/2867433777/1534212538" TargetMode="External" /><Relationship Id="rId76" Type="http://schemas.openxmlformats.org/officeDocument/2006/relationships/hyperlink" Target="https://pbs.twimg.com/profile_banners/149565142/1432331592" TargetMode="External" /><Relationship Id="rId77" Type="http://schemas.openxmlformats.org/officeDocument/2006/relationships/hyperlink" Target="https://pbs.twimg.com/profile_banners/1002061223280758785/1527747321" TargetMode="External" /><Relationship Id="rId78" Type="http://schemas.openxmlformats.org/officeDocument/2006/relationships/hyperlink" Target="https://pbs.twimg.com/profile_banners/12109242/1536065661" TargetMode="External" /><Relationship Id="rId79" Type="http://schemas.openxmlformats.org/officeDocument/2006/relationships/hyperlink" Target="https://pbs.twimg.com/profile_banners/834488480659025921/1520632216" TargetMode="External" /><Relationship Id="rId80" Type="http://schemas.openxmlformats.org/officeDocument/2006/relationships/hyperlink" Target="https://pbs.twimg.com/profile_banners/2591545213/1532653547" TargetMode="External" /><Relationship Id="rId81" Type="http://schemas.openxmlformats.org/officeDocument/2006/relationships/hyperlink" Target="https://pbs.twimg.com/profile_banners/21961793/1540620487" TargetMode="External" /><Relationship Id="rId82" Type="http://schemas.openxmlformats.org/officeDocument/2006/relationships/hyperlink" Target="https://pbs.twimg.com/profile_banners/314222278/1543011545" TargetMode="External" /><Relationship Id="rId83" Type="http://schemas.openxmlformats.org/officeDocument/2006/relationships/hyperlink" Target="https://pbs.twimg.com/profile_banners/18994444/1549889336" TargetMode="External" /><Relationship Id="rId84" Type="http://schemas.openxmlformats.org/officeDocument/2006/relationships/hyperlink" Target="https://pbs.twimg.com/profile_banners/3182803545/1502980958" TargetMode="External" /><Relationship Id="rId85" Type="http://schemas.openxmlformats.org/officeDocument/2006/relationships/hyperlink" Target="https://pbs.twimg.com/profile_banners/27732895/1398284596" TargetMode="External" /><Relationship Id="rId86" Type="http://schemas.openxmlformats.org/officeDocument/2006/relationships/hyperlink" Target="https://pbs.twimg.com/profile_banners/1062011263784550401/1542039430" TargetMode="External" /><Relationship Id="rId87" Type="http://schemas.openxmlformats.org/officeDocument/2006/relationships/hyperlink" Target="https://pbs.twimg.com/profile_banners/23668979/1418168243" TargetMode="External" /><Relationship Id="rId88" Type="http://schemas.openxmlformats.org/officeDocument/2006/relationships/hyperlink" Target="https://pbs.twimg.com/profile_banners/14862794/1534829845" TargetMode="External" /><Relationship Id="rId89" Type="http://schemas.openxmlformats.org/officeDocument/2006/relationships/hyperlink" Target="https://pbs.twimg.com/profile_banners/14373954/1537710417" TargetMode="External" /><Relationship Id="rId90" Type="http://schemas.openxmlformats.org/officeDocument/2006/relationships/hyperlink" Target="https://pbs.twimg.com/profile_banners/557742068/1398278117" TargetMode="External" /><Relationship Id="rId91" Type="http://schemas.openxmlformats.org/officeDocument/2006/relationships/hyperlink" Target="https://pbs.twimg.com/profile_banners/3198451018/1501567982" TargetMode="External" /><Relationship Id="rId92" Type="http://schemas.openxmlformats.org/officeDocument/2006/relationships/hyperlink" Target="https://pbs.twimg.com/profile_banners/237413764/1540579241" TargetMode="External" /><Relationship Id="rId93" Type="http://schemas.openxmlformats.org/officeDocument/2006/relationships/hyperlink" Target="https://pbs.twimg.com/profile_banners/19726267/1391047825" TargetMode="External" /><Relationship Id="rId94" Type="http://schemas.openxmlformats.org/officeDocument/2006/relationships/hyperlink" Target="https://pbs.twimg.com/profile_banners/139203739/1523123006" TargetMode="External" /><Relationship Id="rId95" Type="http://schemas.openxmlformats.org/officeDocument/2006/relationships/hyperlink" Target="https://pbs.twimg.com/profile_banners/3313645268/1510776749" TargetMode="External" /><Relationship Id="rId96" Type="http://schemas.openxmlformats.org/officeDocument/2006/relationships/hyperlink" Target="https://pbs.twimg.com/profile_banners/14275757/1550028220" TargetMode="External" /><Relationship Id="rId97" Type="http://schemas.openxmlformats.org/officeDocument/2006/relationships/hyperlink" Target="https://pbs.twimg.com/profile_banners/619835257/1446835282" TargetMode="External" /><Relationship Id="rId98" Type="http://schemas.openxmlformats.org/officeDocument/2006/relationships/hyperlink" Target="https://pbs.twimg.com/profile_banners/1525799725/1449959929" TargetMode="External" /><Relationship Id="rId99" Type="http://schemas.openxmlformats.org/officeDocument/2006/relationships/hyperlink" Target="https://pbs.twimg.com/profile_banners/744948955021094913/1479156008" TargetMode="External" /><Relationship Id="rId100" Type="http://schemas.openxmlformats.org/officeDocument/2006/relationships/hyperlink" Target="https://pbs.twimg.com/profile_banners/587488658/1548684094" TargetMode="External" /><Relationship Id="rId101" Type="http://schemas.openxmlformats.org/officeDocument/2006/relationships/hyperlink" Target="https://pbs.twimg.com/profile_banners/20166541/1415108197" TargetMode="External" /><Relationship Id="rId102" Type="http://schemas.openxmlformats.org/officeDocument/2006/relationships/hyperlink" Target="https://pbs.twimg.com/profile_banners/38045307/1469222835" TargetMode="External" /><Relationship Id="rId103" Type="http://schemas.openxmlformats.org/officeDocument/2006/relationships/hyperlink" Target="https://pbs.twimg.com/profile_banners/2598859320/1412768757" TargetMode="External" /><Relationship Id="rId104" Type="http://schemas.openxmlformats.org/officeDocument/2006/relationships/hyperlink" Target="https://pbs.twimg.com/profile_banners/874165334/1541698139" TargetMode="External" /><Relationship Id="rId105" Type="http://schemas.openxmlformats.org/officeDocument/2006/relationships/hyperlink" Target="https://pbs.twimg.com/profile_banners/201215983/1471954800" TargetMode="External" /><Relationship Id="rId106" Type="http://schemas.openxmlformats.org/officeDocument/2006/relationships/hyperlink" Target="https://pbs.twimg.com/profile_banners/69740641/1358963040" TargetMode="External" /><Relationship Id="rId107" Type="http://schemas.openxmlformats.org/officeDocument/2006/relationships/hyperlink" Target="https://pbs.twimg.com/profile_banners/14679655/1361648816" TargetMode="External" /><Relationship Id="rId108" Type="http://schemas.openxmlformats.org/officeDocument/2006/relationships/hyperlink" Target="https://pbs.twimg.com/profile_banners/3859145614/1537060936" TargetMode="External" /><Relationship Id="rId109" Type="http://schemas.openxmlformats.org/officeDocument/2006/relationships/hyperlink" Target="https://pbs.twimg.com/profile_banners/2308349246/1516213422" TargetMode="External" /><Relationship Id="rId110" Type="http://schemas.openxmlformats.org/officeDocument/2006/relationships/hyperlink" Target="https://pbs.twimg.com/profile_banners/1963020686/1476301503" TargetMode="External" /><Relationship Id="rId111" Type="http://schemas.openxmlformats.org/officeDocument/2006/relationships/hyperlink" Target="https://pbs.twimg.com/profile_banners/714919466/1433645227" TargetMode="External" /><Relationship Id="rId112" Type="http://schemas.openxmlformats.org/officeDocument/2006/relationships/hyperlink" Target="https://pbs.twimg.com/profile_banners/323298339/1528738803" TargetMode="External" /><Relationship Id="rId113" Type="http://schemas.openxmlformats.org/officeDocument/2006/relationships/hyperlink" Target="https://pbs.twimg.com/profile_banners/124497156/1528475028" TargetMode="External" /><Relationship Id="rId114" Type="http://schemas.openxmlformats.org/officeDocument/2006/relationships/hyperlink" Target="https://pbs.twimg.com/profile_banners/3547541/1401093141" TargetMode="External" /><Relationship Id="rId115" Type="http://schemas.openxmlformats.org/officeDocument/2006/relationships/hyperlink" Target="https://pbs.twimg.com/profile_banners/4924600289/1489457638" TargetMode="External" /><Relationship Id="rId116" Type="http://schemas.openxmlformats.org/officeDocument/2006/relationships/hyperlink" Target="https://pbs.twimg.com/profile_banners/1017259579/1468385141" TargetMode="External" /><Relationship Id="rId117" Type="http://schemas.openxmlformats.org/officeDocument/2006/relationships/hyperlink" Target="https://pbs.twimg.com/profile_banners/19428988/1521737581" TargetMode="External" /><Relationship Id="rId118" Type="http://schemas.openxmlformats.org/officeDocument/2006/relationships/hyperlink" Target="https://pbs.twimg.com/profile_banners/29735775/1544458411" TargetMode="External" /><Relationship Id="rId119" Type="http://schemas.openxmlformats.org/officeDocument/2006/relationships/hyperlink" Target="https://pbs.twimg.com/profile_banners/2393038355/1547743985" TargetMode="External" /><Relationship Id="rId120" Type="http://schemas.openxmlformats.org/officeDocument/2006/relationships/hyperlink" Target="https://pbs.twimg.com/profile_banners/250305664/1547744319" TargetMode="External" /><Relationship Id="rId121" Type="http://schemas.openxmlformats.org/officeDocument/2006/relationships/hyperlink" Target="https://pbs.twimg.com/profile_banners/1953648950/1549863440" TargetMode="External" /><Relationship Id="rId122" Type="http://schemas.openxmlformats.org/officeDocument/2006/relationships/hyperlink" Target="https://pbs.twimg.com/profile_banners/16615576/1540306434" TargetMode="External" /><Relationship Id="rId123" Type="http://schemas.openxmlformats.org/officeDocument/2006/relationships/hyperlink" Target="https://pbs.twimg.com/profile_banners/4324926448/1507836361" TargetMode="External" /><Relationship Id="rId124" Type="http://schemas.openxmlformats.org/officeDocument/2006/relationships/hyperlink" Target="https://pbs.twimg.com/profile_banners/492537066/1520367247" TargetMode="External" /><Relationship Id="rId125" Type="http://schemas.openxmlformats.org/officeDocument/2006/relationships/hyperlink" Target="https://pbs.twimg.com/profile_banners/515137093/1527660350" TargetMode="External" /><Relationship Id="rId126" Type="http://schemas.openxmlformats.org/officeDocument/2006/relationships/hyperlink" Target="https://pbs.twimg.com/profile_banners/398300934/1508445804" TargetMode="External" /><Relationship Id="rId127" Type="http://schemas.openxmlformats.org/officeDocument/2006/relationships/hyperlink" Target="https://pbs.twimg.com/profile_banners/2858858549/1550018788" TargetMode="External" /><Relationship Id="rId128" Type="http://schemas.openxmlformats.org/officeDocument/2006/relationships/hyperlink" Target="https://pbs.twimg.com/profile_banners/356786362/1465211463" TargetMode="External" /><Relationship Id="rId129" Type="http://schemas.openxmlformats.org/officeDocument/2006/relationships/hyperlink" Target="https://pbs.twimg.com/profile_banners/3872925105/1477405118" TargetMode="External" /><Relationship Id="rId130" Type="http://schemas.openxmlformats.org/officeDocument/2006/relationships/hyperlink" Target="https://pbs.twimg.com/profile_banners/16838234/1493381648" TargetMode="External" /><Relationship Id="rId131" Type="http://schemas.openxmlformats.org/officeDocument/2006/relationships/hyperlink" Target="https://pbs.twimg.com/profile_banners/2156862362/1443648317" TargetMode="External" /><Relationship Id="rId132" Type="http://schemas.openxmlformats.org/officeDocument/2006/relationships/hyperlink" Target="https://pbs.twimg.com/profile_banners/1096738039/1547601853" TargetMode="External" /><Relationship Id="rId133" Type="http://schemas.openxmlformats.org/officeDocument/2006/relationships/hyperlink" Target="https://pbs.twimg.com/profile_banners/14787883/1542298604" TargetMode="External" /><Relationship Id="rId134" Type="http://schemas.openxmlformats.org/officeDocument/2006/relationships/hyperlink" Target="https://pbs.twimg.com/profile_banners/1287172722/1442715223" TargetMode="External" /><Relationship Id="rId135" Type="http://schemas.openxmlformats.org/officeDocument/2006/relationships/hyperlink" Target="https://pbs.twimg.com/profile_banners/489946906/1505273185" TargetMode="External" /><Relationship Id="rId136" Type="http://schemas.openxmlformats.org/officeDocument/2006/relationships/hyperlink" Target="https://pbs.twimg.com/profile_banners/93265239/1404019170" TargetMode="External" /><Relationship Id="rId137" Type="http://schemas.openxmlformats.org/officeDocument/2006/relationships/hyperlink" Target="https://pbs.twimg.com/profile_banners/257524399/1548966878" TargetMode="External" /><Relationship Id="rId138" Type="http://schemas.openxmlformats.org/officeDocument/2006/relationships/hyperlink" Target="https://pbs.twimg.com/profile_banners/385166003/1419002517" TargetMode="External" /><Relationship Id="rId139" Type="http://schemas.openxmlformats.org/officeDocument/2006/relationships/hyperlink" Target="https://pbs.twimg.com/profile_banners/61962149/1474615089" TargetMode="External" /><Relationship Id="rId140" Type="http://schemas.openxmlformats.org/officeDocument/2006/relationships/hyperlink" Target="https://pbs.twimg.com/profile_banners/865210472/1416151913" TargetMode="External" /><Relationship Id="rId141" Type="http://schemas.openxmlformats.org/officeDocument/2006/relationships/hyperlink" Target="https://pbs.twimg.com/profile_banners/23496307/1549910702" TargetMode="External" /><Relationship Id="rId142" Type="http://schemas.openxmlformats.org/officeDocument/2006/relationships/hyperlink" Target="https://pbs.twimg.com/profile_banners/6185032/1414288009" TargetMode="External" /><Relationship Id="rId143" Type="http://schemas.openxmlformats.org/officeDocument/2006/relationships/hyperlink" Target="https://pbs.twimg.com/profile_banners/302216857/1372191368" TargetMode="External" /><Relationship Id="rId144" Type="http://schemas.openxmlformats.org/officeDocument/2006/relationships/hyperlink" Target="https://pbs.twimg.com/profile_banners/4089270082/1541094619" TargetMode="External" /><Relationship Id="rId145" Type="http://schemas.openxmlformats.org/officeDocument/2006/relationships/hyperlink" Target="https://pbs.twimg.com/profile_banners/509138503/1475086446" TargetMode="External" /><Relationship Id="rId146" Type="http://schemas.openxmlformats.org/officeDocument/2006/relationships/hyperlink" Target="https://pbs.twimg.com/profile_banners/1070773512166694914/1548910699" TargetMode="External" /><Relationship Id="rId147" Type="http://schemas.openxmlformats.org/officeDocument/2006/relationships/hyperlink" Target="https://pbs.twimg.com/profile_banners/806297/1549868284" TargetMode="External" /><Relationship Id="rId148" Type="http://schemas.openxmlformats.org/officeDocument/2006/relationships/hyperlink" Target="https://pbs.twimg.com/profile_banners/3692713641/1538666837" TargetMode="External" /><Relationship Id="rId149" Type="http://schemas.openxmlformats.org/officeDocument/2006/relationships/hyperlink" Target="https://pbs.twimg.com/profile_banners/370319824/1547627594" TargetMode="External" /><Relationship Id="rId150" Type="http://schemas.openxmlformats.org/officeDocument/2006/relationships/hyperlink" Target="https://pbs.twimg.com/profile_banners/1618005763/1537959024" TargetMode="External" /><Relationship Id="rId151" Type="http://schemas.openxmlformats.org/officeDocument/2006/relationships/hyperlink" Target="https://pbs.twimg.com/profile_banners/53969816/1490579580" TargetMode="External" /><Relationship Id="rId152" Type="http://schemas.openxmlformats.org/officeDocument/2006/relationships/hyperlink" Target="https://pbs.twimg.com/profile_banners/601955230/1461989104"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5/bg.gif" TargetMode="External" /><Relationship Id="rId156" Type="http://schemas.openxmlformats.org/officeDocument/2006/relationships/hyperlink" Target="http://abs.twimg.com/images/themes/theme6/bg.gif"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0/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9/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3/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0/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9/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2/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9/bg.gif"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3/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2/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6/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8/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3/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6/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3/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7/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6/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6/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pbs.twimg.com/profile_images/1072237190317408257/lKUh6ucG_normal.jpg" TargetMode="External" /><Relationship Id="rId268" Type="http://schemas.openxmlformats.org/officeDocument/2006/relationships/hyperlink" Target="http://pbs.twimg.com/profile_images/985674926609838081/Lo_kmwel_normal.jpg" TargetMode="External" /><Relationship Id="rId269" Type="http://schemas.openxmlformats.org/officeDocument/2006/relationships/hyperlink" Target="http://pbs.twimg.com/profile_images/1082739862644568065/3sOlI8ze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058394011122176000/MmT1Hp5g_normal.jpg" TargetMode="External" /><Relationship Id="rId272" Type="http://schemas.openxmlformats.org/officeDocument/2006/relationships/hyperlink" Target="http://pbs.twimg.com/profile_images/885341144762241024/h_6oI9KR_normal.jp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pbs.twimg.com/profile_images/588902235041464320/bteRXCwY_normal.jpg" TargetMode="External" /><Relationship Id="rId275" Type="http://schemas.openxmlformats.org/officeDocument/2006/relationships/hyperlink" Target="http://pbs.twimg.com/profile_images/1065617041808416771/saTaA6tq_normal.jpg" TargetMode="External" /><Relationship Id="rId276" Type="http://schemas.openxmlformats.org/officeDocument/2006/relationships/hyperlink" Target="http://pbs.twimg.com/profile_images/1013540323472101377/Yirbf5yL_normal.jpg" TargetMode="External" /><Relationship Id="rId277" Type="http://schemas.openxmlformats.org/officeDocument/2006/relationships/hyperlink" Target="http://pbs.twimg.com/profile_images/974842701538562049/VavCtepa_normal.jpg" TargetMode="External" /><Relationship Id="rId278" Type="http://schemas.openxmlformats.org/officeDocument/2006/relationships/hyperlink" Target="http://pbs.twimg.com/profile_images/748958985844240384/QVM1xrcT_normal.jpg" TargetMode="External" /><Relationship Id="rId279" Type="http://schemas.openxmlformats.org/officeDocument/2006/relationships/hyperlink" Target="http://pbs.twimg.com/profile_images/1045782580442861569/7JwVy8ej_normal.jpg" TargetMode="External" /><Relationship Id="rId280" Type="http://schemas.openxmlformats.org/officeDocument/2006/relationships/hyperlink" Target="http://pbs.twimg.com/profile_images/714472015835566080/hjMkZN_g_normal.jpg" TargetMode="External" /><Relationship Id="rId281" Type="http://schemas.openxmlformats.org/officeDocument/2006/relationships/hyperlink" Target="http://pbs.twimg.com/profile_images/823918661291249664/t3UKtApQ_normal.jpg" TargetMode="External" /><Relationship Id="rId282" Type="http://schemas.openxmlformats.org/officeDocument/2006/relationships/hyperlink" Target="http://pbs.twimg.com/profile_images/2152995387/J-L_Carves_normal.jpg" TargetMode="External" /><Relationship Id="rId283" Type="http://schemas.openxmlformats.org/officeDocument/2006/relationships/hyperlink" Target="http://pbs.twimg.com/profile_images/651731592487043073/PMxq78aL_normal.jpg" TargetMode="External" /><Relationship Id="rId284" Type="http://schemas.openxmlformats.org/officeDocument/2006/relationships/hyperlink" Target="http://pbs.twimg.com/profile_images/708290652904267776/ivmvEQ6q_normal.jpg" TargetMode="External" /><Relationship Id="rId285" Type="http://schemas.openxmlformats.org/officeDocument/2006/relationships/hyperlink" Target="http://pbs.twimg.com/profile_images/378800000404517928/e381e31e90d36b1201809c04253f0b4e_normal.jpeg" TargetMode="External" /><Relationship Id="rId286" Type="http://schemas.openxmlformats.org/officeDocument/2006/relationships/hyperlink" Target="http://pbs.twimg.com/profile_images/586172952191770624/dbk7mb3J_normal.jpg" TargetMode="External" /><Relationship Id="rId287" Type="http://schemas.openxmlformats.org/officeDocument/2006/relationships/hyperlink" Target="http://pbs.twimg.com/profile_images/691533637897097216/IgSdJjtr_normal.jpg" TargetMode="External" /><Relationship Id="rId288" Type="http://schemas.openxmlformats.org/officeDocument/2006/relationships/hyperlink" Target="http://pbs.twimg.com/profile_images/1092226911248502786/EkqSIi64_normal.jpg" TargetMode="External" /><Relationship Id="rId289" Type="http://schemas.openxmlformats.org/officeDocument/2006/relationships/hyperlink" Target="http://pbs.twimg.com/profile_images/924424527668318208/XB2Y1TgA_normal.jpg" TargetMode="External" /><Relationship Id="rId290" Type="http://schemas.openxmlformats.org/officeDocument/2006/relationships/hyperlink" Target="http://pbs.twimg.com/profile_images/1087425192094298114/g6Ha5QZ5_normal.jpg" TargetMode="External" /><Relationship Id="rId291" Type="http://schemas.openxmlformats.org/officeDocument/2006/relationships/hyperlink" Target="http://pbs.twimg.com/profile_images/890794015121166336/2ZSeRMDE_normal.jpg" TargetMode="External" /><Relationship Id="rId292" Type="http://schemas.openxmlformats.org/officeDocument/2006/relationships/hyperlink" Target="http://pbs.twimg.com/profile_images/1076044270895804416/ONV_FpxE_normal.jpg" TargetMode="External" /><Relationship Id="rId293" Type="http://schemas.openxmlformats.org/officeDocument/2006/relationships/hyperlink" Target="http://pbs.twimg.com/profile_images/905309341867270144/8HtRbTF3_normal.jpg" TargetMode="External" /><Relationship Id="rId294" Type="http://schemas.openxmlformats.org/officeDocument/2006/relationships/hyperlink" Target="http://pbs.twimg.com/profile_images/972210682727772160/-jPpbpu__normal.jpg" TargetMode="External" /><Relationship Id="rId295" Type="http://schemas.openxmlformats.org/officeDocument/2006/relationships/hyperlink" Target="http://pbs.twimg.com/profile_images/1022597011890221056/KjiHJXxA_normal.jpg" TargetMode="External" /><Relationship Id="rId296" Type="http://schemas.openxmlformats.org/officeDocument/2006/relationships/hyperlink" Target="http://pbs.twimg.com/profile_images/1091236052717789184/_3UYIw67_normal.jpg" TargetMode="External" /><Relationship Id="rId297" Type="http://schemas.openxmlformats.org/officeDocument/2006/relationships/hyperlink" Target="http://pbs.twimg.com/profile_images/701585764375621633/wKFyIihZ_normal.jpg" TargetMode="External" /><Relationship Id="rId298" Type="http://schemas.openxmlformats.org/officeDocument/2006/relationships/hyperlink" Target="http://pbs.twimg.com/profile_images/1066105826920800256/rUymxpBG_normal.jpg" TargetMode="External" /><Relationship Id="rId299" Type="http://schemas.openxmlformats.org/officeDocument/2006/relationships/hyperlink" Target="http://pbs.twimg.com/profile_images/1013563961633959936/X5epMthl_normal.jpg" TargetMode="External" /><Relationship Id="rId300" Type="http://schemas.openxmlformats.org/officeDocument/2006/relationships/hyperlink" Target="http://pbs.twimg.com/profile_images/1095457816989450240/FbKENTqr_normal.jpg" TargetMode="External" /><Relationship Id="rId301" Type="http://schemas.openxmlformats.org/officeDocument/2006/relationships/hyperlink" Target="http://pbs.twimg.com/profile_images/656538721265819648/ARWNBoRf_normal.jpg" TargetMode="External" /><Relationship Id="rId302" Type="http://schemas.openxmlformats.org/officeDocument/2006/relationships/hyperlink" Target="http://pbs.twimg.com/profile_images/1034631121529712640/KdyXhwOR_normal.jpg" TargetMode="External" /><Relationship Id="rId303" Type="http://schemas.openxmlformats.org/officeDocument/2006/relationships/hyperlink" Target="http://pbs.twimg.com/profile_images/1072062564085968896/C3wys3mc_normal.jpg" TargetMode="External" /><Relationship Id="rId304" Type="http://schemas.openxmlformats.org/officeDocument/2006/relationships/hyperlink" Target="http://pbs.twimg.com/profile_images/3380930996/ffa8ae91afe7b5d99b1cfd17219f142c_normal.jpeg" TargetMode="External" /><Relationship Id="rId305" Type="http://schemas.openxmlformats.org/officeDocument/2006/relationships/hyperlink" Target="http://pbs.twimg.com/profile_images/884656332434882560/GqZ2Fu83_normal.jpg" TargetMode="External" /><Relationship Id="rId306" Type="http://schemas.openxmlformats.org/officeDocument/2006/relationships/hyperlink" Target="http://pbs.twimg.com/profile_images/1043855213176737792/RGbVZB-x_normal.jpg" TargetMode="External" /><Relationship Id="rId307" Type="http://schemas.openxmlformats.org/officeDocument/2006/relationships/hyperlink" Target="http://pbs.twimg.com/profile_images/778605188449841152/Bnf2ABlc_normal.jpg" TargetMode="External" /><Relationship Id="rId308" Type="http://schemas.openxmlformats.org/officeDocument/2006/relationships/hyperlink" Target="http://pbs.twimg.com/profile_images/1054399455884128256/r7Nw6jlx_normal.jpg" TargetMode="External" /><Relationship Id="rId309" Type="http://schemas.openxmlformats.org/officeDocument/2006/relationships/hyperlink" Target="http://pbs.twimg.com/profile_images/524720395279011840/Dw9oR9lG_normal.jpeg" TargetMode="External" /><Relationship Id="rId310" Type="http://schemas.openxmlformats.org/officeDocument/2006/relationships/hyperlink" Target="http://pbs.twimg.com/profile_images/1054872828389048320/cI-aRRyC_normal.jpg" TargetMode="External" /><Relationship Id="rId311" Type="http://schemas.openxmlformats.org/officeDocument/2006/relationships/hyperlink" Target="http://pbs.twimg.com/profile_images/618117958703915009/pA8-jjN2_normal.jpg" TargetMode="External" /><Relationship Id="rId312" Type="http://schemas.openxmlformats.org/officeDocument/2006/relationships/hyperlink" Target="http://pbs.twimg.com/profile_images/869639723672895492/Z_TqyL6o_normal.jpg" TargetMode="External" /><Relationship Id="rId313" Type="http://schemas.openxmlformats.org/officeDocument/2006/relationships/hyperlink" Target="http://pbs.twimg.com/profile_images/886228272073277440/SedG2pUW_normal.jpg" TargetMode="External" /><Relationship Id="rId314" Type="http://schemas.openxmlformats.org/officeDocument/2006/relationships/hyperlink" Target="http://pbs.twimg.com/profile_images/1087950778550108160/rFvwsYZK_normal.jpg" TargetMode="External" /><Relationship Id="rId315" Type="http://schemas.openxmlformats.org/officeDocument/2006/relationships/hyperlink" Target="http://pbs.twimg.com/profile_images/992482699540496385/d4WJ4Lik_normal.jpg" TargetMode="External" /><Relationship Id="rId316" Type="http://schemas.openxmlformats.org/officeDocument/2006/relationships/hyperlink" Target="http://pbs.twimg.com/profile_images/856384488862920704/F9HL9z_H_normal.jpg" TargetMode="External" /><Relationship Id="rId317" Type="http://schemas.openxmlformats.org/officeDocument/2006/relationships/hyperlink" Target="http://pbs.twimg.com/profile_images/754385841766666240/4uhUufAT_normal.jpg" TargetMode="External" /><Relationship Id="rId318" Type="http://schemas.openxmlformats.org/officeDocument/2006/relationships/hyperlink" Target="http://pbs.twimg.com/profile_images/941252500602130437/_tRag5re_normal.jpg" TargetMode="External" /><Relationship Id="rId319" Type="http://schemas.openxmlformats.org/officeDocument/2006/relationships/hyperlink" Target="http://pbs.twimg.com/profile_images/1090031112817180673/W9uePPil_normal.jpg" TargetMode="External" /><Relationship Id="rId320" Type="http://schemas.openxmlformats.org/officeDocument/2006/relationships/hyperlink" Target="http://pbs.twimg.com/profile_images/798263983342030848/JZNangbP_normal.jpg" TargetMode="External" /><Relationship Id="rId321" Type="http://schemas.openxmlformats.org/officeDocument/2006/relationships/hyperlink" Target="http://pbs.twimg.com/profile_images/873544276881403904/4tsX0pbP_normal.jpg" TargetMode="External" /><Relationship Id="rId322" Type="http://schemas.openxmlformats.org/officeDocument/2006/relationships/hyperlink" Target="http://pbs.twimg.com/profile_images/1064333363245404160/jI1UEgYN_normal.jpg" TargetMode="External" /><Relationship Id="rId323" Type="http://schemas.openxmlformats.org/officeDocument/2006/relationships/hyperlink" Target="http://pbs.twimg.com/profile_images/1089262344415383552/WuZ9K-zy_normal.jpg" TargetMode="External" /><Relationship Id="rId324" Type="http://schemas.openxmlformats.org/officeDocument/2006/relationships/hyperlink" Target="http://pbs.twimg.com/profile_images/519815082721554432/PeAtoHdY_normal.jpeg" TargetMode="External" /><Relationship Id="rId325" Type="http://schemas.openxmlformats.org/officeDocument/2006/relationships/hyperlink" Target="http://pbs.twimg.com/profile_images/1060526497658617856/JGhZudqz_normal.jpg" TargetMode="External" /><Relationship Id="rId326" Type="http://schemas.openxmlformats.org/officeDocument/2006/relationships/hyperlink" Target="http://pbs.twimg.com/profile_images/870358245080215553/FnMENqTd_normal.jpg" TargetMode="External" /><Relationship Id="rId327" Type="http://schemas.openxmlformats.org/officeDocument/2006/relationships/hyperlink" Target="http://pbs.twimg.com/profile_images/387165336/6693_105490073865_585053865_2052378_4649091_n_normal.jpg" TargetMode="External" /><Relationship Id="rId328" Type="http://schemas.openxmlformats.org/officeDocument/2006/relationships/hyperlink" Target="http://pbs.twimg.com/profile_images/3298277413/5dcea8b640897b57972c36e43480c5fd_normal.jpeg" TargetMode="External" /><Relationship Id="rId329" Type="http://schemas.openxmlformats.org/officeDocument/2006/relationships/hyperlink" Target="http://pbs.twimg.com/profile_images/975108058887188481/Cxl9iSqD_normal.jpg" TargetMode="External" /><Relationship Id="rId330" Type="http://schemas.openxmlformats.org/officeDocument/2006/relationships/hyperlink" Target="http://pbs.twimg.com/profile_images/1400154755/hpaige_normal.JPG" TargetMode="External" /><Relationship Id="rId331" Type="http://schemas.openxmlformats.org/officeDocument/2006/relationships/hyperlink" Target="http://pbs.twimg.com/profile_images/997777872218677248/Jjy2s51u_normal.jpg" TargetMode="External" /><Relationship Id="rId332" Type="http://schemas.openxmlformats.org/officeDocument/2006/relationships/hyperlink" Target="http://pbs.twimg.com/profile_images/966772616336875520/awU80_pP_normal.jpg" TargetMode="External" /><Relationship Id="rId333" Type="http://schemas.openxmlformats.org/officeDocument/2006/relationships/hyperlink" Target="http://pbs.twimg.com/profile_images/880902104906293248/ms1dTIJd_normal.jpg" TargetMode="External" /><Relationship Id="rId334" Type="http://schemas.openxmlformats.org/officeDocument/2006/relationships/hyperlink" Target="http://pbs.twimg.com/profile_images/874743839935692800/sZo1vhFe_normal.jpg" TargetMode="External" /><Relationship Id="rId335" Type="http://schemas.openxmlformats.org/officeDocument/2006/relationships/hyperlink" Target="http://pbs.twimg.com/profile_images/917863131967250432/PAuV2ceK_normal.jpg" TargetMode="External" /><Relationship Id="rId336" Type="http://schemas.openxmlformats.org/officeDocument/2006/relationships/hyperlink" Target="http://pbs.twimg.com/profile_images/772127553721032704/ptQIETTv_normal.jpg" TargetMode="External" /><Relationship Id="rId337" Type="http://schemas.openxmlformats.org/officeDocument/2006/relationships/hyperlink" Target="http://pbs.twimg.com/profile_images/1033014034931568640/9Ai895jK_normal.jpg" TargetMode="External" /><Relationship Id="rId338" Type="http://schemas.openxmlformats.org/officeDocument/2006/relationships/hyperlink" Target="http://pbs.twimg.com/profile_images/817389289478582272/fCQsDJCk_normal.jpg" TargetMode="External" /><Relationship Id="rId339" Type="http://schemas.openxmlformats.org/officeDocument/2006/relationships/hyperlink" Target="http://pbs.twimg.com/profile_images/1008817184343281669/7m35LiAE_normal.jpg" TargetMode="External" /><Relationship Id="rId340" Type="http://schemas.openxmlformats.org/officeDocument/2006/relationships/hyperlink" Target="http://pbs.twimg.com/profile_images/482984837369057280/w2ZMItgj_normal.jpeg" TargetMode="External" /><Relationship Id="rId341" Type="http://schemas.openxmlformats.org/officeDocument/2006/relationships/hyperlink" Target="http://pbs.twimg.com/profile_images/841478832985104384/TFrJE-IY_normal.jpg" TargetMode="External" /><Relationship Id="rId342" Type="http://schemas.openxmlformats.org/officeDocument/2006/relationships/hyperlink" Target="http://pbs.twimg.com/profile_images/570118390547636224/wUNKpIz-_normal.jpeg" TargetMode="External" /><Relationship Id="rId343" Type="http://schemas.openxmlformats.org/officeDocument/2006/relationships/hyperlink" Target="http://pbs.twimg.com/profile_images/1084845124104916994/vTgMO-ew_normal.jpg" TargetMode="External" /><Relationship Id="rId344" Type="http://schemas.openxmlformats.org/officeDocument/2006/relationships/hyperlink" Target="http://pbs.twimg.com/profile_images/1732328655/Ginni_Rometty_normal.jpg" TargetMode="External" /><Relationship Id="rId345" Type="http://schemas.openxmlformats.org/officeDocument/2006/relationships/hyperlink" Target="http://pbs.twimg.com/profile_images/986987176700280833/wzJJCwre_normal.jpg" TargetMode="External" /><Relationship Id="rId346" Type="http://schemas.openxmlformats.org/officeDocument/2006/relationships/hyperlink" Target="http://pbs.twimg.com/profile_images/1092145456812122112/V9Duax4r_normal.jpg" TargetMode="External" /><Relationship Id="rId347" Type="http://schemas.openxmlformats.org/officeDocument/2006/relationships/hyperlink" Target="http://pbs.twimg.com/profile_images/667450503924592640/Ei0ad3y0_normal.jpg" TargetMode="External" /><Relationship Id="rId348" Type="http://schemas.openxmlformats.org/officeDocument/2006/relationships/hyperlink" Target="http://pbs.twimg.com/profile_images/1093993755726745602/WK-K6AJs_normal.jpg" TargetMode="External" /><Relationship Id="rId349" Type="http://schemas.openxmlformats.org/officeDocument/2006/relationships/hyperlink" Target="http://pbs.twimg.com/profile_images/920041913700536320/mwZZjACo_normal.jpg" TargetMode="External" /><Relationship Id="rId350" Type="http://schemas.openxmlformats.org/officeDocument/2006/relationships/hyperlink" Target="http://pbs.twimg.com/profile_images/755470436566233088/Su5sEaXX_normal.jpg" TargetMode="External" /><Relationship Id="rId351" Type="http://schemas.openxmlformats.org/officeDocument/2006/relationships/hyperlink" Target="http://pbs.twimg.com/profile_images/1041818922763206656/3xf4mati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095506632409178113/FC7H6Q4t_normal.jpg" TargetMode="External" /><Relationship Id="rId354" Type="http://schemas.openxmlformats.org/officeDocument/2006/relationships/hyperlink" Target="http://pbs.twimg.com/profile_images/2718733051/4b7dbb4241c0d35f3929384e67d92449_normal.jpeg" TargetMode="External" /><Relationship Id="rId355" Type="http://schemas.openxmlformats.org/officeDocument/2006/relationships/hyperlink" Target="http://pbs.twimg.com/profile_images/1095473447734558722/B_lAfzTu_normal.jpg" TargetMode="External" /><Relationship Id="rId356" Type="http://schemas.openxmlformats.org/officeDocument/2006/relationships/hyperlink" Target="http://pbs.twimg.com/profile_images/1095056503600484353/pUHjyLHc_normal.jpg" TargetMode="External" /><Relationship Id="rId357" Type="http://schemas.openxmlformats.org/officeDocument/2006/relationships/hyperlink" Target="http://pbs.twimg.com/profile_images/463862777908445185/bVH-R4P1_normal.jpeg" TargetMode="External" /><Relationship Id="rId358" Type="http://schemas.openxmlformats.org/officeDocument/2006/relationships/hyperlink" Target="http://pbs.twimg.com/profile_images/790919441022410752/KT0GKvgy_normal.jpg" TargetMode="External" /><Relationship Id="rId359" Type="http://schemas.openxmlformats.org/officeDocument/2006/relationships/hyperlink" Target="http://pbs.twimg.com/profile_images/760752413770911745/ws6IS8Ag_normal.jpg" TargetMode="External" /><Relationship Id="rId360" Type="http://schemas.openxmlformats.org/officeDocument/2006/relationships/hyperlink" Target="http://pbs.twimg.com/profile_images/848986573622435840/LZX2GDh9_normal.jpg" TargetMode="External" /><Relationship Id="rId361" Type="http://schemas.openxmlformats.org/officeDocument/2006/relationships/hyperlink" Target="http://pbs.twimg.com/profile_images/675152377243111426/JbadLh5q_normal.jpg" TargetMode="External" /><Relationship Id="rId362" Type="http://schemas.openxmlformats.org/officeDocument/2006/relationships/hyperlink" Target="http://pbs.twimg.com/profile_images/1086349627790520320/EFYwKjuU_normal.jpg" TargetMode="External" /><Relationship Id="rId363" Type="http://schemas.openxmlformats.org/officeDocument/2006/relationships/hyperlink" Target="http://pbs.twimg.com/profile_images/645420091937452032/w9ISfxxU_normal.jpg" TargetMode="External" /><Relationship Id="rId364" Type="http://schemas.openxmlformats.org/officeDocument/2006/relationships/hyperlink" Target="http://pbs.twimg.com/profile_images/1072913050632544257/012KQt5X_normal.jpg" TargetMode="External" /><Relationship Id="rId365" Type="http://schemas.openxmlformats.org/officeDocument/2006/relationships/hyperlink" Target="http://pbs.twimg.com/profile_images/556216316290297856/YU35_SyJ_normal.jpeg" TargetMode="External" /><Relationship Id="rId366" Type="http://schemas.openxmlformats.org/officeDocument/2006/relationships/hyperlink" Target="http://pbs.twimg.com/profile_images/884868222025175041/ZFC9AKnL_normal.jpg" TargetMode="External" /><Relationship Id="rId367" Type="http://schemas.openxmlformats.org/officeDocument/2006/relationships/hyperlink" Target="http://pbs.twimg.com/profile_images/476821956365275136/4UOE_7Gi_normal.jpeg" TargetMode="External" /><Relationship Id="rId368" Type="http://schemas.openxmlformats.org/officeDocument/2006/relationships/hyperlink" Target="http://pbs.twimg.com/profile_images/662009809055563776/LdWzrZLx_normal.jpg" TargetMode="External" /><Relationship Id="rId369" Type="http://schemas.openxmlformats.org/officeDocument/2006/relationships/hyperlink" Target="http://pbs.twimg.com/profile_images/572859513444929536/YJa9U5D4_normal.jpeg" TargetMode="External" /><Relationship Id="rId370" Type="http://schemas.openxmlformats.org/officeDocument/2006/relationships/hyperlink" Target="http://pbs.twimg.com/profile_images/603008765047283712/sUKgj1sH_normal.jpg" TargetMode="External" /><Relationship Id="rId371" Type="http://schemas.openxmlformats.org/officeDocument/2006/relationships/hyperlink" Target="http://pbs.twimg.com/profile_images/991064039148195845/PYGadFnr_normal.jpg" TargetMode="External" /><Relationship Id="rId372" Type="http://schemas.openxmlformats.org/officeDocument/2006/relationships/hyperlink" Target="http://pbs.twimg.com/profile_images/2314095018/7hyrj3godnj2m68alvxi_normal.jpeg" TargetMode="External" /><Relationship Id="rId373" Type="http://schemas.openxmlformats.org/officeDocument/2006/relationships/hyperlink" Target="http://pbs.twimg.com/profile_images/979444210481991680/ISAEXJTb_normal.jpg" TargetMode="External" /><Relationship Id="rId374" Type="http://schemas.openxmlformats.org/officeDocument/2006/relationships/hyperlink" Target="http://pbs.twimg.com/profile_images/2651854713/5fc07c233dd45904c48e60d7340c3821_normal.jpeg" TargetMode="External" /><Relationship Id="rId375" Type="http://schemas.openxmlformats.org/officeDocument/2006/relationships/hyperlink" Target="http://pbs.twimg.com/profile_images/851606789531602949/qviQcZ6N_normal.jpg" TargetMode="External" /><Relationship Id="rId376" Type="http://schemas.openxmlformats.org/officeDocument/2006/relationships/hyperlink" Target="http://pbs.twimg.com/profile_images/926270639945801729/wnUnvUes_normal.jpg" TargetMode="External" /><Relationship Id="rId377" Type="http://schemas.openxmlformats.org/officeDocument/2006/relationships/hyperlink" Target="http://pbs.twimg.com/profile_images/378800000291195552/76a362ad0dce49a928197bb5d9f38640_normal.jpeg" TargetMode="External" /><Relationship Id="rId378" Type="http://schemas.openxmlformats.org/officeDocument/2006/relationships/hyperlink" Target="http://pbs.twimg.com/profile_images/1077960455883313153/ESe2cK1j_normal.jpg" TargetMode="External" /><Relationship Id="rId379" Type="http://schemas.openxmlformats.org/officeDocument/2006/relationships/hyperlink" Target="http://pbs.twimg.com/profile_images/1094853048705273861/qrpasfF0_normal.jpg" TargetMode="External" /><Relationship Id="rId380" Type="http://schemas.openxmlformats.org/officeDocument/2006/relationships/hyperlink" Target="http://pbs.twimg.com/profile_images/1095373368646348800/ERBv5JQf_normal.jpg" TargetMode="External" /><Relationship Id="rId381" Type="http://schemas.openxmlformats.org/officeDocument/2006/relationships/hyperlink" Target="http://pbs.twimg.com/profile_images/918994489028460544/nkfrKuI0_normal.jpg" TargetMode="External" /><Relationship Id="rId382" Type="http://schemas.openxmlformats.org/officeDocument/2006/relationships/hyperlink" Target="http://pbs.twimg.com/profile_images/1091944673810079745/u5oYS-tb_normal.jpg" TargetMode="External" /><Relationship Id="rId383" Type="http://schemas.openxmlformats.org/officeDocument/2006/relationships/hyperlink" Target="http://pbs.twimg.com/profile_images/1044901943838199808/Snc4NnED_normal.jpg" TargetMode="External" /><Relationship Id="rId384" Type="http://schemas.openxmlformats.org/officeDocument/2006/relationships/hyperlink" Target="http://pbs.twimg.com/profile_images/575891500816461824/dL6GW69v_normal.jpeg" TargetMode="External" /><Relationship Id="rId385" Type="http://schemas.openxmlformats.org/officeDocument/2006/relationships/hyperlink" Target="http://pbs.twimg.com/profile_images/433618611542831104/Y7_5BDa3_normal.jpeg" TargetMode="External" /><Relationship Id="rId386" Type="http://schemas.openxmlformats.org/officeDocument/2006/relationships/hyperlink" Target="http://pbs.twimg.com/profile_images/1095005587950030848/UNfs4n2s_normal.jpg" TargetMode="External" /><Relationship Id="rId387" Type="http://schemas.openxmlformats.org/officeDocument/2006/relationships/hyperlink" Target="http://pbs.twimg.com/profile_images/1054013880253394950/ZGhfY9U-_normal.jpg" TargetMode="External" /><Relationship Id="rId388" Type="http://schemas.openxmlformats.org/officeDocument/2006/relationships/hyperlink" Target="https://twitter.com/cris96757491" TargetMode="External" /><Relationship Id="rId389" Type="http://schemas.openxmlformats.org/officeDocument/2006/relationships/hyperlink" Target="https://twitter.com/weboften" TargetMode="External" /><Relationship Id="rId390" Type="http://schemas.openxmlformats.org/officeDocument/2006/relationships/hyperlink" Target="https://twitter.com/ratifyeraorg" TargetMode="External" /><Relationship Id="rId391" Type="http://schemas.openxmlformats.org/officeDocument/2006/relationships/hyperlink" Target="https://twitter.com/kik_rivers" TargetMode="External" /><Relationship Id="rId392" Type="http://schemas.openxmlformats.org/officeDocument/2006/relationships/hyperlink" Target="https://twitter.com/michelleapeluso" TargetMode="External" /><Relationship Id="rId393" Type="http://schemas.openxmlformats.org/officeDocument/2006/relationships/hyperlink" Target="https://twitter.com/jmantas" TargetMode="External" /><Relationship Id="rId394" Type="http://schemas.openxmlformats.org/officeDocument/2006/relationships/hyperlink" Target="https://twitter.com/steveballou" TargetMode="External" /><Relationship Id="rId395" Type="http://schemas.openxmlformats.org/officeDocument/2006/relationships/hyperlink" Target="https://twitter.com/shahirdaya" TargetMode="External" /><Relationship Id="rId396" Type="http://schemas.openxmlformats.org/officeDocument/2006/relationships/hyperlink" Target="https://twitter.com/raychacho" TargetMode="External" /><Relationship Id="rId397" Type="http://schemas.openxmlformats.org/officeDocument/2006/relationships/hyperlink" Target="https://twitter.com/deonnewm" TargetMode="External" /><Relationship Id="rId398" Type="http://schemas.openxmlformats.org/officeDocument/2006/relationships/hyperlink" Target="https://twitter.com/karinasaijo" TargetMode="External" /><Relationship Id="rId399" Type="http://schemas.openxmlformats.org/officeDocument/2006/relationships/hyperlink" Target="https://twitter.com/kumarkollipara1" TargetMode="External" /><Relationship Id="rId400" Type="http://schemas.openxmlformats.org/officeDocument/2006/relationships/hyperlink" Target="https://twitter.com/tentarelliluca" TargetMode="External" /><Relationship Id="rId401" Type="http://schemas.openxmlformats.org/officeDocument/2006/relationships/hyperlink" Target="https://twitter.com/dunleavy" TargetMode="External" /><Relationship Id="rId402" Type="http://schemas.openxmlformats.org/officeDocument/2006/relationships/hyperlink" Target="https://twitter.com/davidspeek" TargetMode="External" /><Relationship Id="rId403" Type="http://schemas.openxmlformats.org/officeDocument/2006/relationships/hyperlink" Target="https://twitter.com/jlcarves" TargetMode="External" /><Relationship Id="rId404" Type="http://schemas.openxmlformats.org/officeDocument/2006/relationships/hyperlink" Target="https://twitter.com/ross_radev" TargetMode="External" /><Relationship Id="rId405" Type="http://schemas.openxmlformats.org/officeDocument/2006/relationships/hyperlink" Target="https://twitter.com/bpromerat" TargetMode="External" /><Relationship Id="rId406" Type="http://schemas.openxmlformats.org/officeDocument/2006/relationships/hyperlink" Target="https://twitter.com/bfavellato" TargetMode="External" /><Relationship Id="rId407" Type="http://schemas.openxmlformats.org/officeDocument/2006/relationships/hyperlink" Target="https://twitter.com/cleacoulter" TargetMode="External" /><Relationship Id="rId408" Type="http://schemas.openxmlformats.org/officeDocument/2006/relationships/hyperlink" Target="https://twitter.com/kwguarini" TargetMode="External" /><Relationship Id="rId409" Type="http://schemas.openxmlformats.org/officeDocument/2006/relationships/hyperlink" Target="https://twitter.com/usa_vote_smart" TargetMode="External" /><Relationship Id="rId410" Type="http://schemas.openxmlformats.org/officeDocument/2006/relationships/hyperlink" Target="https://twitter.com/dlarose68" TargetMode="External" /><Relationship Id="rId411" Type="http://schemas.openxmlformats.org/officeDocument/2006/relationships/hyperlink" Target="https://twitter.com/danishhassan88" TargetMode="External" /><Relationship Id="rId412" Type="http://schemas.openxmlformats.org/officeDocument/2006/relationships/hyperlink" Target="https://twitter.com/jnewswanger" TargetMode="External" /><Relationship Id="rId413" Type="http://schemas.openxmlformats.org/officeDocument/2006/relationships/hyperlink" Target="https://twitter.com/uxorabora" TargetMode="External" /><Relationship Id="rId414" Type="http://schemas.openxmlformats.org/officeDocument/2006/relationships/hyperlink" Target="https://twitter.com/michelvdp" TargetMode="External" /><Relationship Id="rId415" Type="http://schemas.openxmlformats.org/officeDocument/2006/relationships/hyperlink" Target="https://twitter.com/bluewolfwin" TargetMode="External" /><Relationship Id="rId416" Type="http://schemas.openxmlformats.org/officeDocument/2006/relationships/hyperlink" Target="https://twitter.com/caitlintay_" TargetMode="External" /><Relationship Id="rId417" Type="http://schemas.openxmlformats.org/officeDocument/2006/relationships/hyperlink" Target="https://twitter.com/mbentle" TargetMode="External" /><Relationship Id="rId418" Type="http://schemas.openxmlformats.org/officeDocument/2006/relationships/hyperlink" Target="https://twitter.com/lihmwang" TargetMode="External" /><Relationship Id="rId419" Type="http://schemas.openxmlformats.org/officeDocument/2006/relationships/hyperlink" Target="https://twitter.com/bkmaryann" TargetMode="External" /><Relationship Id="rId420" Type="http://schemas.openxmlformats.org/officeDocument/2006/relationships/hyperlink" Target="https://twitter.com/ibm" TargetMode="External" /><Relationship Id="rId421" Type="http://schemas.openxmlformats.org/officeDocument/2006/relationships/hyperlink" Target="https://twitter.com/dmillarsecurity" TargetMode="External" /><Relationship Id="rId422" Type="http://schemas.openxmlformats.org/officeDocument/2006/relationships/hyperlink" Target="https://twitter.com/cabbage_bird" TargetMode="External" /><Relationship Id="rId423" Type="http://schemas.openxmlformats.org/officeDocument/2006/relationships/hyperlink" Target="https://twitter.com/jaswenson2016" TargetMode="External" /><Relationship Id="rId424" Type="http://schemas.openxmlformats.org/officeDocument/2006/relationships/hyperlink" Target="https://twitter.com/fdsdruk" TargetMode="External" /><Relationship Id="rId425" Type="http://schemas.openxmlformats.org/officeDocument/2006/relationships/hyperlink" Target="https://twitter.com/assylh" TargetMode="External" /><Relationship Id="rId426" Type="http://schemas.openxmlformats.org/officeDocument/2006/relationships/hyperlink" Target="https://twitter.com/unimelb" TargetMode="External" /><Relationship Id="rId427" Type="http://schemas.openxmlformats.org/officeDocument/2006/relationships/hyperlink" Target="https://twitter.com/michaeldag" TargetMode="External" /><Relationship Id="rId428" Type="http://schemas.openxmlformats.org/officeDocument/2006/relationships/hyperlink" Target="https://twitter.com/rossmauri" TargetMode="External" /><Relationship Id="rId429" Type="http://schemas.openxmlformats.org/officeDocument/2006/relationships/hyperlink" Target="https://twitter.com/pawel_maczka_" TargetMode="External" /><Relationship Id="rId430" Type="http://schemas.openxmlformats.org/officeDocument/2006/relationships/hyperlink" Target="https://twitter.com/imranhashmi1" TargetMode="External" /><Relationship Id="rId431" Type="http://schemas.openxmlformats.org/officeDocument/2006/relationships/hyperlink" Target="https://twitter.com/graemeknows" TargetMode="External" /><Relationship Id="rId432" Type="http://schemas.openxmlformats.org/officeDocument/2006/relationships/hyperlink" Target="https://twitter.com/tim_kanetj" TargetMode="External" /><Relationship Id="rId433" Type="http://schemas.openxmlformats.org/officeDocument/2006/relationships/hyperlink" Target="https://twitter.com/mollyvannucci" TargetMode="External" /><Relationship Id="rId434" Type="http://schemas.openxmlformats.org/officeDocument/2006/relationships/hyperlink" Target="https://twitter.com/scottjlieberman" TargetMode="External" /><Relationship Id="rId435" Type="http://schemas.openxmlformats.org/officeDocument/2006/relationships/hyperlink" Target="https://twitter.com/charlotte_evel" TargetMode="External" /><Relationship Id="rId436" Type="http://schemas.openxmlformats.org/officeDocument/2006/relationships/hyperlink" Target="https://twitter.com/kamiennus" TargetMode="External" /><Relationship Id="rId437" Type="http://schemas.openxmlformats.org/officeDocument/2006/relationships/hyperlink" Target="https://twitter.com/dericknguyen_" TargetMode="External" /><Relationship Id="rId438" Type="http://schemas.openxmlformats.org/officeDocument/2006/relationships/hyperlink" Target="https://twitter.com/julie_trinh" TargetMode="External" /><Relationship Id="rId439" Type="http://schemas.openxmlformats.org/officeDocument/2006/relationships/hyperlink" Target="https://twitter.com/sophie8stanton" TargetMode="External" /><Relationship Id="rId440" Type="http://schemas.openxmlformats.org/officeDocument/2006/relationships/hyperlink" Target="https://twitter.com/babinra" TargetMode="External" /><Relationship Id="rId441" Type="http://schemas.openxmlformats.org/officeDocument/2006/relationships/hyperlink" Target="https://twitter.com/backuppete" TargetMode="External" /><Relationship Id="rId442" Type="http://schemas.openxmlformats.org/officeDocument/2006/relationships/hyperlink" Target="https://twitter.com/nsekkaki" TargetMode="External" /><Relationship Id="rId443" Type="http://schemas.openxmlformats.org/officeDocument/2006/relationships/hyperlink" Target="https://twitter.com/genepp" TargetMode="External" /><Relationship Id="rId444" Type="http://schemas.openxmlformats.org/officeDocument/2006/relationships/hyperlink" Target="https://twitter.com/kelly_pushong" TargetMode="External" /><Relationship Id="rId445" Type="http://schemas.openxmlformats.org/officeDocument/2006/relationships/hyperlink" Target="https://twitter.com/jennabbmd1" TargetMode="External" /><Relationship Id="rId446" Type="http://schemas.openxmlformats.org/officeDocument/2006/relationships/hyperlink" Target="https://twitter.com/wendikilbride" TargetMode="External" /><Relationship Id="rId447" Type="http://schemas.openxmlformats.org/officeDocument/2006/relationships/hyperlink" Target="https://twitter.com/wachederichaud" TargetMode="External" /><Relationship Id="rId448" Type="http://schemas.openxmlformats.org/officeDocument/2006/relationships/hyperlink" Target="https://twitter.com/jprota38" TargetMode="External" /><Relationship Id="rId449" Type="http://schemas.openxmlformats.org/officeDocument/2006/relationships/hyperlink" Target="https://twitter.com/meg624" TargetMode="External" /><Relationship Id="rId450" Type="http://schemas.openxmlformats.org/officeDocument/2006/relationships/hyperlink" Target="https://twitter.com/tia_silas" TargetMode="External" /><Relationship Id="rId451" Type="http://schemas.openxmlformats.org/officeDocument/2006/relationships/hyperlink" Target="https://twitter.com/paigehprice" TargetMode="External" /><Relationship Id="rId452" Type="http://schemas.openxmlformats.org/officeDocument/2006/relationships/hyperlink" Target="https://twitter.com/epjmoffatt" TargetMode="External" /><Relationship Id="rId453" Type="http://schemas.openxmlformats.org/officeDocument/2006/relationships/hyperlink" Target="https://twitter.com/mrsimonstone" TargetMode="External" /><Relationship Id="rId454" Type="http://schemas.openxmlformats.org/officeDocument/2006/relationships/hyperlink" Target="https://twitter.com/bettfrancis" TargetMode="External" /><Relationship Id="rId455" Type="http://schemas.openxmlformats.org/officeDocument/2006/relationships/hyperlink" Target="https://twitter.com/pamelasiemsen" TargetMode="External" /><Relationship Id="rId456" Type="http://schemas.openxmlformats.org/officeDocument/2006/relationships/hyperlink" Target="https://twitter.com/techmash365" TargetMode="External" /><Relationship Id="rId457" Type="http://schemas.openxmlformats.org/officeDocument/2006/relationships/hyperlink" Target="https://twitter.com/imranuddinkazi" TargetMode="External" /><Relationship Id="rId458" Type="http://schemas.openxmlformats.org/officeDocument/2006/relationships/hyperlink" Target="https://twitter.com/kdmesser74" TargetMode="External" /><Relationship Id="rId459" Type="http://schemas.openxmlformats.org/officeDocument/2006/relationships/hyperlink" Target="https://twitter.com/ibmlgbt" TargetMode="External" /><Relationship Id="rId460" Type="http://schemas.openxmlformats.org/officeDocument/2006/relationships/hyperlink" Target="https://twitter.com/skode001" TargetMode="External" /><Relationship Id="rId461" Type="http://schemas.openxmlformats.org/officeDocument/2006/relationships/hyperlink" Target="https://twitter.com/carolinabigblue" TargetMode="External" /><Relationship Id="rId462" Type="http://schemas.openxmlformats.org/officeDocument/2006/relationships/hyperlink" Target="https://twitter.com/elaineschwartz_" TargetMode="External" /><Relationship Id="rId463" Type="http://schemas.openxmlformats.org/officeDocument/2006/relationships/hyperlink" Target="https://twitter.com/zuhairrattansi" TargetMode="External" /><Relationship Id="rId464" Type="http://schemas.openxmlformats.org/officeDocument/2006/relationships/hyperlink" Target="https://twitter.com/chipvanalstyne" TargetMode="External" /><Relationship Id="rId465" Type="http://schemas.openxmlformats.org/officeDocument/2006/relationships/hyperlink" Target="https://twitter.com/ginnirometty" TargetMode="External" /><Relationship Id="rId466" Type="http://schemas.openxmlformats.org/officeDocument/2006/relationships/hyperlink" Target="https://twitter.com/ibmwatson" TargetMode="External" /><Relationship Id="rId467" Type="http://schemas.openxmlformats.org/officeDocument/2006/relationships/hyperlink" Target="https://twitter.com/astrostarbright" TargetMode="External" /><Relationship Id="rId468" Type="http://schemas.openxmlformats.org/officeDocument/2006/relationships/hyperlink" Target="https://twitter.com/tjido" TargetMode="External" /><Relationship Id="rId469" Type="http://schemas.openxmlformats.org/officeDocument/2006/relationships/hyperlink" Target="https://twitter.com/ibmiot" TargetMode="External" /><Relationship Id="rId470" Type="http://schemas.openxmlformats.org/officeDocument/2006/relationships/hyperlink" Target="https://twitter.com/ibmlive" TargetMode="External" /><Relationship Id="rId471" Type="http://schemas.openxmlformats.org/officeDocument/2006/relationships/hyperlink" Target="https://twitter.com/fireside_info" TargetMode="External" /><Relationship Id="rId472" Type="http://schemas.openxmlformats.org/officeDocument/2006/relationships/hyperlink" Target="https://twitter.com/annacolibri" TargetMode="External" /><Relationship Id="rId473" Type="http://schemas.openxmlformats.org/officeDocument/2006/relationships/hyperlink" Target="https://twitter.com/junito717" TargetMode="External" /><Relationship Id="rId474" Type="http://schemas.openxmlformats.org/officeDocument/2006/relationships/hyperlink" Target="https://twitter.com/traveling_chris" TargetMode="External" /><Relationship Id="rId475" Type="http://schemas.openxmlformats.org/officeDocument/2006/relationships/hyperlink" Target="https://twitter.com/typeyoo" TargetMode="External" /><Relationship Id="rId476" Type="http://schemas.openxmlformats.org/officeDocument/2006/relationships/hyperlink" Target="https://twitter.com/shawhannahe" TargetMode="External" /><Relationship Id="rId477" Type="http://schemas.openxmlformats.org/officeDocument/2006/relationships/hyperlink" Target="https://twitter.com/alisonorsi" TargetMode="External" /><Relationship Id="rId478" Type="http://schemas.openxmlformats.org/officeDocument/2006/relationships/hyperlink" Target="https://twitter.com/kbsigler" TargetMode="External" /><Relationship Id="rId479" Type="http://schemas.openxmlformats.org/officeDocument/2006/relationships/hyperlink" Target="https://twitter.com/sara_perelman" TargetMode="External" /><Relationship Id="rId480" Type="http://schemas.openxmlformats.org/officeDocument/2006/relationships/hyperlink" Target="https://twitter.com/green_goddess" TargetMode="External" /><Relationship Id="rId481" Type="http://schemas.openxmlformats.org/officeDocument/2006/relationships/hyperlink" Target="https://twitter.com/debbubb" TargetMode="External" /><Relationship Id="rId482" Type="http://schemas.openxmlformats.org/officeDocument/2006/relationships/hyperlink" Target="https://twitter.com/ajohnstonpell" TargetMode="External" /><Relationship Id="rId483" Type="http://schemas.openxmlformats.org/officeDocument/2006/relationships/hyperlink" Target="https://twitter.com/cejj" TargetMode="External" /><Relationship Id="rId484" Type="http://schemas.openxmlformats.org/officeDocument/2006/relationships/hyperlink" Target="https://twitter.com/bernardjtyson" TargetMode="External" /><Relationship Id="rId485" Type="http://schemas.openxmlformats.org/officeDocument/2006/relationships/hyperlink" Target="https://twitter.com/rashidahodge" TargetMode="External" /><Relationship Id="rId486" Type="http://schemas.openxmlformats.org/officeDocument/2006/relationships/hyperlink" Target="https://twitter.com/itsbethbell" TargetMode="External" /><Relationship Id="rId487" Type="http://schemas.openxmlformats.org/officeDocument/2006/relationships/hyperlink" Target="https://twitter.com/dslupeiks" TargetMode="External" /><Relationship Id="rId488" Type="http://schemas.openxmlformats.org/officeDocument/2006/relationships/hyperlink" Target="https://twitter.com/apnacif" TargetMode="External" /><Relationship Id="rId489" Type="http://schemas.openxmlformats.org/officeDocument/2006/relationships/hyperlink" Target="https://twitter.com/tjrtereju" TargetMode="External" /><Relationship Id="rId490" Type="http://schemas.openxmlformats.org/officeDocument/2006/relationships/hyperlink" Target="https://twitter.com/irina_yakubenko" TargetMode="External" /><Relationship Id="rId491" Type="http://schemas.openxmlformats.org/officeDocument/2006/relationships/hyperlink" Target="https://twitter.com/dongoyo4" TargetMode="External" /><Relationship Id="rId492" Type="http://schemas.openxmlformats.org/officeDocument/2006/relationships/hyperlink" Target="https://twitter.com/ibm_ix" TargetMode="External" /><Relationship Id="rId493" Type="http://schemas.openxmlformats.org/officeDocument/2006/relationships/hyperlink" Target="https://twitter.com/rukhsanasyed" TargetMode="External" /><Relationship Id="rId494" Type="http://schemas.openxmlformats.org/officeDocument/2006/relationships/hyperlink" Target="https://twitter.com/sarahsiegel" TargetMode="External" /><Relationship Id="rId495" Type="http://schemas.openxmlformats.org/officeDocument/2006/relationships/hyperlink" Target="https://twitter.com/kknight435ictam" TargetMode="External" /><Relationship Id="rId496" Type="http://schemas.openxmlformats.org/officeDocument/2006/relationships/hyperlink" Target="https://twitter.com/winnipegjay" TargetMode="External" /><Relationship Id="rId497" Type="http://schemas.openxmlformats.org/officeDocument/2006/relationships/hyperlink" Target="https://twitter.com/caltomare6114" TargetMode="External" /><Relationship Id="rId498" Type="http://schemas.openxmlformats.org/officeDocument/2006/relationships/hyperlink" Target="https://twitter.com/sofiabonnet" TargetMode="External" /><Relationship Id="rId499" Type="http://schemas.openxmlformats.org/officeDocument/2006/relationships/hyperlink" Target="https://twitter.com/queenlissa7" TargetMode="External" /><Relationship Id="rId500" Type="http://schemas.openxmlformats.org/officeDocument/2006/relationships/hyperlink" Target="https://twitter.com/therab" TargetMode="External" /><Relationship Id="rId501" Type="http://schemas.openxmlformats.org/officeDocument/2006/relationships/hyperlink" Target="https://twitter.com/aimee_atkinson" TargetMode="External" /><Relationship Id="rId502" Type="http://schemas.openxmlformats.org/officeDocument/2006/relationships/hyperlink" Target="https://twitter.com/renebosticatibm" TargetMode="External" /><Relationship Id="rId503" Type="http://schemas.openxmlformats.org/officeDocument/2006/relationships/hyperlink" Target="https://twitter.com/sarahstorelli1" TargetMode="External" /><Relationship Id="rId504" Type="http://schemas.openxmlformats.org/officeDocument/2006/relationships/hyperlink" Target="https://twitter.com/ibmjobsglobal" TargetMode="External" /><Relationship Id="rId505" Type="http://schemas.openxmlformats.org/officeDocument/2006/relationships/hyperlink" Target="https://twitter.com/125aditi" TargetMode="External" /><Relationship Id="rId506" Type="http://schemas.openxmlformats.org/officeDocument/2006/relationships/hyperlink" Target="https://twitter.com/juangastelu" TargetMode="External" /><Relationship Id="rId507" Type="http://schemas.openxmlformats.org/officeDocument/2006/relationships/hyperlink" Target="https://twitter.com/rajesh9db" TargetMode="External" /><Relationship Id="rId508" Type="http://schemas.openxmlformats.org/officeDocument/2006/relationships/hyperlink" Target="https://twitter.com/ninelbernardo" TargetMode="External" /><Relationship Id="rId509" Type="http://schemas.openxmlformats.org/officeDocument/2006/relationships/comments" Target="../comments2.xml" /><Relationship Id="rId510" Type="http://schemas.openxmlformats.org/officeDocument/2006/relationships/vmlDrawing" Target="../drawings/vmlDrawing2.vml" /><Relationship Id="rId511" Type="http://schemas.openxmlformats.org/officeDocument/2006/relationships/table" Target="../tables/table2.xml" /><Relationship Id="rId512" Type="http://schemas.openxmlformats.org/officeDocument/2006/relationships/drawing" Target="../drawings/drawing1.xml" /><Relationship Id="rId5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ibm.com/BeEqual" TargetMode="External" /><Relationship Id="rId2" Type="http://schemas.openxmlformats.org/officeDocument/2006/relationships/hyperlink" Target="https://twitter.com/mollyvannucci/status/1095443176007946241" TargetMode="External" /><Relationship Id="rId3" Type="http://schemas.openxmlformats.org/officeDocument/2006/relationships/hyperlink" Target="https://twitter.com/sophie8stanton/status/1095441539008851968" TargetMode="External" /><Relationship Id="rId4" Type="http://schemas.openxmlformats.org/officeDocument/2006/relationships/hyperlink" Target="https://twitter.com/michelleapeluso/status/1095108710253289472" TargetMode="External" /><Relationship Id="rId5" Type="http://schemas.openxmlformats.org/officeDocument/2006/relationships/hyperlink" Target="https://twitter.com/astrostarbright/status/1095457468631572482" TargetMode="External" /><Relationship Id="rId6" Type="http://schemas.openxmlformats.org/officeDocument/2006/relationships/hyperlink" Target="https://newsroom.ibm.com/2019-02-12-IBM-Watson-Now-Available-Anywhere" TargetMode="External" /><Relationship Id="rId7" Type="http://schemas.openxmlformats.org/officeDocument/2006/relationships/hyperlink" Target="https://twitter.com/picardtips/status/1093535030079438848" TargetMode="External" /><Relationship Id="rId8" Type="http://schemas.openxmlformats.org/officeDocument/2006/relationships/hyperlink" Target="https://twitter.com/ibm/status/1094980407953506305" TargetMode="External" /><Relationship Id="rId9" Type="http://schemas.openxmlformats.org/officeDocument/2006/relationships/hyperlink" Target="https://lnkd.in/emGnbut" TargetMode="External" /><Relationship Id="rId10" Type="http://schemas.openxmlformats.org/officeDocument/2006/relationships/hyperlink" Target="https://lnkd.in/eZPnvBG" TargetMode="External" /><Relationship Id="rId11" Type="http://schemas.openxmlformats.org/officeDocument/2006/relationships/hyperlink" Target="https://twitter.com/michelleapeluso/status/1093550656856698880" TargetMode="External" /><Relationship Id="rId12" Type="http://schemas.openxmlformats.org/officeDocument/2006/relationships/hyperlink" Target="https://ibm.com/BeEqual" TargetMode="External" /><Relationship Id="rId13" Type="http://schemas.openxmlformats.org/officeDocument/2006/relationships/hyperlink" Target="https://twitter.com/mollyvannucci/status/1095443176007946241" TargetMode="External" /><Relationship Id="rId14" Type="http://schemas.openxmlformats.org/officeDocument/2006/relationships/hyperlink" Target="https://lnkd.in/eN_9pCc" TargetMode="External" /><Relationship Id="rId15" Type="http://schemas.openxmlformats.org/officeDocument/2006/relationships/hyperlink" Target="https://lnkd.in/eZPnvBG" TargetMode="External" /><Relationship Id="rId16" Type="http://schemas.openxmlformats.org/officeDocument/2006/relationships/hyperlink" Target="https://lnkd.in/emGnbut" TargetMode="External" /><Relationship Id="rId17" Type="http://schemas.openxmlformats.org/officeDocument/2006/relationships/hyperlink" Target="https://twitter.com/sophie8stanton/status/1095441539008851968" TargetMode="External" /><Relationship Id="rId18" Type="http://schemas.openxmlformats.org/officeDocument/2006/relationships/hyperlink" Target="https://twitter.com/astrostarbright/status/1095457468631572482" TargetMode="External" /><Relationship Id="rId19" Type="http://schemas.openxmlformats.org/officeDocument/2006/relationships/hyperlink" Target="https://twitter.com/sophie8stanton/status/1095441539008851968" TargetMode="External" /><Relationship Id="rId20" Type="http://schemas.openxmlformats.org/officeDocument/2006/relationships/hyperlink" Target="https://twitter.com/ibm/status/1094980407953506305" TargetMode="External" /><Relationship Id="rId21" Type="http://schemas.openxmlformats.org/officeDocument/2006/relationships/hyperlink" Target="https://newsroom.ibm.com/2019-02-12-IBM-Watson-Now-Available-Anywhere" TargetMode="External" /><Relationship Id="rId22" Type="http://schemas.openxmlformats.org/officeDocument/2006/relationships/hyperlink" Target="https://twitter.com/picardtips/status/1093535030079438848"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1732</v>
      </c>
      <c r="BB2" s="13" t="s">
        <v>1762</v>
      </c>
      <c r="BC2" s="13" t="s">
        <v>1763</v>
      </c>
      <c r="BD2" s="118" t="s">
        <v>2361</v>
      </c>
      <c r="BE2" s="118" t="s">
        <v>2362</v>
      </c>
      <c r="BF2" s="118" t="s">
        <v>2363</v>
      </c>
      <c r="BG2" s="118" t="s">
        <v>2364</v>
      </c>
      <c r="BH2" s="118" t="s">
        <v>2365</v>
      </c>
      <c r="BI2" s="118" t="s">
        <v>2366</v>
      </c>
      <c r="BJ2" s="118" t="s">
        <v>2367</v>
      </c>
      <c r="BK2" s="118" t="s">
        <v>2368</v>
      </c>
      <c r="BL2" s="118" t="s">
        <v>2369</v>
      </c>
    </row>
    <row r="3" spans="1:64" ht="15" customHeight="1">
      <c r="A3" s="64" t="s">
        <v>212</v>
      </c>
      <c r="B3" s="64" t="s">
        <v>212</v>
      </c>
      <c r="C3" s="65" t="s">
        <v>2374</v>
      </c>
      <c r="D3" s="66">
        <v>3</v>
      </c>
      <c r="E3" s="67" t="s">
        <v>132</v>
      </c>
      <c r="F3" s="68">
        <v>32</v>
      </c>
      <c r="G3" s="65"/>
      <c r="H3" s="69"/>
      <c r="I3" s="70"/>
      <c r="J3" s="70"/>
      <c r="K3" s="34" t="s">
        <v>65</v>
      </c>
      <c r="L3" s="71">
        <v>3</v>
      </c>
      <c r="M3" s="71"/>
      <c r="N3" s="72"/>
      <c r="O3" s="78" t="s">
        <v>176</v>
      </c>
      <c r="P3" s="80">
        <v>43500.95363425926</v>
      </c>
      <c r="Q3" s="78" t="s">
        <v>335</v>
      </c>
      <c r="R3" s="78"/>
      <c r="S3" s="78"/>
      <c r="T3" s="78" t="s">
        <v>439</v>
      </c>
      <c r="U3" s="78"/>
      <c r="V3" s="83" t="s">
        <v>518</v>
      </c>
      <c r="W3" s="80">
        <v>43500.95363425926</v>
      </c>
      <c r="X3" s="83" t="s">
        <v>557</v>
      </c>
      <c r="Y3" s="78"/>
      <c r="Z3" s="78"/>
      <c r="AA3" s="84" t="s">
        <v>689</v>
      </c>
      <c r="AB3" s="78"/>
      <c r="AC3" s="78" t="b">
        <v>0</v>
      </c>
      <c r="AD3" s="78">
        <v>0</v>
      </c>
      <c r="AE3" s="84" t="s">
        <v>823</v>
      </c>
      <c r="AF3" s="78" t="b">
        <v>0</v>
      </c>
      <c r="AG3" s="78" t="s">
        <v>830</v>
      </c>
      <c r="AH3" s="78"/>
      <c r="AI3" s="84" t="s">
        <v>823</v>
      </c>
      <c r="AJ3" s="78" t="b">
        <v>0</v>
      </c>
      <c r="AK3" s="78">
        <v>0</v>
      </c>
      <c r="AL3" s="84" t="s">
        <v>823</v>
      </c>
      <c r="AM3" s="78" t="s">
        <v>838</v>
      </c>
      <c r="AN3" s="78" t="b">
        <v>0</v>
      </c>
      <c r="AO3" s="84" t="s">
        <v>689</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3</v>
      </c>
      <c r="BE3" s="49">
        <v>6.521739130434782</v>
      </c>
      <c r="BF3" s="48">
        <v>1</v>
      </c>
      <c r="BG3" s="49">
        <v>2.1739130434782608</v>
      </c>
      <c r="BH3" s="48">
        <v>0</v>
      </c>
      <c r="BI3" s="49">
        <v>0</v>
      </c>
      <c r="BJ3" s="48">
        <v>42</v>
      </c>
      <c r="BK3" s="49">
        <v>91.30434782608695</v>
      </c>
      <c r="BL3" s="48">
        <v>46</v>
      </c>
    </row>
    <row r="4" spans="1:64" ht="15" customHeight="1">
      <c r="A4" s="64" t="s">
        <v>213</v>
      </c>
      <c r="B4" s="64" t="s">
        <v>218</v>
      </c>
      <c r="C4" s="65" t="s">
        <v>2374</v>
      </c>
      <c r="D4" s="66">
        <v>3</v>
      </c>
      <c r="E4" s="67" t="s">
        <v>132</v>
      </c>
      <c r="F4" s="68">
        <v>32</v>
      </c>
      <c r="G4" s="65"/>
      <c r="H4" s="69"/>
      <c r="I4" s="70"/>
      <c r="J4" s="70"/>
      <c r="K4" s="34" t="s">
        <v>65</v>
      </c>
      <c r="L4" s="77">
        <v>4</v>
      </c>
      <c r="M4" s="77"/>
      <c r="N4" s="72"/>
      <c r="O4" s="79" t="s">
        <v>333</v>
      </c>
      <c r="P4" s="81">
        <v>43503.05876157407</v>
      </c>
      <c r="Q4" s="79" t="s">
        <v>336</v>
      </c>
      <c r="R4" s="79"/>
      <c r="S4" s="79"/>
      <c r="T4" s="79" t="s">
        <v>440</v>
      </c>
      <c r="U4" s="79"/>
      <c r="V4" s="82" t="s">
        <v>519</v>
      </c>
      <c r="W4" s="81">
        <v>43503.05876157407</v>
      </c>
      <c r="X4" s="82" t="s">
        <v>558</v>
      </c>
      <c r="Y4" s="79"/>
      <c r="Z4" s="79"/>
      <c r="AA4" s="85" t="s">
        <v>690</v>
      </c>
      <c r="AB4" s="79"/>
      <c r="AC4" s="79" t="b">
        <v>0</v>
      </c>
      <c r="AD4" s="79">
        <v>0</v>
      </c>
      <c r="AE4" s="85" t="s">
        <v>823</v>
      </c>
      <c r="AF4" s="79" t="b">
        <v>0</v>
      </c>
      <c r="AG4" s="79" t="s">
        <v>830</v>
      </c>
      <c r="AH4" s="79"/>
      <c r="AI4" s="85" t="s">
        <v>823</v>
      </c>
      <c r="AJ4" s="79" t="b">
        <v>0</v>
      </c>
      <c r="AK4" s="79">
        <v>9</v>
      </c>
      <c r="AL4" s="85" t="s">
        <v>695</v>
      </c>
      <c r="AM4" s="79" t="s">
        <v>839</v>
      </c>
      <c r="AN4" s="79" t="b">
        <v>0</v>
      </c>
      <c r="AO4" s="85" t="s">
        <v>695</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19</v>
      </c>
      <c r="BK4" s="49">
        <v>100</v>
      </c>
      <c r="BL4" s="48">
        <v>19</v>
      </c>
    </row>
    <row r="5" spans="1:64" ht="15">
      <c r="A5" s="64" t="s">
        <v>214</v>
      </c>
      <c r="B5" s="64" t="s">
        <v>300</v>
      </c>
      <c r="C5" s="65" t="s">
        <v>2374</v>
      </c>
      <c r="D5" s="66">
        <v>3</v>
      </c>
      <c r="E5" s="67" t="s">
        <v>132</v>
      </c>
      <c r="F5" s="68">
        <v>32</v>
      </c>
      <c r="G5" s="65"/>
      <c r="H5" s="69"/>
      <c r="I5" s="70"/>
      <c r="J5" s="70"/>
      <c r="K5" s="34" t="s">
        <v>65</v>
      </c>
      <c r="L5" s="77">
        <v>5</v>
      </c>
      <c r="M5" s="77"/>
      <c r="N5" s="72"/>
      <c r="O5" s="79" t="s">
        <v>333</v>
      </c>
      <c r="P5" s="81">
        <v>43506.59038194444</v>
      </c>
      <c r="Q5" s="79" t="s">
        <v>337</v>
      </c>
      <c r="R5" s="79"/>
      <c r="S5" s="79"/>
      <c r="T5" s="79" t="s">
        <v>441</v>
      </c>
      <c r="U5" s="79"/>
      <c r="V5" s="82" t="s">
        <v>520</v>
      </c>
      <c r="W5" s="81">
        <v>43506.59038194444</v>
      </c>
      <c r="X5" s="82" t="s">
        <v>559</v>
      </c>
      <c r="Y5" s="79"/>
      <c r="Z5" s="79"/>
      <c r="AA5" s="85" t="s">
        <v>691</v>
      </c>
      <c r="AB5" s="79"/>
      <c r="AC5" s="79" t="b">
        <v>0</v>
      </c>
      <c r="AD5" s="79">
        <v>0</v>
      </c>
      <c r="AE5" s="85" t="s">
        <v>823</v>
      </c>
      <c r="AF5" s="79" t="b">
        <v>1</v>
      </c>
      <c r="AG5" s="79" t="s">
        <v>830</v>
      </c>
      <c r="AH5" s="79"/>
      <c r="AI5" s="85" t="s">
        <v>834</v>
      </c>
      <c r="AJ5" s="79" t="b">
        <v>0</v>
      </c>
      <c r="AK5" s="79">
        <v>3</v>
      </c>
      <c r="AL5" s="85" t="s">
        <v>693</v>
      </c>
      <c r="AM5" s="79" t="s">
        <v>840</v>
      </c>
      <c r="AN5" s="79" t="b">
        <v>0</v>
      </c>
      <c r="AO5" s="85" t="s">
        <v>693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216</v>
      </c>
      <c r="C6" s="65" t="s">
        <v>2374</v>
      </c>
      <c r="D6" s="66">
        <v>3</v>
      </c>
      <c r="E6" s="67" t="s">
        <v>132</v>
      </c>
      <c r="F6" s="68">
        <v>32</v>
      </c>
      <c r="G6" s="65"/>
      <c r="H6" s="69"/>
      <c r="I6" s="70"/>
      <c r="J6" s="70"/>
      <c r="K6" s="34" t="s">
        <v>65</v>
      </c>
      <c r="L6" s="77">
        <v>6</v>
      </c>
      <c r="M6" s="77"/>
      <c r="N6" s="72"/>
      <c r="O6" s="79" t="s">
        <v>333</v>
      </c>
      <c r="P6" s="81">
        <v>43506.59038194444</v>
      </c>
      <c r="Q6" s="79" t="s">
        <v>337</v>
      </c>
      <c r="R6" s="79"/>
      <c r="S6" s="79"/>
      <c r="T6" s="79" t="s">
        <v>441</v>
      </c>
      <c r="U6" s="79"/>
      <c r="V6" s="82" t="s">
        <v>520</v>
      </c>
      <c r="W6" s="81">
        <v>43506.59038194444</v>
      </c>
      <c r="X6" s="82" t="s">
        <v>559</v>
      </c>
      <c r="Y6" s="79"/>
      <c r="Z6" s="79"/>
      <c r="AA6" s="85" t="s">
        <v>691</v>
      </c>
      <c r="AB6" s="79"/>
      <c r="AC6" s="79" t="b">
        <v>0</v>
      </c>
      <c r="AD6" s="79">
        <v>0</v>
      </c>
      <c r="AE6" s="85" t="s">
        <v>823</v>
      </c>
      <c r="AF6" s="79" t="b">
        <v>1</v>
      </c>
      <c r="AG6" s="79" t="s">
        <v>830</v>
      </c>
      <c r="AH6" s="79"/>
      <c r="AI6" s="85" t="s">
        <v>834</v>
      </c>
      <c r="AJ6" s="79" t="b">
        <v>0</v>
      </c>
      <c r="AK6" s="79">
        <v>3</v>
      </c>
      <c r="AL6" s="85" t="s">
        <v>693</v>
      </c>
      <c r="AM6" s="79" t="s">
        <v>840</v>
      </c>
      <c r="AN6" s="79" t="b">
        <v>0</v>
      </c>
      <c r="AO6" s="85" t="s">
        <v>693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1</v>
      </c>
      <c r="BG6" s="49">
        <v>4.545454545454546</v>
      </c>
      <c r="BH6" s="48">
        <v>0</v>
      </c>
      <c r="BI6" s="49">
        <v>0</v>
      </c>
      <c r="BJ6" s="48">
        <v>21</v>
      </c>
      <c r="BK6" s="49">
        <v>95.45454545454545</v>
      </c>
      <c r="BL6" s="48">
        <v>22</v>
      </c>
    </row>
    <row r="7" spans="1:64" ht="15">
      <c r="A7" s="64" t="s">
        <v>215</v>
      </c>
      <c r="B7" s="64" t="s">
        <v>300</v>
      </c>
      <c r="C7" s="65" t="s">
        <v>2374</v>
      </c>
      <c r="D7" s="66">
        <v>3</v>
      </c>
      <c r="E7" s="67" t="s">
        <v>132</v>
      </c>
      <c r="F7" s="68">
        <v>32</v>
      </c>
      <c r="G7" s="65"/>
      <c r="H7" s="69"/>
      <c r="I7" s="70"/>
      <c r="J7" s="70"/>
      <c r="K7" s="34" t="s">
        <v>65</v>
      </c>
      <c r="L7" s="77">
        <v>7</v>
      </c>
      <c r="M7" s="77"/>
      <c r="N7" s="72"/>
      <c r="O7" s="79" t="s">
        <v>333</v>
      </c>
      <c r="P7" s="81">
        <v>43506.68622685185</v>
      </c>
      <c r="Q7" s="79" t="s">
        <v>337</v>
      </c>
      <c r="R7" s="79"/>
      <c r="S7" s="79"/>
      <c r="T7" s="79" t="s">
        <v>441</v>
      </c>
      <c r="U7" s="79"/>
      <c r="V7" s="82" t="s">
        <v>520</v>
      </c>
      <c r="W7" s="81">
        <v>43506.68622685185</v>
      </c>
      <c r="X7" s="82" t="s">
        <v>560</v>
      </c>
      <c r="Y7" s="79"/>
      <c r="Z7" s="79"/>
      <c r="AA7" s="85" t="s">
        <v>692</v>
      </c>
      <c r="AB7" s="79"/>
      <c r="AC7" s="79" t="b">
        <v>0</v>
      </c>
      <c r="AD7" s="79">
        <v>0</v>
      </c>
      <c r="AE7" s="85" t="s">
        <v>823</v>
      </c>
      <c r="AF7" s="79" t="b">
        <v>1</v>
      </c>
      <c r="AG7" s="79" t="s">
        <v>830</v>
      </c>
      <c r="AH7" s="79"/>
      <c r="AI7" s="85" t="s">
        <v>834</v>
      </c>
      <c r="AJ7" s="79" t="b">
        <v>0</v>
      </c>
      <c r="AK7" s="79">
        <v>3</v>
      </c>
      <c r="AL7" s="85" t="s">
        <v>693</v>
      </c>
      <c r="AM7" s="79" t="s">
        <v>840</v>
      </c>
      <c r="AN7" s="79" t="b">
        <v>0</v>
      </c>
      <c r="AO7" s="85" t="s">
        <v>693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215</v>
      </c>
      <c r="B8" s="64" t="s">
        <v>216</v>
      </c>
      <c r="C8" s="65" t="s">
        <v>2374</v>
      </c>
      <c r="D8" s="66">
        <v>3</v>
      </c>
      <c r="E8" s="67" t="s">
        <v>132</v>
      </c>
      <c r="F8" s="68">
        <v>32</v>
      </c>
      <c r="G8" s="65"/>
      <c r="H8" s="69"/>
      <c r="I8" s="70"/>
      <c r="J8" s="70"/>
      <c r="K8" s="34" t="s">
        <v>65</v>
      </c>
      <c r="L8" s="77">
        <v>8</v>
      </c>
      <c r="M8" s="77"/>
      <c r="N8" s="72"/>
      <c r="O8" s="79" t="s">
        <v>333</v>
      </c>
      <c r="P8" s="81">
        <v>43506.68622685185</v>
      </c>
      <c r="Q8" s="79" t="s">
        <v>337</v>
      </c>
      <c r="R8" s="79"/>
      <c r="S8" s="79"/>
      <c r="T8" s="79" t="s">
        <v>441</v>
      </c>
      <c r="U8" s="79"/>
      <c r="V8" s="82" t="s">
        <v>520</v>
      </c>
      <c r="W8" s="81">
        <v>43506.68622685185</v>
      </c>
      <c r="X8" s="82" t="s">
        <v>560</v>
      </c>
      <c r="Y8" s="79"/>
      <c r="Z8" s="79"/>
      <c r="AA8" s="85" t="s">
        <v>692</v>
      </c>
      <c r="AB8" s="79"/>
      <c r="AC8" s="79" t="b">
        <v>0</v>
      </c>
      <c r="AD8" s="79">
        <v>0</v>
      </c>
      <c r="AE8" s="85" t="s">
        <v>823</v>
      </c>
      <c r="AF8" s="79" t="b">
        <v>1</v>
      </c>
      <c r="AG8" s="79" t="s">
        <v>830</v>
      </c>
      <c r="AH8" s="79"/>
      <c r="AI8" s="85" t="s">
        <v>834</v>
      </c>
      <c r="AJ8" s="79" t="b">
        <v>0</v>
      </c>
      <c r="AK8" s="79">
        <v>3</v>
      </c>
      <c r="AL8" s="85" t="s">
        <v>693</v>
      </c>
      <c r="AM8" s="79" t="s">
        <v>840</v>
      </c>
      <c r="AN8" s="79" t="b">
        <v>0</v>
      </c>
      <c r="AO8" s="85" t="s">
        <v>693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1</v>
      </c>
      <c r="BG8" s="49">
        <v>4.545454545454546</v>
      </c>
      <c r="BH8" s="48">
        <v>0</v>
      </c>
      <c r="BI8" s="49">
        <v>0</v>
      </c>
      <c r="BJ8" s="48">
        <v>21</v>
      </c>
      <c r="BK8" s="49">
        <v>95.45454545454545</v>
      </c>
      <c r="BL8" s="48">
        <v>22</v>
      </c>
    </row>
    <row r="9" spans="1:64" ht="15">
      <c r="A9" s="64" t="s">
        <v>216</v>
      </c>
      <c r="B9" s="64" t="s">
        <v>300</v>
      </c>
      <c r="C9" s="65" t="s">
        <v>2374</v>
      </c>
      <c r="D9" s="66">
        <v>3</v>
      </c>
      <c r="E9" s="67" t="s">
        <v>132</v>
      </c>
      <c r="F9" s="68">
        <v>32</v>
      </c>
      <c r="G9" s="65"/>
      <c r="H9" s="69"/>
      <c r="I9" s="70"/>
      <c r="J9" s="70"/>
      <c r="K9" s="34" t="s">
        <v>65</v>
      </c>
      <c r="L9" s="77">
        <v>9</v>
      </c>
      <c r="M9" s="77"/>
      <c r="N9" s="72"/>
      <c r="O9" s="79" t="s">
        <v>333</v>
      </c>
      <c r="P9" s="81">
        <v>43505.75890046296</v>
      </c>
      <c r="Q9" s="79" t="s">
        <v>338</v>
      </c>
      <c r="R9" s="82" t="s">
        <v>422</v>
      </c>
      <c r="S9" s="79" t="s">
        <v>435</v>
      </c>
      <c r="T9" s="79" t="s">
        <v>442</v>
      </c>
      <c r="U9" s="79"/>
      <c r="V9" s="82" t="s">
        <v>521</v>
      </c>
      <c r="W9" s="81">
        <v>43505.75890046296</v>
      </c>
      <c r="X9" s="82" t="s">
        <v>561</v>
      </c>
      <c r="Y9" s="79"/>
      <c r="Z9" s="79"/>
      <c r="AA9" s="85" t="s">
        <v>693</v>
      </c>
      <c r="AB9" s="79"/>
      <c r="AC9" s="79" t="b">
        <v>0</v>
      </c>
      <c r="AD9" s="79">
        <v>5</v>
      </c>
      <c r="AE9" s="85" t="s">
        <v>823</v>
      </c>
      <c r="AF9" s="79" t="b">
        <v>1</v>
      </c>
      <c r="AG9" s="79" t="s">
        <v>830</v>
      </c>
      <c r="AH9" s="79"/>
      <c r="AI9" s="85" t="s">
        <v>834</v>
      </c>
      <c r="AJ9" s="79" t="b">
        <v>0</v>
      </c>
      <c r="AK9" s="79">
        <v>3</v>
      </c>
      <c r="AL9" s="85" t="s">
        <v>823</v>
      </c>
      <c r="AM9" s="79" t="s">
        <v>839</v>
      </c>
      <c r="AN9" s="79" t="b">
        <v>0</v>
      </c>
      <c r="AO9" s="85" t="s">
        <v>693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1</v>
      </c>
      <c r="BG9" s="49">
        <v>4.3478260869565215</v>
      </c>
      <c r="BH9" s="48">
        <v>0</v>
      </c>
      <c r="BI9" s="49">
        <v>0</v>
      </c>
      <c r="BJ9" s="48">
        <v>22</v>
      </c>
      <c r="BK9" s="49">
        <v>95.65217391304348</v>
      </c>
      <c r="BL9" s="48">
        <v>23</v>
      </c>
    </row>
    <row r="10" spans="1:64" ht="15">
      <c r="A10" s="64" t="s">
        <v>217</v>
      </c>
      <c r="B10" s="64" t="s">
        <v>216</v>
      </c>
      <c r="C10" s="65" t="s">
        <v>2374</v>
      </c>
      <c r="D10" s="66">
        <v>3</v>
      </c>
      <c r="E10" s="67" t="s">
        <v>132</v>
      </c>
      <c r="F10" s="68">
        <v>32</v>
      </c>
      <c r="G10" s="65"/>
      <c r="H10" s="69"/>
      <c r="I10" s="70"/>
      <c r="J10" s="70"/>
      <c r="K10" s="34" t="s">
        <v>65</v>
      </c>
      <c r="L10" s="77">
        <v>10</v>
      </c>
      <c r="M10" s="77"/>
      <c r="N10" s="72"/>
      <c r="O10" s="79" t="s">
        <v>333</v>
      </c>
      <c r="P10" s="81">
        <v>43506.70675925926</v>
      </c>
      <c r="Q10" s="79" t="s">
        <v>337</v>
      </c>
      <c r="R10" s="79"/>
      <c r="S10" s="79"/>
      <c r="T10" s="79" t="s">
        <v>441</v>
      </c>
      <c r="U10" s="79"/>
      <c r="V10" s="82" t="s">
        <v>522</v>
      </c>
      <c r="W10" s="81">
        <v>43506.70675925926</v>
      </c>
      <c r="X10" s="82" t="s">
        <v>562</v>
      </c>
      <c r="Y10" s="79"/>
      <c r="Z10" s="79"/>
      <c r="AA10" s="85" t="s">
        <v>694</v>
      </c>
      <c r="AB10" s="79"/>
      <c r="AC10" s="79" t="b">
        <v>0</v>
      </c>
      <c r="AD10" s="79">
        <v>0</v>
      </c>
      <c r="AE10" s="85" t="s">
        <v>823</v>
      </c>
      <c r="AF10" s="79" t="b">
        <v>1</v>
      </c>
      <c r="AG10" s="79" t="s">
        <v>830</v>
      </c>
      <c r="AH10" s="79"/>
      <c r="AI10" s="85" t="s">
        <v>834</v>
      </c>
      <c r="AJ10" s="79" t="b">
        <v>0</v>
      </c>
      <c r="AK10" s="79">
        <v>3</v>
      </c>
      <c r="AL10" s="85" t="s">
        <v>693</v>
      </c>
      <c r="AM10" s="79" t="s">
        <v>839</v>
      </c>
      <c r="AN10" s="79" t="b">
        <v>0</v>
      </c>
      <c r="AO10" s="85" t="s">
        <v>693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217</v>
      </c>
      <c r="B11" s="64" t="s">
        <v>300</v>
      </c>
      <c r="C11" s="65" t="s">
        <v>2374</v>
      </c>
      <c r="D11" s="66">
        <v>3</v>
      </c>
      <c r="E11" s="67" t="s">
        <v>132</v>
      </c>
      <c r="F11" s="68">
        <v>32</v>
      </c>
      <c r="G11" s="65"/>
      <c r="H11" s="69"/>
      <c r="I11" s="70"/>
      <c r="J11" s="70"/>
      <c r="K11" s="34" t="s">
        <v>65</v>
      </c>
      <c r="L11" s="77">
        <v>11</v>
      </c>
      <c r="M11" s="77"/>
      <c r="N11" s="72"/>
      <c r="O11" s="79" t="s">
        <v>333</v>
      </c>
      <c r="P11" s="81">
        <v>43506.70675925926</v>
      </c>
      <c r="Q11" s="79" t="s">
        <v>337</v>
      </c>
      <c r="R11" s="79"/>
      <c r="S11" s="79"/>
      <c r="T11" s="79" t="s">
        <v>441</v>
      </c>
      <c r="U11" s="79"/>
      <c r="V11" s="82" t="s">
        <v>522</v>
      </c>
      <c r="W11" s="81">
        <v>43506.70675925926</v>
      </c>
      <c r="X11" s="82" t="s">
        <v>562</v>
      </c>
      <c r="Y11" s="79"/>
      <c r="Z11" s="79"/>
      <c r="AA11" s="85" t="s">
        <v>694</v>
      </c>
      <c r="AB11" s="79"/>
      <c r="AC11" s="79" t="b">
        <v>0</v>
      </c>
      <c r="AD11" s="79">
        <v>0</v>
      </c>
      <c r="AE11" s="85" t="s">
        <v>823</v>
      </c>
      <c r="AF11" s="79" t="b">
        <v>1</v>
      </c>
      <c r="AG11" s="79" t="s">
        <v>830</v>
      </c>
      <c r="AH11" s="79"/>
      <c r="AI11" s="85" t="s">
        <v>834</v>
      </c>
      <c r="AJ11" s="79" t="b">
        <v>0</v>
      </c>
      <c r="AK11" s="79">
        <v>3</v>
      </c>
      <c r="AL11" s="85" t="s">
        <v>693</v>
      </c>
      <c r="AM11" s="79" t="s">
        <v>839</v>
      </c>
      <c r="AN11" s="79" t="b">
        <v>0</v>
      </c>
      <c r="AO11" s="85" t="s">
        <v>693</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1</v>
      </c>
      <c r="BG11" s="49">
        <v>4.545454545454546</v>
      </c>
      <c r="BH11" s="48">
        <v>0</v>
      </c>
      <c r="BI11" s="49">
        <v>0</v>
      </c>
      <c r="BJ11" s="48">
        <v>21</v>
      </c>
      <c r="BK11" s="49">
        <v>95.45454545454545</v>
      </c>
      <c r="BL11" s="48">
        <v>22</v>
      </c>
    </row>
    <row r="12" spans="1:64" ht="15">
      <c r="A12" s="64" t="s">
        <v>218</v>
      </c>
      <c r="B12" s="64" t="s">
        <v>218</v>
      </c>
      <c r="C12" s="65" t="s">
        <v>2375</v>
      </c>
      <c r="D12" s="66">
        <v>3</v>
      </c>
      <c r="E12" s="67" t="s">
        <v>136</v>
      </c>
      <c r="F12" s="68">
        <v>6</v>
      </c>
      <c r="G12" s="65"/>
      <c r="H12" s="69"/>
      <c r="I12" s="70"/>
      <c r="J12" s="70"/>
      <c r="K12" s="34" t="s">
        <v>65</v>
      </c>
      <c r="L12" s="77">
        <v>12</v>
      </c>
      <c r="M12" s="77"/>
      <c r="N12" s="72"/>
      <c r="O12" s="79" t="s">
        <v>176</v>
      </c>
      <c r="P12" s="81">
        <v>43490.875497685185</v>
      </c>
      <c r="Q12" s="79" t="s">
        <v>339</v>
      </c>
      <c r="R12" s="82" t="s">
        <v>423</v>
      </c>
      <c r="S12" s="79" t="s">
        <v>436</v>
      </c>
      <c r="T12" s="79" t="s">
        <v>443</v>
      </c>
      <c r="U12" s="79"/>
      <c r="V12" s="82" t="s">
        <v>523</v>
      </c>
      <c r="W12" s="81">
        <v>43490.875497685185</v>
      </c>
      <c r="X12" s="82" t="s">
        <v>563</v>
      </c>
      <c r="Y12" s="79"/>
      <c r="Z12" s="79"/>
      <c r="AA12" s="85" t="s">
        <v>695</v>
      </c>
      <c r="AB12" s="79"/>
      <c r="AC12" s="79" t="b">
        <v>0</v>
      </c>
      <c r="AD12" s="79">
        <v>15</v>
      </c>
      <c r="AE12" s="85" t="s">
        <v>823</v>
      </c>
      <c r="AF12" s="79" t="b">
        <v>0</v>
      </c>
      <c r="AG12" s="79" t="s">
        <v>830</v>
      </c>
      <c r="AH12" s="79"/>
      <c r="AI12" s="85" t="s">
        <v>823</v>
      </c>
      <c r="AJ12" s="79" t="b">
        <v>0</v>
      </c>
      <c r="AK12" s="79">
        <v>9</v>
      </c>
      <c r="AL12" s="85" t="s">
        <v>823</v>
      </c>
      <c r="AM12" s="79" t="s">
        <v>838</v>
      </c>
      <c r="AN12" s="79" t="b">
        <v>0</v>
      </c>
      <c r="AO12" s="85" t="s">
        <v>695</v>
      </c>
      <c r="AP12" s="79" t="s">
        <v>847</v>
      </c>
      <c r="AQ12" s="79">
        <v>0</v>
      </c>
      <c r="AR12" s="79">
        <v>0</v>
      </c>
      <c r="AS12" s="79"/>
      <c r="AT12" s="79"/>
      <c r="AU12" s="79"/>
      <c r="AV12" s="79"/>
      <c r="AW12" s="79"/>
      <c r="AX12" s="79"/>
      <c r="AY12" s="79"/>
      <c r="AZ12" s="79"/>
      <c r="BA12">
        <v>3</v>
      </c>
      <c r="BB12" s="78" t="str">
        <f>REPLACE(INDEX(GroupVertices[Group],MATCH(Edges[[#This Row],[Vertex 1]],GroupVertices[Vertex],0)),1,1,"")</f>
        <v>16</v>
      </c>
      <c r="BC12" s="78" t="str">
        <f>REPLACE(INDEX(GroupVertices[Group],MATCH(Edges[[#This Row],[Vertex 2]],GroupVertices[Vertex],0)),1,1,"")</f>
        <v>16</v>
      </c>
      <c r="BD12" s="48">
        <v>0</v>
      </c>
      <c r="BE12" s="49">
        <v>0</v>
      </c>
      <c r="BF12" s="48">
        <v>0</v>
      </c>
      <c r="BG12" s="49">
        <v>0</v>
      </c>
      <c r="BH12" s="48">
        <v>0</v>
      </c>
      <c r="BI12" s="49">
        <v>0</v>
      </c>
      <c r="BJ12" s="48">
        <v>17</v>
      </c>
      <c r="BK12" s="49">
        <v>100</v>
      </c>
      <c r="BL12" s="48">
        <v>17</v>
      </c>
    </row>
    <row r="13" spans="1:64" ht="15">
      <c r="A13" s="64" t="s">
        <v>218</v>
      </c>
      <c r="B13" s="64" t="s">
        <v>218</v>
      </c>
      <c r="C13" s="65" t="s">
        <v>2375</v>
      </c>
      <c r="D13" s="66">
        <v>3</v>
      </c>
      <c r="E13" s="67" t="s">
        <v>136</v>
      </c>
      <c r="F13" s="68">
        <v>6</v>
      </c>
      <c r="G13" s="65"/>
      <c r="H13" s="69"/>
      <c r="I13" s="70"/>
      <c r="J13" s="70"/>
      <c r="K13" s="34" t="s">
        <v>65</v>
      </c>
      <c r="L13" s="77">
        <v>13</v>
      </c>
      <c r="M13" s="77"/>
      <c r="N13" s="72"/>
      <c r="O13" s="79" t="s">
        <v>176</v>
      </c>
      <c r="P13" s="81">
        <v>43501.79832175926</v>
      </c>
      <c r="Q13" s="79" t="s">
        <v>336</v>
      </c>
      <c r="R13" s="79"/>
      <c r="S13" s="79"/>
      <c r="T13" s="79" t="s">
        <v>440</v>
      </c>
      <c r="U13" s="79"/>
      <c r="V13" s="82" t="s">
        <v>523</v>
      </c>
      <c r="W13" s="81">
        <v>43501.79832175926</v>
      </c>
      <c r="X13" s="82" t="s">
        <v>564</v>
      </c>
      <c r="Y13" s="79"/>
      <c r="Z13" s="79"/>
      <c r="AA13" s="85" t="s">
        <v>696</v>
      </c>
      <c r="AB13" s="79"/>
      <c r="AC13" s="79" t="b">
        <v>0</v>
      </c>
      <c r="AD13" s="79">
        <v>0</v>
      </c>
      <c r="AE13" s="85" t="s">
        <v>823</v>
      </c>
      <c r="AF13" s="79" t="b">
        <v>0</v>
      </c>
      <c r="AG13" s="79" t="s">
        <v>830</v>
      </c>
      <c r="AH13" s="79"/>
      <c r="AI13" s="85" t="s">
        <v>823</v>
      </c>
      <c r="AJ13" s="79" t="b">
        <v>0</v>
      </c>
      <c r="AK13" s="79">
        <v>9</v>
      </c>
      <c r="AL13" s="85" t="s">
        <v>695</v>
      </c>
      <c r="AM13" s="79" t="s">
        <v>839</v>
      </c>
      <c r="AN13" s="79" t="b">
        <v>0</v>
      </c>
      <c r="AO13" s="85" t="s">
        <v>695</v>
      </c>
      <c r="AP13" s="79" t="s">
        <v>176</v>
      </c>
      <c r="AQ13" s="79">
        <v>0</v>
      </c>
      <c r="AR13" s="79">
        <v>0</v>
      </c>
      <c r="AS13" s="79"/>
      <c r="AT13" s="79"/>
      <c r="AU13" s="79"/>
      <c r="AV13" s="79"/>
      <c r="AW13" s="79"/>
      <c r="AX13" s="79"/>
      <c r="AY13" s="79"/>
      <c r="AZ13" s="79"/>
      <c r="BA13">
        <v>3</v>
      </c>
      <c r="BB13" s="78" t="str">
        <f>REPLACE(INDEX(GroupVertices[Group],MATCH(Edges[[#This Row],[Vertex 1]],GroupVertices[Vertex],0)),1,1,"")</f>
        <v>16</v>
      </c>
      <c r="BC13" s="78" t="str">
        <f>REPLACE(INDEX(GroupVertices[Group],MATCH(Edges[[#This Row],[Vertex 2]],GroupVertices[Vertex],0)),1,1,"")</f>
        <v>16</v>
      </c>
      <c r="BD13" s="48">
        <v>0</v>
      </c>
      <c r="BE13" s="49">
        <v>0</v>
      </c>
      <c r="BF13" s="48">
        <v>0</v>
      </c>
      <c r="BG13" s="49">
        <v>0</v>
      </c>
      <c r="BH13" s="48">
        <v>0</v>
      </c>
      <c r="BI13" s="49">
        <v>0</v>
      </c>
      <c r="BJ13" s="48">
        <v>19</v>
      </c>
      <c r="BK13" s="49">
        <v>100</v>
      </c>
      <c r="BL13" s="48">
        <v>19</v>
      </c>
    </row>
    <row r="14" spans="1:64" ht="15">
      <c r="A14" s="64" t="s">
        <v>218</v>
      </c>
      <c r="B14" s="64" t="s">
        <v>218</v>
      </c>
      <c r="C14" s="65" t="s">
        <v>2375</v>
      </c>
      <c r="D14" s="66">
        <v>3</v>
      </c>
      <c r="E14" s="67" t="s">
        <v>136</v>
      </c>
      <c r="F14" s="68">
        <v>6</v>
      </c>
      <c r="G14" s="65"/>
      <c r="H14" s="69"/>
      <c r="I14" s="70"/>
      <c r="J14" s="70"/>
      <c r="K14" s="34" t="s">
        <v>65</v>
      </c>
      <c r="L14" s="77">
        <v>14</v>
      </c>
      <c r="M14" s="77"/>
      <c r="N14" s="72"/>
      <c r="O14" s="79" t="s">
        <v>176</v>
      </c>
      <c r="P14" s="81">
        <v>43507.834872685184</v>
      </c>
      <c r="Q14" s="79" t="s">
        <v>340</v>
      </c>
      <c r="R14" s="79"/>
      <c r="S14" s="79"/>
      <c r="T14" s="79" t="s">
        <v>444</v>
      </c>
      <c r="U14" s="82" t="s">
        <v>479</v>
      </c>
      <c r="V14" s="82" t="s">
        <v>479</v>
      </c>
      <c r="W14" s="81">
        <v>43507.834872685184</v>
      </c>
      <c r="X14" s="82" t="s">
        <v>565</v>
      </c>
      <c r="Y14" s="79"/>
      <c r="Z14" s="79"/>
      <c r="AA14" s="85" t="s">
        <v>697</v>
      </c>
      <c r="AB14" s="79"/>
      <c r="AC14" s="79" t="b">
        <v>0</v>
      </c>
      <c r="AD14" s="79">
        <v>2</v>
      </c>
      <c r="AE14" s="85" t="s">
        <v>823</v>
      </c>
      <c r="AF14" s="79" t="b">
        <v>0</v>
      </c>
      <c r="AG14" s="79" t="s">
        <v>830</v>
      </c>
      <c r="AH14" s="79"/>
      <c r="AI14" s="85" t="s">
        <v>823</v>
      </c>
      <c r="AJ14" s="79" t="b">
        <v>0</v>
      </c>
      <c r="AK14" s="79">
        <v>0</v>
      </c>
      <c r="AL14" s="85" t="s">
        <v>823</v>
      </c>
      <c r="AM14" s="79" t="s">
        <v>839</v>
      </c>
      <c r="AN14" s="79" t="b">
        <v>0</v>
      </c>
      <c r="AO14" s="85" t="s">
        <v>697</v>
      </c>
      <c r="AP14" s="79" t="s">
        <v>176</v>
      </c>
      <c r="AQ14" s="79">
        <v>0</v>
      </c>
      <c r="AR14" s="79">
        <v>0</v>
      </c>
      <c r="AS14" s="79"/>
      <c r="AT14" s="79"/>
      <c r="AU14" s="79"/>
      <c r="AV14" s="79"/>
      <c r="AW14" s="79"/>
      <c r="AX14" s="79"/>
      <c r="AY14" s="79"/>
      <c r="AZ14" s="79"/>
      <c r="BA14">
        <v>3</v>
      </c>
      <c r="BB14" s="78" t="str">
        <f>REPLACE(INDEX(GroupVertices[Group],MATCH(Edges[[#This Row],[Vertex 1]],GroupVertices[Vertex],0)),1,1,"")</f>
        <v>16</v>
      </c>
      <c r="BC14" s="78" t="str">
        <f>REPLACE(INDEX(GroupVertices[Group],MATCH(Edges[[#This Row],[Vertex 2]],GroupVertices[Vertex],0)),1,1,"")</f>
        <v>16</v>
      </c>
      <c r="BD14" s="48">
        <v>1</v>
      </c>
      <c r="BE14" s="49">
        <v>12.5</v>
      </c>
      <c r="BF14" s="48">
        <v>0</v>
      </c>
      <c r="BG14" s="49">
        <v>0</v>
      </c>
      <c r="BH14" s="48">
        <v>0</v>
      </c>
      <c r="BI14" s="49">
        <v>0</v>
      </c>
      <c r="BJ14" s="48">
        <v>7</v>
      </c>
      <c r="BK14" s="49">
        <v>87.5</v>
      </c>
      <c r="BL14" s="48">
        <v>8</v>
      </c>
    </row>
    <row r="15" spans="1:64" ht="15">
      <c r="A15" s="64" t="s">
        <v>219</v>
      </c>
      <c r="B15" s="64" t="s">
        <v>300</v>
      </c>
      <c r="C15" s="65" t="s">
        <v>2374</v>
      </c>
      <c r="D15" s="66">
        <v>3</v>
      </c>
      <c r="E15" s="67" t="s">
        <v>132</v>
      </c>
      <c r="F15" s="68">
        <v>32</v>
      </c>
      <c r="G15" s="65"/>
      <c r="H15" s="69"/>
      <c r="I15" s="70"/>
      <c r="J15" s="70"/>
      <c r="K15" s="34" t="s">
        <v>65</v>
      </c>
      <c r="L15" s="77">
        <v>15</v>
      </c>
      <c r="M15" s="77"/>
      <c r="N15" s="72"/>
      <c r="O15" s="79" t="s">
        <v>333</v>
      </c>
      <c r="P15" s="81">
        <v>43507.99717592593</v>
      </c>
      <c r="Q15" s="79" t="s">
        <v>341</v>
      </c>
      <c r="R15" s="79"/>
      <c r="S15" s="79"/>
      <c r="T15" s="79" t="s">
        <v>445</v>
      </c>
      <c r="U15" s="82" t="s">
        <v>480</v>
      </c>
      <c r="V15" s="82" t="s">
        <v>480</v>
      </c>
      <c r="W15" s="81">
        <v>43507.99717592593</v>
      </c>
      <c r="X15" s="82" t="s">
        <v>566</v>
      </c>
      <c r="Y15" s="79"/>
      <c r="Z15" s="79"/>
      <c r="AA15" s="85" t="s">
        <v>698</v>
      </c>
      <c r="AB15" s="79"/>
      <c r="AC15" s="79" t="b">
        <v>0</v>
      </c>
      <c r="AD15" s="79">
        <v>0</v>
      </c>
      <c r="AE15" s="85" t="s">
        <v>823</v>
      </c>
      <c r="AF15" s="79" t="b">
        <v>0</v>
      </c>
      <c r="AG15" s="79" t="s">
        <v>830</v>
      </c>
      <c r="AH15" s="79"/>
      <c r="AI15" s="85" t="s">
        <v>823</v>
      </c>
      <c r="AJ15" s="79" t="b">
        <v>0</v>
      </c>
      <c r="AK15" s="79">
        <v>34</v>
      </c>
      <c r="AL15" s="85" t="s">
        <v>792</v>
      </c>
      <c r="AM15" s="79" t="s">
        <v>840</v>
      </c>
      <c r="AN15" s="79" t="b">
        <v>0</v>
      </c>
      <c r="AO15" s="85" t="s">
        <v>792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11.11111111111111</v>
      </c>
      <c r="BF15" s="48">
        <v>0</v>
      </c>
      <c r="BG15" s="49">
        <v>0</v>
      </c>
      <c r="BH15" s="48">
        <v>0</v>
      </c>
      <c r="BI15" s="49">
        <v>0</v>
      </c>
      <c r="BJ15" s="48">
        <v>8</v>
      </c>
      <c r="BK15" s="49">
        <v>88.88888888888889</v>
      </c>
      <c r="BL15" s="48">
        <v>9</v>
      </c>
    </row>
    <row r="16" spans="1:64" ht="15">
      <c r="A16" s="64" t="s">
        <v>220</v>
      </c>
      <c r="B16" s="64" t="s">
        <v>300</v>
      </c>
      <c r="C16" s="65" t="s">
        <v>2374</v>
      </c>
      <c r="D16" s="66">
        <v>3</v>
      </c>
      <c r="E16" s="67" t="s">
        <v>132</v>
      </c>
      <c r="F16" s="68">
        <v>32</v>
      </c>
      <c r="G16" s="65"/>
      <c r="H16" s="69"/>
      <c r="I16" s="70"/>
      <c r="J16" s="70"/>
      <c r="K16" s="34" t="s">
        <v>65</v>
      </c>
      <c r="L16" s="77">
        <v>16</v>
      </c>
      <c r="M16" s="77"/>
      <c r="N16" s="72"/>
      <c r="O16" s="79" t="s">
        <v>333</v>
      </c>
      <c r="P16" s="81">
        <v>43508.039560185185</v>
      </c>
      <c r="Q16" s="79" t="s">
        <v>341</v>
      </c>
      <c r="R16" s="79"/>
      <c r="S16" s="79"/>
      <c r="T16" s="79" t="s">
        <v>445</v>
      </c>
      <c r="U16" s="82" t="s">
        <v>480</v>
      </c>
      <c r="V16" s="82" t="s">
        <v>480</v>
      </c>
      <c r="W16" s="81">
        <v>43508.039560185185</v>
      </c>
      <c r="X16" s="82" t="s">
        <v>567</v>
      </c>
      <c r="Y16" s="79"/>
      <c r="Z16" s="79"/>
      <c r="AA16" s="85" t="s">
        <v>699</v>
      </c>
      <c r="AB16" s="79"/>
      <c r="AC16" s="79" t="b">
        <v>0</v>
      </c>
      <c r="AD16" s="79">
        <v>0</v>
      </c>
      <c r="AE16" s="85" t="s">
        <v>823</v>
      </c>
      <c r="AF16" s="79" t="b">
        <v>0</v>
      </c>
      <c r="AG16" s="79" t="s">
        <v>830</v>
      </c>
      <c r="AH16" s="79"/>
      <c r="AI16" s="85" t="s">
        <v>823</v>
      </c>
      <c r="AJ16" s="79" t="b">
        <v>0</v>
      </c>
      <c r="AK16" s="79">
        <v>34</v>
      </c>
      <c r="AL16" s="85" t="s">
        <v>792</v>
      </c>
      <c r="AM16" s="79" t="s">
        <v>840</v>
      </c>
      <c r="AN16" s="79" t="b">
        <v>0</v>
      </c>
      <c r="AO16" s="85" t="s">
        <v>792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11.11111111111111</v>
      </c>
      <c r="BF16" s="48">
        <v>0</v>
      </c>
      <c r="BG16" s="49">
        <v>0</v>
      </c>
      <c r="BH16" s="48">
        <v>0</v>
      </c>
      <c r="BI16" s="49">
        <v>0</v>
      </c>
      <c r="BJ16" s="48">
        <v>8</v>
      </c>
      <c r="BK16" s="49">
        <v>88.88888888888889</v>
      </c>
      <c r="BL16" s="48">
        <v>9</v>
      </c>
    </row>
    <row r="17" spans="1:64" ht="15">
      <c r="A17" s="64" t="s">
        <v>221</v>
      </c>
      <c r="B17" s="64" t="s">
        <v>300</v>
      </c>
      <c r="C17" s="65" t="s">
        <v>2374</v>
      </c>
      <c r="D17" s="66">
        <v>3</v>
      </c>
      <c r="E17" s="67" t="s">
        <v>132</v>
      </c>
      <c r="F17" s="68">
        <v>32</v>
      </c>
      <c r="G17" s="65"/>
      <c r="H17" s="69"/>
      <c r="I17" s="70"/>
      <c r="J17" s="70"/>
      <c r="K17" s="34" t="s">
        <v>65</v>
      </c>
      <c r="L17" s="77">
        <v>17</v>
      </c>
      <c r="M17" s="77"/>
      <c r="N17" s="72"/>
      <c r="O17" s="79" t="s">
        <v>334</v>
      </c>
      <c r="P17" s="81">
        <v>43508.07262731482</v>
      </c>
      <c r="Q17" s="79" t="s">
        <v>342</v>
      </c>
      <c r="R17" s="79"/>
      <c r="S17" s="79"/>
      <c r="T17" s="79" t="s">
        <v>446</v>
      </c>
      <c r="U17" s="79"/>
      <c r="V17" s="82" t="s">
        <v>524</v>
      </c>
      <c r="W17" s="81">
        <v>43508.07262731482</v>
      </c>
      <c r="X17" s="82" t="s">
        <v>568</v>
      </c>
      <c r="Y17" s="79"/>
      <c r="Z17" s="79"/>
      <c r="AA17" s="85" t="s">
        <v>700</v>
      </c>
      <c r="AB17" s="85" t="s">
        <v>792</v>
      </c>
      <c r="AC17" s="79" t="b">
        <v>0</v>
      </c>
      <c r="AD17" s="79">
        <v>2</v>
      </c>
      <c r="AE17" s="85" t="s">
        <v>824</v>
      </c>
      <c r="AF17" s="79" t="b">
        <v>0</v>
      </c>
      <c r="AG17" s="79" t="s">
        <v>830</v>
      </c>
      <c r="AH17" s="79"/>
      <c r="AI17" s="85" t="s">
        <v>823</v>
      </c>
      <c r="AJ17" s="79" t="b">
        <v>0</v>
      </c>
      <c r="AK17" s="79">
        <v>0</v>
      </c>
      <c r="AL17" s="85" t="s">
        <v>823</v>
      </c>
      <c r="AM17" s="79" t="s">
        <v>840</v>
      </c>
      <c r="AN17" s="79" t="b">
        <v>0</v>
      </c>
      <c r="AO17" s="85" t="s">
        <v>792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25</v>
      </c>
      <c r="BF17" s="48">
        <v>0</v>
      </c>
      <c r="BG17" s="49">
        <v>0</v>
      </c>
      <c r="BH17" s="48">
        <v>0</v>
      </c>
      <c r="BI17" s="49">
        <v>0</v>
      </c>
      <c r="BJ17" s="48">
        <v>3</v>
      </c>
      <c r="BK17" s="49">
        <v>75</v>
      </c>
      <c r="BL17" s="48">
        <v>4</v>
      </c>
    </row>
    <row r="18" spans="1:64" ht="15">
      <c r="A18" s="64" t="s">
        <v>222</v>
      </c>
      <c r="B18" s="64" t="s">
        <v>300</v>
      </c>
      <c r="C18" s="65" t="s">
        <v>2374</v>
      </c>
      <c r="D18" s="66">
        <v>3</v>
      </c>
      <c r="E18" s="67" t="s">
        <v>132</v>
      </c>
      <c r="F18" s="68">
        <v>32</v>
      </c>
      <c r="G18" s="65"/>
      <c r="H18" s="69"/>
      <c r="I18" s="70"/>
      <c r="J18" s="70"/>
      <c r="K18" s="34" t="s">
        <v>65</v>
      </c>
      <c r="L18" s="77">
        <v>18</v>
      </c>
      <c r="M18" s="77"/>
      <c r="N18" s="72"/>
      <c r="O18" s="79" t="s">
        <v>333</v>
      </c>
      <c r="P18" s="81">
        <v>43508.13428240741</v>
      </c>
      <c r="Q18" s="79" t="s">
        <v>341</v>
      </c>
      <c r="R18" s="79"/>
      <c r="S18" s="79"/>
      <c r="T18" s="79" t="s">
        <v>445</v>
      </c>
      <c r="U18" s="82" t="s">
        <v>480</v>
      </c>
      <c r="V18" s="82" t="s">
        <v>480</v>
      </c>
      <c r="W18" s="81">
        <v>43508.13428240741</v>
      </c>
      <c r="X18" s="82" t="s">
        <v>569</v>
      </c>
      <c r="Y18" s="79"/>
      <c r="Z18" s="79"/>
      <c r="AA18" s="85" t="s">
        <v>701</v>
      </c>
      <c r="AB18" s="79"/>
      <c r="AC18" s="79" t="b">
        <v>0</v>
      </c>
      <c r="AD18" s="79">
        <v>0</v>
      </c>
      <c r="AE18" s="85" t="s">
        <v>823</v>
      </c>
      <c r="AF18" s="79" t="b">
        <v>0</v>
      </c>
      <c r="AG18" s="79" t="s">
        <v>830</v>
      </c>
      <c r="AH18" s="79"/>
      <c r="AI18" s="85" t="s">
        <v>823</v>
      </c>
      <c r="AJ18" s="79" t="b">
        <v>0</v>
      </c>
      <c r="AK18" s="79">
        <v>34</v>
      </c>
      <c r="AL18" s="85" t="s">
        <v>792</v>
      </c>
      <c r="AM18" s="79" t="s">
        <v>839</v>
      </c>
      <c r="AN18" s="79" t="b">
        <v>0</v>
      </c>
      <c r="AO18" s="85" t="s">
        <v>792</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11.11111111111111</v>
      </c>
      <c r="BF18" s="48">
        <v>0</v>
      </c>
      <c r="BG18" s="49">
        <v>0</v>
      </c>
      <c r="BH18" s="48">
        <v>0</v>
      </c>
      <c r="BI18" s="49">
        <v>0</v>
      </c>
      <c r="BJ18" s="48">
        <v>8</v>
      </c>
      <c r="BK18" s="49">
        <v>88.88888888888889</v>
      </c>
      <c r="BL18" s="48">
        <v>9</v>
      </c>
    </row>
    <row r="19" spans="1:64" ht="15">
      <c r="A19" s="64" t="s">
        <v>223</v>
      </c>
      <c r="B19" s="64" t="s">
        <v>300</v>
      </c>
      <c r="C19" s="65" t="s">
        <v>2374</v>
      </c>
      <c r="D19" s="66">
        <v>3</v>
      </c>
      <c r="E19" s="67" t="s">
        <v>132</v>
      </c>
      <c r="F19" s="68">
        <v>32</v>
      </c>
      <c r="G19" s="65"/>
      <c r="H19" s="69"/>
      <c r="I19" s="70"/>
      <c r="J19" s="70"/>
      <c r="K19" s="34" t="s">
        <v>65</v>
      </c>
      <c r="L19" s="77">
        <v>19</v>
      </c>
      <c r="M19" s="77"/>
      <c r="N19" s="72"/>
      <c r="O19" s="79" t="s">
        <v>333</v>
      </c>
      <c r="P19" s="81">
        <v>43508.2246875</v>
      </c>
      <c r="Q19" s="79" t="s">
        <v>341</v>
      </c>
      <c r="R19" s="79"/>
      <c r="S19" s="79"/>
      <c r="T19" s="79" t="s">
        <v>445</v>
      </c>
      <c r="U19" s="82" t="s">
        <v>480</v>
      </c>
      <c r="V19" s="82" t="s">
        <v>480</v>
      </c>
      <c r="W19" s="81">
        <v>43508.2246875</v>
      </c>
      <c r="X19" s="82" t="s">
        <v>570</v>
      </c>
      <c r="Y19" s="79"/>
      <c r="Z19" s="79"/>
      <c r="AA19" s="85" t="s">
        <v>702</v>
      </c>
      <c r="AB19" s="79"/>
      <c r="AC19" s="79" t="b">
        <v>0</v>
      </c>
      <c r="AD19" s="79">
        <v>0</v>
      </c>
      <c r="AE19" s="85" t="s">
        <v>823</v>
      </c>
      <c r="AF19" s="79" t="b">
        <v>0</v>
      </c>
      <c r="AG19" s="79" t="s">
        <v>830</v>
      </c>
      <c r="AH19" s="79"/>
      <c r="AI19" s="85" t="s">
        <v>823</v>
      </c>
      <c r="AJ19" s="79" t="b">
        <v>0</v>
      </c>
      <c r="AK19" s="79">
        <v>34</v>
      </c>
      <c r="AL19" s="85" t="s">
        <v>792</v>
      </c>
      <c r="AM19" s="79" t="s">
        <v>840</v>
      </c>
      <c r="AN19" s="79" t="b">
        <v>0</v>
      </c>
      <c r="AO19" s="85" t="s">
        <v>792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11.11111111111111</v>
      </c>
      <c r="BF19" s="48">
        <v>0</v>
      </c>
      <c r="BG19" s="49">
        <v>0</v>
      </c>
      <c r="BH19" s="48">
        <v>0</v>
      </c>
      <c r="BI19" s="49">
        <v>0</v>
      </c>
      <c r="BJ19" s="48">
        <v>8</v>
      </c>
      <c r="BK19" s="49">
        <v>88.88888888888889</v>
      </c>
      <c r="BL19" s="48">
        <v>9</v>
      </c>
    </row>
    <row r="20" spans="1:64" ht="15">
      <c r="A20" s="64" t="s">
        <v>224</v>
      </c>
      <c r="B20" s="64" t="s">
        <v>300</v>
      </c>
      <c r="C20" s="65" t="s">
        <v>2374</v>
      </c>
      <c r="D20" s="66">
        <v>3</v>
      </c>
      <c r="E20" s="67" t="s">
        <v>132</v>
      </c>
      <c r="F20" s="68">
        <v>32</v>
      </c>
      <c r="G20" s="65"/>
      <c r="H20" s="69"/>
      <c r="I20" s="70"/>
      <c r="J20" s="70"/>
      <c r="K20" s="34" t="s">
        <v>65</v>
      </c>
      <c r="L20" s="77">
        <v>20</v>
      </c>
      <c r="M20" s="77"/>
      <c r="N20" s="72"/>
      <c r="O20" s="79" t="s">
        <v>333</v>
      </c>
      <c r="P20" s="81">
        <v>43508.236354166664</v>
      </c>
      <c r="Q20" s="79" t="s">
        <v>341</v>
      </c>
      <c r="R20" s="79"/>
      <c r="S20" s="79"/>
      <c r="T20" s="79" t="s">
        <v>445</v>
      </c>
      <c r="U20" s="82" t="s">
        <v>480</v>
      </c>
      <c r="V20" s="82" t="s">
        <v>480</v>
      </c>
      <c r="W20" s="81">
        <v>43508.236354166664</v>
      </c>
      <c r="X20" s="82" t="s">
        <v>571</v>
      </c>
      <c r="Y20" s="79"/>
      <c r="Z20" s="79"/>
      <c r="AA20" s="85" t="s">
        <v>703</v>
      </c>
      <c r="AB20" s="79"/>
      <c r="AC20" s="79" t="b">
        <v>0</v>
      </c>
      <c r="AD20" s="79">
        <v>0</v>
      </c>
      <c r="AE20" s="85" t="s">
        <v>823</v>
      </c>
      <c r="AF20" s="79" t="b">
        <v>0</v>
      </c>
      <c r="AG20" s="79" t="s">
        <v>830</v>
      </c>
      <c r="AH20" s="79"/>
      <c r="AI20" s="85" t="s">
        <v>823</v>
      </c>
      <c r="AJ20" s="79" t="b">
        <v>0</v>
      </c>
      <c r="AK20" s="79">
        <v>34</v>
      </c>
      <c r="AL20" s="85" t="s">
        <v>792</v>
      </c>
      <c r="AM20" s="79" t="s">
        <v>840</v>
      </c>
      <c r="AN20" s="79" t="b">
        <v>0</v>
      </c>
      <c r="AO20" s="85" t="s">
        <v>792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11.11111111111111</v>
      </c>
      <c r="BF20" s="48">
        <v>0</v>
      </c>
      <c r="BG20" s="49">
        <v>0</v>
      </c>
      <c r="BH20" s="48">
        <v>0</v>
      </c>
      <c r="BI20" s="49">
        <v>0</v>
      </c>
      <c r="BJ20" s="48">
        <v>8</v>
      </c>
      <c r="BK20" s="49">
        <v>88.88888888888889</v>
      </c>
      <c r="BL20" s="48">
        <v>9</v>
      </c>
    </row>
    <row r="21" spans="1:64" ht="15">
      <c r="A21" s="64" t="s">
        <v>225</v>
      </c>
      <c r="B21" s="64" t="s">
        <v>300</v>
      </c>
      <c r="C21" s="65" t="s">
        <v>2374</v>
      </c>
      <c r="D21" s="66">
        <v>3</v>
      </c>
      <c r="E21" s="67" t="s">
        <v>132</v>
      </c>
      <c r="F21" s="68">
        <v>32</v>
      </c>
      <c r="G21" s="65"/>
      <c r="H21" s="69"/>
      <c r="I21" s="70"/>
      <c r="J21" s="70"/>
      <c r="K21" s="34" t="s">
        <v>65</v>
      </c>
      <c r="L21" s="77">
        <v>21</v>
      </c>
      <c r="M21" s="77"/>
      <c r="N21" s="72"/>
      <c r="O21" s="79" t="s">
        <v>333</v>
      </c>
      <c r="P21" s="81">
        <v>43508.30663194445</v>
      </c>
      <c r="Q21" s="79" t="s">
        <v>341</v>
      </c>
      <c r="R21" s="79"/>
      <c r="S21" s="79"/>
      <c r="T21" s="79" t="s">
        <v>445</v>
      </c>
      <c r="U21" s="82" t="s">
        <v>480</v>
      </c>
      <c r="V21" s="82" t="s">
        <v>480</v>
      </c>
      <c r="W21" s="81">
        <v>43508.30663194445</v>
      </c>
      <c r="X21" s="82" t="s">
        <v>572</v>
      </c>
      <c r="Y21" s="79"/>
      <c r="Z21" s="79"/>
      <c r="AA21" s="85" t="s">
        <v>704</v>
      </c>
      <c r="AB21" s="79"/>
      <c r="AC21" s="79" t="b">
        <v>0</v>
      </c>
      <c r="AD21" s="79">
        <v>0</v>
      </c>
      <c r="AE21" s="85" t="s">
        <v>823</v>
      </c>
      <c r="AF21" s="79" t="b">
        <v>0</v>
      </c>
      <c r="AG21" s="79" t="s">
        <v>830</v>
      </c>
      <c r="AH21" s="79"/>
      <c r="AI21" s="85" t="s">
        <v>823</v>
      </c>
      <c r="AJ21" s="79" t="b">
        <v>0</v>
      </c>
      <c r="AK21" s="79">
        <v>34</v>
      </c>
      <c r="AL21" s="85" t="s">
        <v>792</v>
      </c>
      <c r="AM21" s="79" t="s">
        <v>840</v>
      </c>
      <c r="AN21" s="79" t="b">
        <v>0</v>
      </c>
      <c r="AO21" s="85" t="s">
        <v>792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226</v>
      </c>
      <c r="B22" s="64" t="s">
        <v>300</v>
      </c>
      <c r="C22" s="65" t="s">
        <v>2374</v>
      </c>
      <c r="D22" s="66">
        <v>3</v>
      </c>
      <c r="E22" s="67" t="s">
        <v>132</v>
      </c>
      <c r="F22" s="68">
        <v>32</v>
      </c>
      <c r="G22" s="65"/>
      <c r="H22" s="69"/>
      <c r="I22" s="70"/>
      <c r="J22" s="70"/>
      <c r="K22" s="34" t="s">
        <v>65</v>
      </c>
      <c r="L22" s="77">
        <v>22</v>
      </c>
      <c r="M22" s="77"/>
      <c r="N22" s="72"/>
      <c r="O22" s="79" t="s">
        <v>333</v>
      </c>
      <c r="P22" s="81">
        <v>43508.32711805555</v>
      </c>
      <c r="Q22" s="79" t="s">
        <v>341</v>
      </c>
      <c r="R22" s="79"/>
      <c r="S22" s="79"/>
      <c r="T22" s="79" t="s">
        <v>445</v>
      </c>
      <c r="U22" s="82" t="s">
        <v>480</v>
      </c>
      <c r="V22" s="82" t="s">
        <v>480</v>
      </c>
      <c r="W22" s="81">
        <v>43508.32711805555</v>
      </c>
      <c r="X22" s="82" t="s">
        <v>573</v>
      </c>
      <c r="Y22" s="79"/>
      <c r="Z22" s="79"/>
      <c r="AA22" s="85" t="s">
        <v>705</v>
      </c>
      <c r="AB22" s="79"/>
      <c r="AC22" s="79" t="b">
        <v>0</v>
      </c>
      <c r="AD22" s="79">
        <v>0</v>
      </c>
      <c r="AE22" s="85" t="s">
        <v>823</v>
      </c>
      <c r="AF22" s="79" t="b">
        <v>0</v>
      </c>
      <c r="AG22" s="79" t="s">
        <v>830</v>
      </c>
      <c r="AH22" s="79"/>
      <c r="AI22" s="85" t="s">
        <v>823</v>
      </c>
      <c r="AJ22" s="79" t="b">
        <v>0</v>
      </c>
      <c r="AK22" s="79">
        <v>34</v>
      </c>
      <c r="AL22" s="85" t="s">
        <v>792</v>
      </c>
      <c r="AM22" s="79" t="s">
        <v>838</v>
      </c>
      <c r="AN22" s="79" t="b">
        <v>0</v>
      </c>
      <c r="AO22" s="85" t="s">
        <v>792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11.11111111111111</v>
      </c>
      <c r="BF22" s="48">
        <v>0</v>
      </c>
      <c r="BG22" s="49">
        <v>0</v>
      </c>
      <c r="BH22" s="48">
        <v>0</v>
      </c>
      <c r="BI22" s="49">
        <v>0</v>
      </c>
      <c r="BJ22" s="48">
        <v>8</v>
      </c>
      <c r="BK22" s="49">
        <v>88.88888888888889</v>
      </c>
      <c r="BL22" s="48">
        <v>9</v>
      </c>
    </row>
    <row r="23" spans="1:64" ht="15">
      <c r="A23" s="64" t="s">
        <v>227</v>
      </c>
      <c r="B23" s="64" t="s">
        <v>227</v>
      </c>
      <c r="C23" s="65" t="s">
        <v>2376</v>
      </c>
      <c r="D23" s="66">
        <v>3</v>
      </c>
      <c r="E23" s="67" t="s">
        <v>136</v>
      </c>
      <c r="F23" s="68">
        <v>19</v>
      </c>
      <c r="G23" s="65"/>
      <c r="H23" s="69"/>
      <c r="I23" s="70"/>
      <c r="J23" s="70"/>
      <c r="K23" s="34" t="s">
        <v>65</v>
      </c>
      <c r="L23" s="77">
        <v>23</v>
      </c>
      <c r="M23" s="77"/>
      <c r="N23" s="72"/>
      <c r="O23" s="79" t="s">
        <v>176</v>
      </c>
      <c r="P23" s="81">
        <v>43508.33403935185</v>
      </c>
      <c r="Q23" s="79" t="s">
        <v>343</v>
      </c>
      <c r="R23" s="79"/>
      <c r="S23" s="79"/>
      <c r="T23" s="79" t="s">
        <v>447</v>
      </c>
      <c r="U23" s="79"/>
      <c r="V23" s="82" t="s">
        <v>525</v>
      </c>
      <c r="W23" s="81">
        <v>43508.33403935185</v>
      </c>
      <c r="X23" s="82" t="s">
        <v>574</v>
      </c>
      <c r="Y23" s="79"/>
      <c r="Z23" s="79"/>
      <c r="AA23" s="85" t="s">
        <v>706</v>
      </c>
      <c r="AB23" s="79"/>
      <c r="AC23" s="79" t="b">
        <v>0</v>
      </c>
      <c r="AD23" s="79">
        <v>0</v>
      </c>
      <c r="AE23" s="85" t="s">
        <v>823</v>
      </c>
      <c r="AF23" s="79" t="b">
        <v>0</v>
      </c>
      <c r="AG23" s="79" t="s">
        <v>830</v>
      </c>
      <c r="AH23" s="79"/>
      <c r="AI23" s="85" t="s">
        <v>823</v>
      </c>
      <c r="AJ23" s="79" t="b">
        <v>0</v>
      </c>
      <c r="AK23" s="79">
        <v>0</v>
      </c>
      <c r="AL23" s="85" t="s">
        <v>823</v>
      </c>
      <c r="AM23" s="79" t="s">
        <v>841</v>
      </c>
      <c r="AN23" s="79" t="b">
        <v>0</v>
      </c>
      <c r="AO23" s="85" t="s">
        <v>706</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v>2</v>
      </c>
      <c r="BE23" s="49">
        <v>8.695652173913043</v>
      </c>
      <c r="BF23" s="48">
        <v>0</v>
      </c>
      <c r="BG23" s="49">
        <v>0</v>
      </c>
      <c r="BH23" s="48">
        <v>0</v>
      </c>
      <c r="BI23" s="49">
        <v>0</v>
      </c>
      <c r="BJ23" s="48">
        <v>21</v>
      </c>
      <c r="BK23" s="49">
        <v>91.30434782608695</v>
      </c>
      <c r="BL23" s="48">
        <v>23</v>
      </c>
    </row>
    <row r="24" spans="1:64" ht="15">
      <c r="A24" s="64" t="s">
        <v>227</v>
      </c>
      <c r="B24" s="64" t="s">
        <v>227</v>
      </c>
      <c r="C24" s="65" t="s">
        <v>2376</v>
      </c>
      <c r="D24" s="66">
        <v>3</v>
      </c>
      <c r="E24" s="67" t="s">
        <v>136</v>
      </c>
      <c r="F24" s="68">
        <v>19</v>
      </c>
      <c r="G24" s="65"/>
      <c r="H24" s="69"/>
      <c r="I24" s="70"/>
      <c r="J24" s="70"/>
      <c r="K24" s="34" t="s">
        <v>65</v>
      </c>
      <c r="L24" s="77">
        <v>24</v>
      </c>
      <c r="M24" s="77"/>
      <c r="N24" s="72"/>
      <c r="O24" s="79" t="s">
        <v>176</v>
      </c>
      <c r="P24" s="81">
        <v>43508.33871527778</v>
      </c>
      <c r="Q24" s="79" t="s">
        <v>344</v>
      </c>
      <c r="R24" s="79"/>
      <c r="S24" s="79"/>
      <c r="T24" s="79" t="s">
        <v>445</v>
      </c>
      <c r="U24" s="82" t="s">
        <v>480</v>
      </c>
      <c r="V24" s="82" t="s">
        <v>480</v>
      </c>
      <c r="W24" s="81">
        <v>43508.33871527778</v>
      </c>
      <c r="X24" s="82" t="s">
        <v>575</v>
      </c>
      <c r="Y24" s="79"/>
      <c r="Z24" s="79"/>
      <c r="AA24" s="85" t="s">
        <v>707</v>
      </c>
      <c r="AB24" s="79"/>
      <c r="AC24" s="79" t="b">
        <v>0</v>
      </c>
      <c r="AD24" s="79">
        <v>0</v>
      </c>
      <c r="AE24" s="85" t="s">
        <v>823</v>
      </c>
      <c r="AF24" s="79" t="b">
        <v>0</v>
      </c>
      <c r="AG24" s="79" t="s">
        <v>830</v>
      </c>
      <c r="AH24" s="79"/>
      <c r="AI24" s="85" t="s">
        <v>823</v>
      </c>
      <c r="AJ24" s="79" t="b">
        <v>0</v>
      </c>
      <c r="AK24" s="79">
        <v>0</v>
      </c>
      <c r="AL24" s="85" t="s">
        <v>823</v>
      </c>
      <c r="AM24" s="79" t="s">
        <v>841</v>
      </c>
      <c r="AN24" s="79" t="b">
        <v>0</v>
      </c>
      <c r="AO24" s="85" t="s">
        <v>707</v>
      </c>
      <c r="AP24" s="79" t="s">
        <v>176</v>
      </c>
      <c r="AQ24" s="79">
        <v>0</v>
      </c>
      <c r="AR24" s="79">
        <v>0</v>
      </c>
      <c r="AS24" s="79"/>
      <c r="AT24" s="79"/>
      <c r="AU24" s="79"/>
      <c r="AV24" s="79"/>
      <c r="AW24" s="79"/>
      <c r="AX24" s="79"/>
      <c r="AY24" s="79"/>
      <c r="AZ24" s="79"/>
      <c r="BA24">
        <v>2</v>
      </c>
      <c r="BB24" s="78" t="str">
        <f>REPLACE(INDEX(GroupVertices[Group],MATCH(Edges[[#This Row],[Vertex 1]],GroupVertices[Vertex],0)),1,1,"")</f>
        <v>2</v>
      </c>
      <c r="BC24" s="78" t="str">
        <f>REPLACE(INDEX(GroupVertices[Group],MATCH(Edges[[#This Row],[Vertex 2]],GroupVertices[Vertex],0)),1,1,"")</f>
        <v>2</v>
      </c>
      <c r="BD24" s="48">
        <v>1</v>
      </c>
      <c r="BE24" s="49">
        <v>9.090909090909092</v>
      </c>
      <c r="BF24" s="48">
        <v>0</v>
      </c>
      <c r="BG24" s="49">
        <v>0</v>
      </c>
      <c r="BH24" s="48">
        <v>0</v>
      </c>
      <c r="BI24" s="49">
        <v>0</v>
      </c>
      <c r="BJ24" s="48">
        <v>10</v>
      </c>
      <c r="BK24" s="49">
        <v>90.9090909090909</v>
      </c>
      <c r="BL24" s="48">
        <v>11</v>
      </c>
    </row>
    <row r="25" spans="1:64" ht="15">
      <c r="A25" s="64" t="s">
        <v>228</v>
      </c>
      <c r="B25" s="64" t="s">
        <v>300</v>
      </c>
      <c r="C25" s="65" t="s">
        <v>2374</v>
      </c>
      <c r="D25" s="66">
        <v>3</v>
      </c>
      <c r="E25" s="67" t="s">
        <v>132</v>
      </c>
      <c r="F25" s="68">
        <v>32</v>
      </c>
      <c r="G25" s="65"/>
      <c r="H25" s="69"/>
      <c r="I25" s="70"/>
      <c r="J25" s="70"/>
      <c r="K25" s="34" t="s">
        <v>65</v>
      </c>
      <c r="L25" s="77">
        <v>25</v>
      </c>
      <c r="M25" s="77"/>
      <c r="N25" s="72"/>
      <c r="O25" s="79" t="s">
        <v>333</v>
      </c>
      <c r="P25" s="81">
        <v>43508.34631944444</v>
      </c>
      <c r="Q25" s="79" t="s">
        <v>341</v>
      </c>
      <c r="R25" s="79"/>
      <c r="S25" s="79"/>
      <c r="T25" s="79" t="s">
        <v>445</v>
      </c>
      <c r="U25" s="82" t="s">
        <v>480</v>
      </c>
      <c r="V25" s="82" t="s">
        <v>480</v>
      </c>
      <c r="W25" s="81">
        <v>43508.34631944444</v>
      </c>
      <c r="X25" s="82" t="s">
        <v>576</v>
      </c>
      <c r="Y25" s="79"/>
      <c r="Z25" s="79"/>
      <c r="AA25" s="85" t="s">
        <v>708</v>
      </c>
      <c r="AB25" s="79"/>
      <c r="AC25" s="79" t="b">
        <v>0</v>
      </c>
      <c r="AD25" s="79">
        <v>0</v>
      </c>
      <c r="AE25" s="85" t="s">
        <v>823</v>
      </c>
      <c r="AF25" s="79" t="b">
        <v>0</v>
      </c>
      <c r="AG25" s="79" t="s">
        <v>830</v>
      </c>
      <c r="AH25" s="79"/>
      <c r="AI25" s="85" t="s">
        <v>823</v>
      </c>
      <c r="AJ25" s="79" t="b">
        <v>0</v>
      </c>
      <c r="AK25" s="79">
        <v>34</v>
      </c>
      <c r="AL25" s="85" t="s">
        <v>792</v>
      </c>
      <c r="AM25" s="79" t="s">
        <v>839</v>
      </c>
      <c r="AN25" s="79" t="b">
        <v>0</v>
      </c>
      <c r="AO25" s="85" t="s">
        <v>792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11.11111111111111</v>
      </c>
      <c r="BF25" s="48">
        <v>0</v>
      </c>
      <c r="BG25" s="49">
        <v>0</v>
      </c>
      <c r="BH25" s="48">
        <v>0</v>
      </c>
      <c r="BI25" s="49">
        <v>0</v>
      </c>
      <c r="BJ25" s="48">
        <v>8</v>
      </c>
      <c r="BK25" s="49">
        <v>88.88888888888889</v>
      </c>
      <c r="BL25" s="48">
        <v>9</v>
      </c>
    </row>
    <row r="26" spans="1:64" ht="15">
      <c r="A26" s="64" t="s">
        <v>229</v>
      </c>
      <c r="B26" s="64" t="s">
        <v>300</v>
      </c>
      <c r="C26" s="65" t="s">
        <v>2374</v>
      </c>
      <c r="D26" s="66">
        <v>3</v>
      </c>
      <c r="E26" s="67" t="s">
        <v>132</v>
      </c>
      <c r="F26" s="68">
        <v>32</v>
      </c>
      <c r="G26" s="65"/>
      <c r="H26" s="69"/>
      <c r="I26" s="70"/>
      <c r="J26" s="70"/>
      <c r="K26" s="34" t="s">
        <v>65</v>
      </c>
      <c r="L26" s="77">
        <v>26</v>
      </c>
      <c r="M26" s="77"/>
      <c r="N26" s="72"/>
      <c r="O26" s="79" t="s">
        <v>333</v>
      </c>
      <c r="P26" s="81">
        <v>43508.48210648148</v>
      </c>
      <c r="Q26" s="79" t="s">
        <v>341</v>
      </c>
      <c r="R26" s="79"/>
      <c r="S26" s="79"/>
      <c r="T26" s="79" t="s">
        <v>445</v>
      </c>
      <c r="U26" s="82" t="s">
        <v>480</v>
      </c>
      <c r="V26" s="82" t="s">
        <v>480</v>
      </c>
      <c r="W26" s="81">
        <v>43508.48210648148</v>
      </c>
      <c r="X26" s="82" t="s">
        <v>577</v>
      </c>
      <c r="Y26" s="79"/>
      <c r="Z26" s="79"/>
      <c r="AA26" s="85" t="s">
        <v>709</v>
      </c>
      <c r="AB26" s="79"/>
      <c r="AC26" s="79" t="b">
        <v>0</v>
      </c>
      <c r="AD26" s="79">
        <v>0</v>
      </c>
      <c r="AE26" s="85" t="s">
        <v>823</v>
      </c>
      <c r="AF26" s="79" t="b">
        <v>0</v>
      </c>
      <c r="AG26" s="79" t="s">
        <v>830</v>
      </c>
      <c r="AH26" s="79"/>
      <c r="AI26" s="85" t="s">
        <v>823</v>
      </c>
      <c r="AJ26" s="79" t="b">
        <v>0</v>
      </c>
      <c r="AK26" s="79">
        <v>34</v>
      </c>
      <c r="AL26" s="85" t="s">
        <v>792</v>
      </c>
      <c r="AM26" s="79" t="s">
        <v>839</v>
      </c>
      <c r="AN26" s="79" t="b">
        <v>0</v>
      </c>
      <c r="AO26" s="85" t="s">
        <v>792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11.11111111111111</v>
      </c>
      <c r="BF26" s="48">
        <v>0</v>
      </c>
      <c r="BG26" s="49">
        <v>0</v>
      </c>
      <c r="BH26" s="48">
        <v>0</v>
      </c>
      <c r="BI26" s="49">
        <v>0</v>
      </c>
      <c r="BJ26" s="48">
        <v>8</v>
      </c>
      <c r="BK26" s="49">
        <v>88.88888888888889</v>
      </c>
      <c r="BL26" s="48">
        <v>9</v>
      </c>
    </row>
    <row r="27" spans="1:64" ht="15">
      <c r="A27" s="64" t="s">
        <v>230</v>
      </c>
      <c r="B27" s="64" t="s">
        <v>300</v>
      </c>
      <c r="C27" s="65" t="s">
        <v>2374</v>
      </c>
      <c r="D27" s="66">
        <v>3</v>
      </c>
      <c r="E27" s="67" t="s">
        <v>132</v>
      </c>
      <c r="F27" s="68">
        <v>32</v>
      </c>
      <c r="G27" s="65"/>
      <c r="H27" s="69"/>
      <c r="I27" s="70"/>
      <c r="J27" s="70"/>
      <c r="K27" s="34" t="s">
        <v>65</v>
      </c>
      <c r="L27" s="77">
        <v>27</v>
      </c>
      <c r="M27" s="77"/>
      <c r="N27" s="72"/>
      <c r="O27" s="79" t="s">
        <v>333</v>
      </c>
      <c r="P27" s="81">
        <v>43508.50921296296</v>
      </c>
      <c r="Q27" s="79" t="s">
        <v>341</v>
      </c>
      <c r="R27" s="79"/>
      <c r="S27" s="79"/>
      <c r="T27" s="79" t="s">
        <v>445</v>
      </c>
      <c r="U27" s="82" t="s">
        <v>480</v>
      </c>
      <c r="V27" s="82" t="s">
        <v>480</v>
      </c>
      <c r="W27" s="81">
        <v>43508.50921296296</v>
      </c>
      <c r="X27" s="82" t="s">
        <v>578</v>
      </c>
      <c r="Y27" s="79"/>
      <c r="Z27" s="79"/>
      <c r="AA27" s="85" t="s">
        <v>710</v>
      </c>
      <c r="AB27" s="79"/>
      <c r="AC27" s="79" t="b">
        <v>0</v>
      </c>
      <c r="AD27" s="79">
        <v>0</v>
      </c>
      <c r="AE27" s="85" t="s">
        <v>823</v>
      </c>
      <c r="AF27" s="79" t="b">
        <v>0</v>
      </c>
      <c r="AG27" s="79" t="s">
        <v>830</v>
      </c>
      <c r="AH27" s="79"/>
      <c r="AI27" s="85" t="s">
        <v>823</v>
      </c>
      <c r="AJ27" s="79" t="b">
        <v>0</v>
      </c>
      <c r="AK27" s="79">
        <v>34</v>
      </c>
      <c r="AL27" s="85" t="s">
        <v>792</v>
      </c>
      <c r="AM27" s="79" t="s">
        <v>840</v>
      </c>
      <c r="AN27" s="79" t="b">
        <v>0</v>
      </c>
      <c r="AO27" s="85" t="s">
        <v>792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231</v>
      </c>
      <c r="B28" s="64" t="s">
        <v>300</v>
      </c>
      <c r="C28" s="65" t="s">
        <v>2374</v>
      </c>
      <c r="D28" s="66">
        <v>3</v>
      </c>
      <c r="E28" s="67" t="s">
        <v>132</v>
      </c>
      <c r="F28" s="68">
        <v>32</v>
      </c>
      <c r="G28" s="65"/>
      <c r="H28" s="69"/>
      <c r="I28" s="70"/>
      <c r="J28" s="70"/>
      <c r="K28" s="34" t="s">
        <v>65</v>
      </c>
      <c r="L28" s="77">
        <v>28</v>
      </c>
      <c r="M28" s="77"/>
      <c r="N28" s="72"/>
      <c r="O28" s="79" t="s">
        <v>333</v>
      </c>
      <c r="P28" s="81">
        <v>43508.55912037037</v>
      </c>
      <c r="Q28" s="79" t="s">
        <v>341</v>
      </c>
      <c r="R28" s="79"/>
      <c r="S28" s="79"/>
      <c r="T28" s="79" t="s">
        <v>445</v>
      </c>
      <c r="U28" s="82" t="s">
        <v>480</v>
      </c>
      <c r="V28" s="82" t="s">
        <v>480</v>
      </c>
      <c r="W28" s="81">
        <v>43508.55912037037</v>
      </c>
      <c r="X28" s="82" t="s">
        <v>579</v>
      </c>
      <c r="Y28" s="79"/>
      <c r="Z28" s="79"/>
      <c r="AA28" s="85" t="s">
        <v>711</v>
      </c>
      <c r="AB28" s="79"/>
      <c r="AC28" s="79" t="b">
        <v>0</v>
      </c>
      <c r="AD28" s="79">
        <v>0</v>
      </c>
      <c r="AE28" s="85" t="s">
        <v>823</v>
      </c>
      <c r="AF28" s="79" t="b">
        <v>0</v>
      </c>
      <c r="AG28" s="79" t="s">
        <v>830</v>
      </c>
      <c r="AH28" s="79"/>
      <c r="AI28" s="85" t="s">
        <v>823</v>
      </c>
      <c r="AJ28" s="79" t="b">
        <v>0</v>
      </c>
      <c r="AK28" s="79">
        <v>34</v>
      </c>
      <c r="AL28" s="85" t="s">
        <v>792</v>
      </c>
      <c r="AM28" s="79" t="s">
        <v>840</v>
      </c>
      <c r="AN28" s="79" t="b">
        <v>0</v>
      </c>
      <c r="AO28" s="85" t="s">
        <v>792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11.11111111111111</v>
      </c>
      <c r="BF28" s="48">
        <v>0</v>
      </c>
      <c r="BG28" s="49">
        <v>0</v>
      </c>
      <c r="BH28" s="48">
        <v>0</v>
      </c>
      <c r="BI28" s="49">
        <v>0</v>
      </c>
      <c r="BJ28" s="48">
        <v>8</v>
      </c>
      <c r="BK28" s="49">
        <v>88.88888888888889</v>
      </c>
      <c r="BL28" s="48">
        <v>9</v>
      </c>
    </row>
    <row r="29" spans="1:64" ht="15">
      <c r="A29" s="64" t="s">
        <v>232</v>
      </c>
      <c r="B29" s="64" t="s">
        <v>300</v>
      </c>
      <c r="C29" s="65" t="s">
        <v>2374</v>
      </c>
      <c r="D29" s="66">
        <v>3</v>
      </c>
      <c r="E29" s="67" t="s">
        <v>132</v>
      </c>
      <c r="F29" s="68">
        <v>32</v>
      </c>
      <c r="G29" s="65"/>
      <c r="H29" s="69"/>
      <c r="I29" s="70"/>
      <c r="J29" s="70"/>
      <c r="K29" s="34" t="s">
        <v>65</v>
      </c>
      <c r="L29" s="77">
        <v>29</v>
      </c>
      <c r="M29" s="77"/>
      <c r="N29" s="72"/>
      <c r="O29" s="79" t="s">
        <v>333</v>
      </c>
      <c r="P29" s="81">
        <v>43508.5778587963</v>
      </c>
      <c r="Q29" s="79" t="s">
        <v>341</v>
      </c>
      <c r="R29" s="79"/>
      <c r="S29" s="79"/>
      <c r="T29" s="79" t="s">
        <v>445</v>
      </c>
      <c r="U29" s="82" t="s">
        <v>480</v>
      </c>
      <c r="V29" s="82" t="s">
        <v>480</v>
      </c>
      <c r="W29" s="81">
        <v>43508.5778587963</v>
      </c>
      <c r="X29" s="82" t="s">
        <v>580</v>
      </c>
      <c r="Y29" s="79"/>
      <c r="Z29" s="79"/>
      <c r="AA29" s="85" t="s">
        <v>712</v>
      </c>
      <c r="AB29" s="79"/>
      <c r="AC29" s="79" t="b">
        <v>0</v>
      </c>
      <c r="AD29" s="79">
        <v>0</v>
      </c>
      <c r="AE29" s="85" t="s">
        <v>823</v>
      </c>
      <c r="AF29" s="79" t="b">
        <v>0</v>
      </c>
      <c r="AG29" s="79" t="s">
        <v>830</v>
      </c>
      <c r="AH29" s="79"/>
      <c r="AI29" s="85" t="s">
        <v>823</v>
      </c>
      <c r="AJ29" s="79" t="b">
        <v>0</v>
      </c>
      <c r="AK29" s="79">
        <v>34</v>
      </c>
      <c r="AL29" s="85" t="s">
        <v>792</v>
      </c>
      <c r="AM29" s="79" t="s">
        <v>839</v>
      </c>
      <c r="AN29" s="79" t="b">
        <v>0</v>
      </c>
      <c r="AO29" s="85" t="s">
        <v>792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233</v>
      </c>
      <c r="B30" s="64" t="s">
        <v>233</v>
      </c>
      <c r="C30" s="65" t="s">
        <v>2374</v>
      </c>
      <c r="D30" s="66">
        <v>3</v>
      </c>
      <c r="E30" s="67" t="s">
        <v>132</v>
      </c>
      <c r="F30" s="68">
        <v>32</v>
      </c>
      <c r="G30" s="65"/>
      <c r="H30" s="69"/>
      <c r="I30" s="70"/>
      <c r="J30" s="70"/>
      <c r="K30" s="34" t="s">
        <v>65</v>
      </c>
      <c r="L30" s="77">
        <v>30</v>
      </c>
      <c r="M30" s="77"/>
      <c r="N30" s="72"/>
      <c r="O30" s="79" t="s">
        <v>176</v>
      </c>
      <c r="P30" s="81">
        <v>43508.58565972222</v>
      </c>
      <c r="Q30" s="79" t="s">
        <v>345</v>
      </c>
      <c r="R30" s="82" t="s">
        <v>424</v>
      </c>
      <c r="S30" s="79" t="s">
        <v>435</v>
      </c>
      <c r="T30" s="79" t="s">
        <v>446</v>
      </c>
      <c r="U30" s="79"/>
      <c r="V30" s="82" t="s">
        <v>526</v>
      </c>
      <c r="W30" s="81">
        <v>43508.58565972222</v>
      </c>
      <c r="X30" s="82" t="s">
        <v>581</v>
      </c>
      <c r="Y30" s="79"/>
      <c r="Z30" s="79"/>
      <c r="AA30" s="85" t="s">
        <v>713</v>
      </c>
      <c r="AB30" s="79"/>
      <c r="AC30" s="79" t="b">
        <v>0</v>
      </c>
      <c r="AD30" s="79">
        <v>2</v>
      </c>
      <c r="AE30" s="85" t="s">
        <v>823</v>
      </c>
      <c r="AF30" s="79" t="b">
        <v>1</v>
      </c>
      <c r="AG30" s="79" t="s">
        <v>831</v>
      </c>
      <c r="AH30" s="79"/>
      <c r="AI30" s="85" t="s">
        <v>792</v>
      </c>
      <c r="AJ30" s="79" t="b">
        <v>0</v>
      </c>
      <c r="AK30" s="79">
        <v>1</v>
      </c>
      <c r="AL30" s="85" t="s">
        <v>823</v>
      </c>
      <c r="AM30" s="79" t="s">
        <v>840</v>
      </c>
      <c r="AN30" s="79" t="b">
        <v>0</v>
      </c>
      <c r="AO30" s="85" t="s">
        <v>713</v>
      </c>
      <c r="AP30" s="79" t="s">
        <v>176</v>
      </c>
      <c r="AQ30" s="79">
        <v>0</v>
      </c>
      <c r="AR30" s="79">
        <v>0</v>
      </c>
      <c r="AS30" s="79"/>
      <c r="AT30" s="79"/>
      <c r="AU30" s="79"/>
      <c r="AV30" s="79"/>
      <c r="AW30" s="79"/>
      <c r="AX30" s="79"/>
      <c r="AY30" s="79"/>
      <c r="AZ30" s="79"/>
      <c r="BA30">
        <v>1</v>
      </c>
      <c r="BB30" s="78" t="str">
        <f>REPLACE(INDEX(GroupVertices[Group],MATCH(Edges[[#This Row],[Vertex 1]],GroupVertices[Vertex],0)),1,1,"")</f>
        <v>15</v>
      </c>
      <c r="BC30" s="78" t="str">
        <f>REPLACE(INDEX(GroupVertices[Group],MATCH(Edges[[#This Row],[Vertex 2]],GroupVertices[Vertex],0)),1,1,"")</f>
        <v>15</v>
      </c>
      <c r="BD30" s="48">
        <v>0</v>
      </c>
      <c r="BE30" s="49">
        <v>0</v>
      </c>
      <c r="BF30" s="48">
        <v>0</v>
      </c>
      <c r="BG30" s="49">
        <v>0</v>
      </c>
      <c r="BH30" s="48">
        <v>0</v>
      </c>
      <c r="BI30" s="49">
        <v>0</v>
      </c>
      <c r="BJ30" s="48">
        <v>1</v>
      </c>
      <c r="BK30" s="49">
        <v>100</v>
      </c>
      <c r="BL30" s="48">
        <v>1</v>
      </c>
    </row>
    <row r="31" spans="1:64" ht="15">
      <c r="A31" s="64" t="s">
        <v>234</v>
      </c>
      <c r="B31" s="64" t="s">
        <v>233</v>
      </c>
      <c r="C31" s="65" t="s">
        <v>2374</v>
      </c>
      <c r="D31" s="66">
        <v>3</v>
      </c>
      <c r="E31" s="67" t="s">
        <v>132</v>
      </c>
      <c r="F31" s="68">
        <v>32</v>
      </c>
      <c r="G31" s="65"/>
      <c r="H31" s="69"/>
      <c r="I31" s="70"/>
      <c r="J31" s="70"/>
      <c r="K31" s="34" t="s">
        <v>65</v>
      </c>
      <c r="L31" s="77">
        <v>31</v>
      </c>
      <c r="M31" s="77"/>
      <c r="N31" s="72"/>
      <c r="O31" s="79" t="s">
        <v>333</v>
      </c>
      <c r="P31" s="81">
        <v>43508.58662037037</v>
      </c>
      <c r="Q31" s="79" t="s">
        <v>346</v>
      </c>
      <c r="R31" s="82" t="s">
        <v>424</v>
      </c>
      <c r="S31" s="79" t="s">
        <v>435</v>
      </c>
      <c r="T31" s="79" t="s">
        <v>446</v>
      </c>
      <c r="U31" s="79"/>
      <c r="V31" s="82" t="s">
        <v>527</v>
      </c>
      <c r="W31" s="81">
        <v>43508.58662037037</v>
      </c>
      <c r="X31" s="82" t="s">
        <v>582</v>
      </c>
      <c r="Y31" s="79"/>
      <c r="Z31" s="79"/>
      <c r="AA31" s="85" t="s">
        <v>714</v>
      </c>
      <c r="AB31" s="79"/>
      <c r="AC31" s="79" t="b">
        <v>0</v>
      </c>
      <c r="AD31" s="79">
        <v>0</v>
      </c>
      <c r="AE31" s="85" t="s">
        <v>823</v>
      </c>
      <c r="AF31" s="79" t="b">
        <v>1</v>
      </c>
      <c r="AG31" s="79" t="s">
        <v>831</v>
      </c>
      <c r="AH31" s="79"/>
      <c r="AI31" s="85" t="s">
        <v>792</v>
      </c>
      <c r="AJ31" s="79" t="b">
        <v>0</v>
      </c>
      <c r="AK31" s="79">
        <v>1</v>
      </c>
      <c r="AL31" s="85" t="s">
        <v>713</v>
      </c>
      <c r="AM31" s="79" t="s">
        <v>838</v>
      </c>
      <c r="AN31" s="79" t="b">
        <v>0</v>
      </c>
      <c r="AO31" s="85" t="s">
        <v>713</v>
      </c>
      <c r="AP31" s="79" t="s">
        <v>176</v>
      </c>
      <c r="AQ31" s="79">
        <v>0</v>
      </c>
      <c r="AR31" s="79">
        <v>0</v>
      </c>
      <c r="AS31" s="79"/>
      <c r="AT31" s="79"/>
      <c r="AU31" s="79"/>
      <c r="AV31" s="79"/>
      <c r="AW31" s="79"/>
      <c r="AX31" s="79"/>
      <c r="AY31" s="79"/>
      <c r="AZ31" s="79"/>
      <c r="BA31">
        <v>1</v>
      </c>
      <c r="BB31" s="78" t="str">
        <f>REPLACE(INDEX(GroupVertices[Group],MATCH(Edges[[#This Row],[Vertex 1]],GroupVertices[Vertex],0)),1,1,"")</f>
        <v>15</v>
      </c>
      <c r="BC31" s="78" t="str">
        <f>REPLACE(INDEX(GroupVertices[Group],MATCH(Edges[[#This Row],[Vertex 2]],GroupVertices[Vertex],0)),1,1,"")</f>
        <v>15</v>
      </c>
      <c r="BD31" s="48">
        <v>0</v>
      </c>
      <c r="BE31" s="49">
        <v>0</v>
      </c>
      <c r="BF31" s="48">
        <v>0</v>
      </c>
      <c r="BG31" s="49">
        <v>0</v>
      </c>
      <c r="BH31" s="48">
        <v>0</v>
      </c>
      <c r="BI31" s="49">
        <v>0</v>
      </c>
      <c r="BJ31" s="48">
        <v>3</v>
      </c>
      <c r="BK31" s="49">
        <v>100</v>
      </c>
      <c r="BL31" s="48">
        <v>3</v>
      </c>
    </row>
    <row r="32" spans="1:64" ht="15">
      <c r="A32" s="64" t="s">
        <v>234</v>
      </c>
      <c r="B32" s="64" t="s">
        <v>300</v>
      </c>
      <c r="C32" s="65" t="s">
        <v>2374</v>
      </c>
      <c r="D32" s="66">
        <v>3</v>
      </c>
      <c r="E32" s="67" t="s">
        <v>132</v>
      </c>
      <c r="F32" s="68">
        <v>32</v>
      </c>
      <c r="G32" s="65"/>
      <c r="H32" s="69"/>
      <c r="I32" s="70"/>
      <c r="J32" s="70"/>
      <c r="K32" s="34" t="s">
        <v>65</v>
      </c>
      <c r="L32" s="77">
        <v>32</v>
      </c>
      <c r="M32" s="77"/>
      <c r="N32" s="72"/>
      <c r="O32" s="79" t="s">
        <v>333</v>
      </c>
      <c r="P32" s="81">
        <v>43508.34150462963</v>
      </c>
      <c r="Q32" s="79" t="s">
        <v>341</v>
      </c>
      <c r="R32" s="79"/>
      <c r="S32" s="79"/>
      <c r="T32" s="79" t="s">
        <v>445</v>
      </c>
      <c r="U32" s="82" t="s">
        <v>480</v>
      </c>
      <c r="V32" s="82" t="s">
        <v>480</v>
      </c>
      <c r="W32" s="81">
        <v>43508.34150462963</v>
      </c>
      <c r="X32" s="82" t="s">
        <v>583</v>
      </c>
      <c r="Y32" s="79"/>
      <c r="Z32" s="79"/>
      <c r="AA32" s="85" t="s">
        <v>715</v>
      </c>
      <c r="AB32" s="79"/>
      <c r="AC32" s="79" t="b">
        <v>0</v>
      </c>
      <c r="AD32" s="79">
        <v>0</v>
      </c>
      <c r="AE32" s="85" t="s">
        <v>823</v>
      </c>
      <c r="AF32" s="79" t="b">
        <v>0</v>
      </c>
      <c r="AG32" s="79" t="s">
        <v>830</v>
      </c>
      <c r="AH32" s="79"/>
      <c r="AI32" s="85" t="s">
        <v>823</v>
      </c>
      <c r="AJ32" s="79" t="b">
        <v>0</v>
      </c>
      <c r="AK32" s="79">
        <v>34</v>
      </c>
      <c r="AL32" s="85" t="s">
        <v>792</v>
      </c>
      <c r="AM32" s="79" t="s">
        <v>838</v>
      </c>
      <c r="AN32" s="79" t="b">
        <v>0</v>
      </c>
      <c r="AO32" s="85" t="s">
        <v>792</v>
      </c>
      <c r="AP32" s="79" t="s">
        <v>176</v>
      </c>
      <c r="AQ32" s="79">
        <v>0</v>
      </c>
      <c r="AR32" s="79">
        <v>0</v>
      </c>
      <c r="AS32" s="79"/>
      <c r="AT32" s="79"/>
      <c r="AU32" s="79"/>
      <c r="AV32" s="79"/>
      <c r="AW32" s="79"/>
      <c r="AX32" s="79"/>
      <c r="AY32" s="79"/>
      <c r="AZ32" s="79"/>
      <c r="BA32">
        <v>1</v>
      </c>
      <c r="BB32" s="78" t="str">
        <f>REPLACE(INDEX(GroupVertices[Group],MATCH(Edges[[#This Row],[Vertex 1]],GroupVertices[Vertex],0)),1,1,"")</f>
        <v>15</v>
      </c>
      <c r="BC32" s="78" t="str">
        <f>REPLACE(INDEX(GroupVertices[Group],MATCH(Edges[[#This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235</v>
      </c>
      <c r="B33" s="64" t="s">
        <v>300</v>
      </c>
      <c r="C33" s="65" t="s">
        <v>2374</v>
      </c>
      <c r="D33" s="66">
        <v>3</v>
      </c>
      <c r="E33" s="67" t="s">
        <v>132</v>
      </c>
      <c r="F33" s="68">
        <v>32</v>
      </c>
      <c r="G33" s="65"/>
      <c r="H33" s="69"/>
      <c r="I33" s="70"/>
      <c r="J33" s="70"/>
      <c r="K33" s="34" t="s">
        <v>65</v>
      </c>
      <c r="L33" s="77">
        <v>33</v>
      </c>
      <c r="M33" s="77"/>
      <c r="N33" s="72"/>
      <c r="O33" s="79" t="s">
        <v>333</v>
      </c>
      <c r="P33" s="81">
        <v>43508.59590277778</v>
      </c>
      <c r="Q33" s="79" t="s">
        <v>341</v>
      </c>
      <c r="R33" s="79"/>
      <c r="S33" s="79"/>
      <c r="T33" s="79" t="s">
        <v>445</v>
      </c>
      <c r="U33" s="82" t="s">
        <v>480</v>
      </c>
      <c r="V33" s="82" t="s">
        <v>480</v>
      </c>
      <c r="W33" s="81">
        <v>43508.59590277778</v>
      </c>
      <c r="X33" s="82" t="s">
        <v>584</v>
      </c>
      <c r="Y33" s="79"/>
      <c r="Z33" s="79"/>
      <c r="AA33" s="85" t="s">
        <v>716</v>
      </c>
      <c r="AB33" s="79"/>
      <c r="AC33" s="79" t="b">
        <v>0</v>
      </c>
      <c r="AD33" s="79">
        <v>0</v>
      </c>
      <c r="AE33" s="85" t="s">
        <v>823</v>
      </c>
      <c r="AF33" s="79" t="b">
        <v>0</v>
      </c>
      <c r="AG33" s="79" t="s">
        <v>830</v>
      </c>
      <c r="AH33" s="79"/>
      <c r="AI33" s="85" t="s">
        <v>823</v>
      </c>
      <c r="AJ33" s="79" t="b">
        <v>0</v>
      </c>
      <c r="AK33" s="79">
        <v>34</v>
      </c>
      <c r="AL33" s="85" t="s">
        <v>792</v>
      </c>
      <c r="AM33" s="79" t="s">
        <v>840</v>
      </c>
      <c r="AN33" s="79" t="b">
        <v>0</v>
      </c>
      <c r="AO33" s="85" t="s">
        <v>792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11.11111111111111</v>
      </c>
      <c r="BF33" s="48">
        <v>0</v>
      </c>
      <c r="BG33" s="49">
        <v>0</v>
      </c>
      <c r="BH33" s="48">
        <v>0</v>
      </c>
      <c r="BI33" s="49">
        <v>0</v>
      </c>
      <c r="BJ33" s="48">
        <v>8</v>
      </c>
      <c r="BK33" s="49">
        <v>88.88888888888889</v>
      </c>
      <c r="BL33" s="48">
        <v>9</v>
      </c>
    </row>
    <row r="34" spans="1:64" ht="15">
      <c r="A34" s="64" t="s">
        <v>236</v>
      </c>
      <c r="B34" s="64" t="s">
        <v>300</v>
      </c>
      <c r="C34" s="65" t="s">
        <v>2374</v>
      </c>
      <c r="D34" s="66">
        <v>3</v>
      </c>
      <c r="E34" s="67" t="s">
        <v>132</v>
      </c>
      <c r="F34" s="68">
        <v>32</v>
      </c>
      <c r="G34" s="65"/>
      <c r="H34" s="69"/>
      <c r="I34" s="70"/>
      <c r="J34" s="70"/>
      <c r="K34" s="34" t="s">
        <v>65</v>
      </c>
      <c r="L34" s="77">
        <v>34</v>
      </c>
      <c r="M34" s="77"/>
      <c r="N34" s="72"/>
      <c r="O34" s="79" t="s">
        <v>333</v>
      </c>
      <c r="P34" s="81">
        <v>43508.654652777775</v>
      </c>
      <c r="Q34" s="79" t="s">
        <v>341</v>
      </c>
      <c r="R34" s="79"/>
      <c r="S34" s="79"/>
      <c r="T34" s="79" t="s">
        <v>445</v>
      </c>
      <c r="U34" s="82" t="s">
        <v>480</v>
      </c>
      <c r="V34" s="82" t="s">
        <v>480</v>
      </c>
      <c r="W34" s="81">
        <v>43508.654652777775</v>
      </c>
      <c r="X34" s="82" t="s">
        <v>585</v>
      </c>
      <c r="Y34" s="79"/>
      <c r="Z34" s="79"/>
      <c r="AA34" s="85" t="s">
        <v>717</v>
      </c>
      <c r="AB34" s="79"/>
      <c r="AC34" s="79" t="b">
        <v>0</v>
      </c>
      <c r="AD34" s="79">
        <v>0</v>
      </c>
      <c r="AE34" s="85" t="s">
        <v>823</v>
      </c>
      <c r="AF34" s="79" t="b">
        <v>0</v>
      </c>
      <c r="AG34" s="79" t="s">
        <v>830</v>
      </c>
      <c r="AH34" s="79"/>
      <c r="AI34" s="85" t="s">
        <v>823</v>
      </c>
      <c r="AJ34" s="79" t="b">
        <v>0</v>
      </c>
      <c r="AK34" s="79">
        <v>34</v>
      </c>
      <c r="AL34" s="85" t="s">
        <v>792</v>
      </c>
      <c r="AM34" s="79" t="s">
        <v>838</v>
      </c>
      <c r="AN34" s="79" t="b">
        <v>0</v>
      </c>
      <c r="AO34" s="85" t="s">
        <v>792</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11.11111111111111</v>
      </c>
      <c r="BF34" s="48">
        <v>0</v>
      </c>
      <c r="BG34" s="49">
        <v>0</v>
      </c>
      <c r="BH34" s="48">
        <v>0</v>
      </c>
      <c r="BI34" s="49">
        <v>0</v>
      </c>
      <c r="BJ34" s="48">
        <v>8</v>
      </c>
      <c r="BK34" s="49">
        <v>88.88888888888889</v>
      </c>
      <c r="BL34" s="48">
        <v>9</v>
      </c>
    </row>
    <row r="35" spans="1:64" ht="15">
      <c r="A35" s="64" t="s">
        <v>237</v>
      </c>
      <c r="B35" s="64" t="s">
        <v>300</v>
      </c>
      <c r="C35" s="65" t="s">
        <v>2374</v>
      </c>
      <c r="D35" s="66">
        <v>3</v>
      </c>
      <c r="E35" s="67" t="s">
        <v>132</v>
      </c>
      <c r="F35" s="68">
        <v>32</v>
      </c>
      <c r="G35" s="65"/>
      <c r="H35" s="69"/>
      <c r="I35" s="70"/>
      <c r="J35" s="70"/>
      <c r="K35" s="34" t="s">
        <v>65</v>
      </c>
      <c r="L35" s="77">
        <v>35</v>
      </c>
      <c r="M35" s="77"/>
      <c r="N35" s="72"/>
      <c r="O35" s="79" t="s">
        <v>333</v>
      </c>
      <c r="P35" s="81">
        <v>43508.6696875</v>
      </c>
      <c r="Q35" s="79" t="s">
        <v>341</v>
      </c>
      <c r="R35" s="79"/>
      <c r="S35" s="79"/>
      <c r="T35" s="79" t="s">
        <v>445</v>
      </c>
      <c r="U35" s="82" t="s">
        <v>480</v>
      </c>
      <c r="V35" s="82" t="s">
        <v>480</v>
      </c>
      <c r="W35" s="81">
        <v>43508.6696875</v>
      </c>
      <c r="X35" s="82" t="s">
        <v>586</v>
      </c>
      <c r="Y35" s="79"/>
      <c r="Z35" s="79"/>
      <c r="AA35" s="85" t="s">
        <v>718</v>
      </c>
      <c r="AB35" s="79"/>
      <c r="AC35" s="79" t="b">
        <v>0</v>
      </c>
      <c r="AD35" s="79">
        <v>0</v>
      </c>
      <c r="AE35" s="85" t="s">
        <v>823</v>
      </c>
      <c r="AF35" s="79" t="b">
        <v>0</v>
      </c>
      <c r="AG35" s="79" t="s">
        <v>830</v>
      </c>
      <c r="AH35" s="79"/>
      <c r="AI35" s="85" t="s">
        <v>823</v>
      </c>
      <c r="AJ35" s="79" t="b">
        <v>0</v>
      </c>
      <c r="AK35" s="79">
        <v>34</v>
      </c>
      <c r="AL35" s="85" t="s">
        <v>792</v>
      </c>
      <c r="AM35" s="79" t="s">
        <v>840</v>
      </c>
      <c r="AN35" s="79" t="b">
        <v>0</v>
      </c>
      <c r="AO35" s="85" t="s">
        <v>792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11.11111111111111</v>
      </c>
      <c r="BF35" s="48">
        <v>0</v>
      </c>
      <c r="BG35" s="49">
        <v>0</v>
      </c>
      <c r="BH35" s="48">
        <v>0</v>
      </c>
      <c r="BI35" s="49">
        <v>0</v>
      </c>
      <c r="BJ35" s="48">
        <v>8</v>
      </c>
      <c r="BK35" s="49">
        <v>88.88888888888889</v>
      </c>
      <c r="BL35" s="48">
        <v>9</v>
      </c>
    </row>
    <row r="36" spans="1:64" ht="15">
      <c r="A36" s="64" t="s">
        <v>238</v>
      </c>
      <c r="B36" s="64" t="s">
        <v>300</v>
      </c>
      <c r="C36" s="65" t="s">
        <v>2374</v>
      </c>
      <c r="D36" s="66">
        <v>3</v>
      </c>
      <c r="E36" s="67" t="s">
        <v>132</v>
      </c>
      <c r="F36" s="68">
        <v>32</v>
      </c>
      <c r="G36" s="65"/>
      <c r="H36" s="69"/>
      <c r="I36" s="70"/>
      <c r="J36" s="70"/>
      <c r="K36" s="34" t="s">
        <v>65</v>
      </c>
      <c r="L36" s="77">
        <v>36</v>
      </c>
      <c r="M36" s="77"/>
      <c r="N36" s="72"/>
      <c r="O36" s="79" t="s">
        <v>333</v>
      </c>
      <c r="P36" s="81">
        <v>43508.69611111111</v>
      </c>
      <c r="Q36" s="79" t="s">
        <v>341</v>
      </c>
      <c r="R36" s="79"/>
      <c r="S36" s="79"/>
      <c r="T36" s="79" t="s">
        <v>445</v>
      </c>
      <c r="U36" s="82" t="s">
        <v>480</v>
      </c>
      <c r="V36" s="82" t="s">
        <v>480</v>
      </c>
      <c r="W36" s="81">
        <v>43508.69611111111</v>
      </c>
      <c r="X36" s="82" t="s">
        <v>587</v>
      </c>
      <c r="Y36" s="79"/>
      <c r="Z36" s="79"/>
      <c r="AA36" s="85" t="s">
        <v>719</v>
      </c>
      <c r="AB36" s="79"/>
      <c r="AC36" s="79" t="b">
        <v>0</v>
      </c>
      <c r="AD36" s="79">
        <v>0</v>
      </c>
      <c r="AE36" s="85" t="s">
        <v>823</v>
      </c>
      <c r="AF36" s="79" t="b">
        <v>0</v>
      </c>
      <c r="AG36" s="79" t="s">
        <v>830</v>
      </c>
      <c r="AH36" s="79"/>
      <c r="AI36" s="85" t="s">
        <v>823</v>
      </c>
      <c r="AJ36" s="79" t="b">
        <v>0</v>
      </c>
      <c r="AK36" s="79">
        <v>34</v>
      </c>
      <c r="AL36" s="85" t="s">
        <v>792</v>
      </c>
      <c r="AM36" s="79" t="s">
        <v>842</v>
      </c>
      <c r="AN36" s="79" t="b">
        <v>0</v>
      </c>
      <c r="AO36" s="85" t="s">
        <v>792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11.11111111111111</v>
      </c>
      <c r="BF36" s="48">
        <v>0</v>
      </c>
      <c r="BG36" s="49">
        <v>0</v>
      </c>
      <c r="BH36" s="48">
        <v>0</v>
      </c>
      <c r="BI36" s="49">
        <v>0</v>
      </c>
      <c r="BJ36" s="48">
        <v>8</v>
      </c>
      <c r="BK36" s="49">
        <v>88.88888888888889</v>
      </c>
      <c r="BL36" s="48">
        <v>9</v>
      </c>
    </row>
    <row r="37" spans="1:64" ht="15">
      <c r="A37" s="64" t="s">
        <v>239</v>
      </c>
      <c r="B37" s="64" t="s">
        <v>239</v>
      </c>
      <c r="C37" s="65" t="s">
        <v>2374</v>
      </c>
      <c r="D37" s="66">
        <v>3</v>
      </c>
      <c r="E37" s="67" t="s">
        <v>132</v>
      </c>
      <c r="F37" s="68">
        <v>32</v>
      </c>
      <c r="G37" s="65"/>
      <c r="H37" s="69"/>
      <c r="I37" s="70"/>
      <c r="J37" s="70"/>
      <c r="K37" s="34" t="s">
        <v>65</v>
      </c>
      <c r="L37" s="77">
        <v>37</v>
      </c>
      <c r="M37" s="77"/>
      <c r="N37" s="72"/>
      <c r="O37" s="79" t="s">
        <v>176</v>
      </c>
      <c r="P37" s="81">
        <v>43508.748819444445</v>
      </c>
      <c r="Q37" s="79" t="s">
        <v>347</v>
      </c>
      <c r="R37" s="79"/>
      <c r="S37" s="79"/>
      <c r="T37" s="79" t="s">
        <v>446</v>
      </c>
      <c r="U37" s="82" t="s">
        <v>481</v>
      </c>
      <c r="V37" s="82" t="s">
        <v>481</v>
      </c>
      <c r="W37" s="81">
        <v>43508.748819444445</v>
      </c>
      <c r="X37" s="82" t="s">
        <v>588</v>
      </c>
      <c r="Y37" s="79"/>
      <c r="Z37" s="79"/>
      <c r="AA37" s="85" t="s">
        <v>720</v>
      </c>
      <c r="AB37" s="79"/>
      <c r="AC37" s="79" t="b">
        <v>0</v>
      </c>
      <c r="AD37" s="79">
        <v>13</v>
      </c>
      <c r="AE37" s="85" t="s">
        <v>823</v>
      </c>
      <c r="AF37" s="79" t="b">
        <v>0</v>
      </c>
      <c r="AG37" s="79" t="s">
        <v>830</v>
      </c>
      <c r="AH37" s="79"/>
      <c r="AI37" s="85" t="s">
        <v>823</v>
      </c>
      <c r="AJ37" s="79" t="b">
        <v>0</v>
      </c>
      <c r="AK37" s="79">
        <v>0</v>
      </c>
      <c r="AL37" s="85" t="s">
        <v>823</v>
      </c>
      <c r="AM37" s="79" t="s">
        <v>840</v>
      </c>
      <c r="AN37" s="79" t="b">
        <v>0</v>
      </c>
      <c r="AO37" s="85" t="s">
        <v>720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5</v>
      </c>
      <c r="BK37" s="49">
        <v>100</v>
      </c>
      <c r="BL37" s="48">
        <v>5</v>
      </c>
    </row>
    <row r="38" spans="1:64" ht="15">
      <c r="A38" s="64" t="s">
        <v>240</v>
      </c>
      <c r="B38" s="64" t="s">
        <v>300</v>
      </c>
      <c r="C38" s="65" t="s">
        <v>2374</v>
      </c>
      <c r="D38" s="66">
        <v>3</v>
      </c>
      <c r="E38" s="67" t="s">
        <v>132</v>
      </c>
      <c r="F38" s="68">
        <v>32</v>
      </c>
      <c r="G38" s="65"/>
      <c r="H38" s="69"/>
      <c r="I38" s="70"/>
      <c r="J38" s="70"/>
      <c r="K38" s="34" t="s">
        <v>65</v>
      </c>
      <c r="L38" s="77">
        <v>38</v>
      </c>
      <c r="M38" s="77"/>
      <c r="N38" s="72"/>
      <c r="O38" s="79" t="s">
        <v>333</v>
      </c>
      <c r="P38" s="81">
        <v>43508.79614583333</v>
      </c>
      <c r="Q38" s="79" t="s">
        <v>341</v>
      </c>
      <c r="R38" s="79"/>
      <c r="S38" s="79"/>
      <c r="T38" s="79" t="s">
        <v>445</v>
      </c>
      <c r="U38" s="82" t="s">
        <v>480</v>
      </c>
      <c r="V38" s="82" t="s">
        <v>480</v>
      </c>
      <c r="W38" s="81">
        <v>43508.79614583333</v>
      </c>
      <c r="X38" s="82" t="s">
        <v>589</v>
      </c>
      <c r="Y38" s="79"/>
      <c r="Z38" s="79"/>
      <c r="AA38" s="85" t="s">
        <v>721</v>
      </c>
      <c r="AB38" s="79"/>
      <c r="AC38" s="79" t="b">
        <v>0</v>
      </c>
      <c r="AD38" s="79">
        <v>0</v>
      </c>
      <c r="AE38" s="85" t="s">
        <v>823</v>
      </c>
      <c r="AF38" s="79" t="b">
        <v>0</v>
      </c>
      <c r="AG38" s="79" t="s">
        <v>830</v>
      </c>
      <c r="AH38" s="79"/>
      <c r="AI38" s="85" t="s">
        <v>823</v>
      </c>
      <c r="AJ38" s="79" t="b">
        <v>0</v>
      </c>
      <c r="AK38" s="79">
        <v>34</v>
      </c>
      <c r="AL38" s="85" t="s">
        <v>792</v>
      </c>
      <c r="AM38" s="79" t="s">
        <v>840</v>
      </c>
      <c r="AN38" s="79" t="b">
        <v>0</v>
      </c>
      <c r="AO38" s="85" t="s">
        <v>792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11.11111111111111</v>
      </c>
      <c r="BF38" s="48">
        <v>0</v>
      </c>
      <c r="BG38" s="49">
        <v>0</v>
      </c>
      <c r="BH38" s="48">
        <v>0</v>
      </c>
      <c r="BI38" s="49">
        <v>0</v>
      </c>
      <c r="BJ38" s="48">
        <v>8</v>
      </c>
      <c r="BK38" s="49">
        <v>88.88888888888889</v>
      </c>
      <c r="BL38" s="48">
        <v>9</v>
      </c>
    </row>
    <row r="39" spans="1:64" ht="15">
      <c r="A39" s="64" t="s">
        <v>241</v>
      </c>
      <c r="B39" s="64" t="s">
        <v>300</v>
      </c>
      <c r="C39" s="65" t="s">
        <v>2374</v>
      </c>
      <c r="D39" s="66">
        <v>3</v>
      </c>
      <c r="E39" s="67" t="s">
        <v>132</v>
      </c>
      <c r="F39" s="68">
        <v>32</v>
      </c>
      <c r="G39" s="65"/>
      <c r="H39" s="69"/>
      <c r="I39" s="70"/>
      <c r="J39" s="70"/>
      <c r="K39" s="34" t="s">
        <v>65</v>
      </c>
      <c r="L39" s="77">
        <v>39</v>
      </c>
      <c r="M39" s="77"/>
      <c r="N39" s="72"/>
      <c r="O39" s="79" t="s">
        <v>333</v>
      </c>
      <c r="P39" s="81">
        <v>43508.79696759259</v>
      </c>
      <c r="Q39" s="79" t="s">
        <v>341</v>
      </c>
      <c r="R39" s="79"/>
      <c r="S39" s="79"/>
      <c r="T39" s="79" t="s">
        <v>445</v>
      </c>
      <c r="U39" s="82" t="s">
        <v>480</v>
      </c>
      <c r="V39" s="82" t="s">
        <v>480</v>
      </c>
      <c r="W39" s="81">
        <v>43508.79696759259</v>
      </c>
      <c r="X39" s="82" t="s">
        <v>590</v>
      </c>
      <c r="Y39" s="79"/>
      <c r="Z39" s="79"/>
      <c r="AA39" s="85" t="s">
        <v>722</v>
      </c>
      <c r="AB39" s="79"/>
      <c r="AC39" s="79" t="b">
        <v>0</v>
      </c>
      <c r="AD39" s="79">
        <v>0</v>
      </c>
      <c r="AE39" s="85" t="s">
        <v>823</v>
      </c>
      <c r="AF39" s="79" t="b">
        <v>0</v>
      </c>
      <c r="AG39" s="79" t="s">
        <v>830</v>
      </c>
      <c r="AH39" s="79"/>
      <c r="AI39" s="85" t="s">
        <v>823</v>
      </c>
      <c r="AJ39" s="79" t="b">
        <v>0</v>
      </c>
      <c r="AK39" s="79">
        <v>34</v>
      </c>
      <c r="AL39" s="85" t="s">
        <v>792</v>
      </c>
      <c r="AM39" s="79" t="s">
        <v>839</v>
      </c>
      <c r="AN39" s="79" t="b">
        <v>0</v>
      </c>
      <c r="AO39" s="85" t="s">
        <v>792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11.11111111111111</v>
      </c>
      <c r="BF39" s="48">
        <v>0</v>
      </c>
      <c r="BG39" s="49">
        <v>0</v>
      </c>
      <c r="BH39" s="48">
        <v>0</v>
      </c>
      <c r="BI39" s="49">
        <v>0</v>
      </c>
      <c r="BJ39" s="48">
        <v>8</v>
      </c>
      <c r="BK39" s="49">
        <v>88.88888888888889</v>
      </c>
      <c r="BL39" s="48">
        <v>9</v>
      </c>
    </row>
    <row r="40" spans="1:64" ht="15">
      <c r="A40" s="64" t="s">
        <v>242</v>
      </c>
      <c r="B40" s="64" t="s">
        <v>269</v>
      </c>
      <c r="C40" s="65" t="s">
        <v>2374</v>
      </c>
      <c r="D40" s="66">
        <v>3</v>
      </c>
      <c r="E40" s="67" t="s">
        <v>132</v>
      </c>
      <c r="F40" s="68">
        <v>32</v>
      </c>
      <c r="G40" s="65"/>
      <c r="H40" s="69"/>
      <c r="I40" s="70"/>
      <c r="J40" s="70"/>
      <c r="K40" s="34" t="s">
        <v>65</v>
      </c>
      <c r="L40" s="77">
        <v>40</v>
      </c>
      <c r="M40" s="77"/>
      <c r="N40" s="72"/>
      <c r="O40" s="79" t="s">
        <v>333</v>
      </c>
      <c r="P40" s="81">
        <v>43508.80590277778</v>
      </c>
      <c r="Q40" s="79" t="s">
        <v>348</v>
      </c>
      <c r="R40" s="79"/>
      <c r="S40" s="79"/>
      <c r="T40" s="79" t="s">
        <v>448</v>
      </c>
      <c r="U40" s="82" t="s">
        <v>482</v>
      </c>
      <c r="V40" s="82" t="s">
        <v>482</v>
      </c>
      <c r="W40" s="81">
        <v>43508.80590277778</v>
      </c>
      <c r="X40" s="82" t="s">
        <v>591</v>
      </c>
      <c r="Y40" s="79"/>
      <c r="Z40" s="79"/>
      <c r="AA40" s="85" t="s">
        <v>723</v>
      </c>
      <c r="AB40" s="79"/>
      <c r="AC40" s="79" t="b">
        <v>0</v>
      </c>
      <c r="AD40" s="79">
        <v>4</v>
      </c>
      <c r="AE40" s="85" t="s">
        <v>823</v>
      </c>
      <c r="AF40" s="79" t="b">
        <v>0</v>
      </c>
      <c r="AG40" s="79" t="s">
        <v>830</v>
      </c>
      <c r="AH40" s="79"/>
      <c r="AI40" s="85" t="s">
        <v>823</v>
      </c>
      <c r="AJ40" s="79" t="b">
        <v>0</v>
      </c>
      <c r="AK40" s="79">
        <v>0</v>
      </c>
      <c r="AL40" s="85" t="s">
        <v>823</v>
      </c>
      <c r="AM40" s="79" t="s">
        <v>838</v>
      </c>
      <c r="AN40" s="79" t="b">
        <v>0</v>
      </c>
      <c r="AO40" s="85" t="s">
        <v>723</v>
      </c>
      <c r="AP40" s="79" t="s">
        <v>176</v>
      </c>
      <c r="AQ40" s="79">
        <v>0</v>
      </c>
      <c r="AR40" s="79">
        <v>0</v>
      </c>
      <c r="AS40" s="79" t="s">
        <v>848</v>
      </c>
      <c r="AT40" s="79" t="s">
        <v>853</v>
      </c>
      <c r="AU40" s="79" t="s">
        <v>855</v>
      </c>
      <c r="AV40" s="79" t="s">
        <v>857</v>
      </c>
      <c r="AW40" s="79" t="s">
        <v>862</v>
      </c>
      <c r="AX40" s="79" t="s">
        <v>867</v>
      </c>
      <c r="AY40" s="79" t="s">
        <v>871</v>
      </c>
      <c r="AZ40" s="82" t="s">
        <v>873</v>
      </c>
      <c r="BA40">
        <v>1</v>
      </c>
      <c r="BB40" s="78" t="str">
        <f>REPLACE(INDEX(GroupVertices[Group],MATCH(Edges[[#This Row],[Vertex 1]],GroupVertices[Vertex],0)),1,1,"")</f>
        <v>3</v>
      </c>
      <c r="BC40" s="78" t="str">
        <f>REPLACE(INDEX(GroupVertices[Group],MATCH(Edges[[#This Row],[Vertex 2]],GroupVertices[Vertex],0)),1,1,"")</f>
        <v>3</v>
      </c>
      <c r="BD40" s="48">
        <v>1</v>
      </c>
      <c r="BE40" s="49">
        <v>4.3478260869565215</v>
      </c>
      <c r="BF40" s="48">
        <v>0</v>
      </c>
      <c r="BG40" s="49">
        <v>0</v>
      </c>
      <c r="BH40" s="48">
        <v>0</v>
      </c>
      <c r="BI40" s="49">
        <v>0</v>
      </c>
      <c r="BJ40" s="48">
        <v>22</v>
      </c>
      <c r="BK40" s="49">
        <v>95.65217391304348</v>
      </c>
      <c r="BL40" s="48">
        <v>23</v>
      </c>
    </row>
    <row r="41" spans="1:64" ht="15">
      <c r="A41" s="64" t="s">
        <v>243</v>
      </c>
      <c r="B41" s="64" t="s">
        <v>243</v>
      </c>
      <c r="C41" s="65" t="s">
        <v>2374</v>
      </c>
      <c r="D41" s="66">
        <v>3</v>
      </c>
      <c r="E41" s="67" t="s">
        <v>132</v>
      </c>
      <c r="F41" s="68">
        <v>32</v>
      </c>
      <c r="G41" s="65"/>
      <c r="H41" s="69"/>
      <c r="I41" s="70"/>
      <c r="J41" s="70"/>
      <c r="K41" s="34" t="s">
        <v>65</v>
      </c>
      <c r="L41" s="77">
        <v>41</v>
      </c>
      <c r="M41" s="77"/>
      <c r="N41" s="72"/>
      <c r="O41" s="79" t="s">
        <v>176</v>
      </c>
      <c r="P41" s="81">
        <v>43508.82886574074</v>
      </c>
      <c r="Q41" s="79" t="s">
        <v>349</v>
      </c>
      <c r="R41" s="82" t="s">
        <v>425</v>
      </c>
      <c r="S41" s="79" t="s">
        <v>437</v>
      </c>
      <c r="T41" s="79" t="s">
        <v>449</v>
      </c>
      <c r="U41" s="79"/>
      <c r="V41" s="82" t="s">
        <v>528</v>
      </c>
      <c r="W41" s="81">
        <v>43508.82886574074</v>
      </c>
      <c r="X41" s="82" t="s">
        <v>592</v>
      </c>
      <c r="Y41" s="79"/>
      <c r="Z41" s="79"/>
      <c r="AA41" s="85" t="s">
        <v>724</v>
      </c>
      <c r="AB41" s="79"/>
      <c r="AC41" s="79" t="b">
        <v>0</v>
      </c>
      <c r="AD41" s="79">
        <v>0</v>
      </c>
      <c r="AE41" s="85" t="s">
        <v>823</v>
      </c>
      <c r="AF41" s="79" t="b">
        <v>0</v>
      </c>
      <c r="AG41" s="79" t="s">
        <v>830</v>
      </c>
      <c r="AH41" s="79"/>
      <c r="AI41" s="85" t="s">
        <v>823</v>
      </c>
      <c r="AJ41" s="79" t="b">
        <v>0</v>
      </c>
      <c r="AK41" s="79">
        <v>0</v>
      </c>
      <c r="AL41" s="85" t="s">
        <v>823</v>
      </c>
      <c r="AM41" s="79" t="s">
        <v>843</v>
      </c>
      <c r="AN41" s="79" t="b">
        <v>0</v>
      </c>
      <c r="AO41" s="85" t="s">
        <v>724</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1</v>
      </c>
      <c r="BE41" s="49">
        <v>2.857142857142857</v>
      </c>
      <c r="BF41" s="48">
        <v>0</v>
      </c>
      <c r="BG41" s="49">
        <v>0</v>
      </c>
      <c r="BH41" s="48">
        <v>0</v>
      </c>
      <c r="BI41" s="49">
        <v>0</v>
      </c>
      <c r="BJ41" s="48">
        <v>34</v>
      </c>
      <c r="BK41" s="49">
        <v>97.14285714285714</v>
      </c>
      <c r="BL41" s="48">
        <v>35</v>
      </c>
    </row>
    <row r="42" spans="1:64" ht="15">
      <c r="A42" s="64" t="s">
        <v>244</v>
      </c>
      <c r="B42" s="64" t="s">
        <v>244</v>
      </c>
      <c r="C42" s="65" t="s">
        <v>2374</v>
      </c>
      <c r="D42" s="66">
        <v>3</v>
      </c>
      <c r="E42" s="67" t="s">
        <v>132</v>
      </c>
      <c r="F42" s="68">
        <v>32</v>
      </c>
      <c r="G42" s="65"/>
      <c r="H42" s="69"/>
      <c r="I42" s="70"/>
      <c r="J42" s="70"/>
      <c r="K42" s="34" t="s">
        <v>65</v>
      </c>
      <c r="L42" s="77">
        <v>42</v>
      </c>
      <c r="M42" s="77"/>
      <c r="N42" s="72"/>
      <c r="O42" s="79" t="s">
        <v>176</v>
      </c>
      <c r="P42" s="81">
        <v>43508.84961805555</v>
      </c>
      <c r="Q42" s="79" t="s">
        <v>350</v>
      </c>
      <c r="R42" s="79"/>
      <c r="S42" s="79"/>
      <c r="T42" s="79" t="s">
        <v>450</v>
      </c>
      <c r="U42" s="82" t="s">
        <v>483</v>
      </c>
      <c r="V42" s="82" t="s">
        <v>483</v>
      </c>
      <c r="W42" s="81">
        <v>43508.84961805555</v>
      </c>
      <c r="X42" s="82" t="s">
        <v>593</v>
      </c>
      <c r="Y42" s="79"/>
      <c r="Z42" s="79"/>
      <c r="AA42" s="85" t="s">
        <v>725</v>
      </c>
      <c r="AB42" s="79"/>
      <c r="AC42" s="79" t="b">
        <v>0</v>
      </c>
      <c r="AD42" s="79">
        <v>1</v>
      </c>
      <c r="AE42" s="85" t="s">
        <v>823</v>
      </c>
      <c r="AF42" s="79" t="b">
        <v>0</v>
      </c>
      <c r="AG42" s="79" t="s">
        <v>831</v>
      </c>
      <c r="AH42" s="79"/>
      <c r="AI42" s="85" t="s">
        <v>823</v>
      </c>
      <c r="AJ42" s="79" t="b">
        <v>0</v>
      </c>
      <c r="AK42" s="79">
        <v>0</v>
      </c>
      <c r="AL42" s="85" t="s">
        <v>823</v>
      </c>
      <c r="AM42" s="79" t="s">
        <v>840</v>
      </c>
      <c r="AN42" s="79" t="b">
        <v>0</v>
      </c>
      <c r="AO42" s="85" t="s">
        <v>725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2</v>
      </c>
      <c r="BK42" s="49">
        <v>100</v>
      </c>
      <c r="BL42" s="48">
        <v>2</v>
      </c>
    </row>
    <row r="43" spans="1:64" ht="15">
      <c r="A43" s="64" t="s">
        <v>245</v>
      </c>
      <c r="B43" s="64" t="s">
        <v>269</v>
      </c>
      <c r="C43" s="65" t="s">
        <v>2374</v>
      </c>
      <c r="D43" s="66">
        <v>3</v>
      </c>
      <c r="E43" s="67" t="s">
        <v>132</v>
      </c>
      <c r="F43" s="68">
        <v>32</v>
      </c>
      <c r="G43" s="65"/>
      <c r="H43" s="69"/>
      <c r="I43" s="70"/>
      <c r="J43" s="70"/>
      <c r="K43" s="34" t="s">
        <v>65</v>
      </c>
      <c r="L43" s="77">
        <v>43</v>
      </c>
      <c r="M43" s="77"/>
      <c r="N43" s="72"/>
      <c r="O43" s="79" t="s">
        <v>333</v>
      </c>
      <c r="P43" s="81">
        <v>43508.84825231481</v>
      </c>
      <c r="Q43" s="79" t="s">
        <v>351</v>
      </c>
      <c r="R43" s="79"/>
      <c r="S43" s="79"/>
      <c r="T43" s="79" t="s">
        <v>451</v>
      </c>
      <c r="U43" s="82" t="s">
        <v>484</v>
      </c>
      <c r="V43" s="82" t="s">
        <v>484</v>
      </c>
      <c r="W43" s="81">
        <v>43508.84825231481</v>
      </c>
      <c r="X43" s="82" t="s">
        <v>594</v>
      </c>
      <c r="Y43" s="79"/>
      <c r="Z43" s="79"/>
      <c r="AA43" s="85" t="s">
        <v>726</v>
      </c>
      <c r="AB43" s="79"/>
      <c r="AC43" s="79" t="b">
        <v>0</v>
      </c>
      <c r="AD43" s="79">
        <v>6</v>
      </c>
      <c r="AE43" s="85" t="s">
        <v>823</v>
      </c>
      <c r="AF43" s="79" t="b">
        <v>0</v>
      </c>
      <c r="AG43" s="79" t="s">
        <v>830</v>
      </c>
      <c r="AH43" s="79"/>
      <c r="AI43" s="85" t="s">
        <v>823</v>
      </c>
      <c r="AJ43" s="79" t="b">
        <v>0</v>
      </c>
      <c r="AK43" s="79">
        <v>1</v>
      </c>
      <c r="AL43" s="85" t="s">
        <v>823</v>
      </c>
      <c r="AM43" s="79" t="s">
        <v>840</v>
      </c>
      <c r="AN43" s="79" t="b">
        <v>0</v>
      </c>
      <c r="AO43" s="85" t="s">
        <v>726</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1</v>
      </c>
      <c r="BE43" s="49">
        <v>6.25</v>
      </c>
      <c r="BF43" s="48">
        <v>0</v>
      </c>
      <c r="BG43" s="49">
        <v>0</v>
      </c>
      <c r="BH43" s="48">
        <v>0</v>
      </c>
      <c r="BI43" s="49">
        <v>0</v>
      </c>
      <c r="BJ43" s="48">
        <v>15</v>
      </c>
      <c r="BK43" s="49">
        <v>93.75</v>
      </c>
      <c r="BL43" s="48">
        <v>16</v>
      </c>
    </row>
    <row r="44" spans="1:64" ht="15">
      <c r="A44" s="64" t="s">
        <v>246</v>
      </c>
      <c r="B44" s="64" t="s">
        <v>245</v>
      </c>
      <c r="C44" s="65" t="s">
        <v>2374</v>
      </c>
      <c r="D44" s="66">
        <v>3</v>
      </c>
      <c r="E44" s="67" t="s">
        <v>132</v>
      </c>
      <c r="F44" s="68">
        <v>32</v>
      </c>
      <c r="G44" s="65"/>
      <c r="H44" s="69"/>
      <c r="I44" s="70"/>
      <c r="J44" s="70"/>
      <c r="K44" s="34" t="s">
        <v>65</v>
      </c>
      <c r="L44" s="77">
        <v>44</v>
      </c>
      <c r="M44" s="77"/>
      <c r="N44" s="72"/>
      <c r="O44" s="79" t="s">
        <v>333</v>
      </c>
      <c r="P44" s="81">
        <v>43508.85642361111</v>
      </c>
      <c r="Q44" s="79" t="s">
        <v>352</v>
      </c>
      <c r="R44" s="79"/>
      <c r="S44" s="79"/>
      <c r="T44" s="79" t="s">
        <v>451</v>
      </c>
      <c r="U44" s="79"/>
      <c r="V44" s="82" t="s">
        <v>529</v>
      </c>
      <c r="W44" s="81">
        <v>43508.85642361111</v>
      </c>
      <c r="X44" s="82" t="s">
        <v>595</v>
      </c>
      <c r="Y44" s="79"/>
      <c r="Z44" s="79"/>
      <c r="AA44" s="85" t="s">
        <v>727</v>
      </c>
      <c r="AB44" s="79"/>
      <c r="AC44" s="79" t="b">
        <v>0</v>
      </c>
      <c r="AD44" s="79">
        <v>0</v>
      </c>
      <c r="AE44" s="85" t="s">
        <v>823</v>
      </c>
      <c r="AF44" s="79" t="b">
        <v>0</v>
      </c>
      <c r="AG44" s="79" t="s">
        <v>830</v>
      </c>
      <c r="AH44" s="79"/>
      <c r="AI44" s="85" t="s">
        <v>823</v>
      </c>
      <c r="AJ44" s="79" t="b">
        <v>0</v>
      </c>
      <c r="AK44" s="79">
        <v>1</v>
      </c>
      <c r="AL44" s="85" t="s">
        <v>726</v>
      </c>
      <c r="AM44" s="79" t="s">
        <v>839</v>
      </c>
      <c r="AN44" s="79" t="b">
        <v>0</v>
      </c>
      <c r="AO44" s="85" t="s">
        <v>726</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246</v>
      </c>
      <c r="B45" s="64" t="s">
        <v>269</v>
      </c>
      <c r="C45" s="65" t="s">
        <v>2374</v>
      </c>
      <c r="D45" s="66">
        <v>3</v>
      </c>
      <c r="E45" s="67" t="s">
        <v>132</v>
      </c>
      <c r="F45" s="68">
        <v>32</v>
      </c>
      <c r="G45" s="65"/>
      <c r="H45" s="69"/>
      <c r="I45" s="70"/>
      <c r="J45" s="70"/>
      <c r="K45" s="34" t="s">
        <v>65</v>
      </c>
      <c r="L45" s="77">
        <v>45</v>
      </c>
      <c r="M45" s="77"/>
      <c r="N45" s="72"/>
      <c r="O45" s="79" t="s">
        <v>333</v>
      </c>
      <c r="P45" s="81">
        <v>43508.85642361111</v>
      </c>
      <c r="Q45" s="79" t="s">
        <v>352</v>
      </c>
      <c r="R45" s="79"/>
      <c r="S45" s="79"/>
      <c r="T45" s="79" t="s">
        <v>451</v>
      </c>
      <c r="U45" s="79"/>
      <c r="V45" s="82" t="s">
        <v>529</v>
      </c>
      <c r="W45" s="81">
        <v>43508.85642361111</v>
      </c>
      <c r="X45" s="82" t="s">
        <v>595</v>
      </c>
      <c r="Y45" s="79"/>
      <c r="Z45" s="79"/>
      <c r="AA45" s="85" t="s">
        <v>727</v>
      </c>
      <c r="AB45" s="79"/>
      <c r="AC45" s="79" t="b">
        <v>0</v>
      </c>
      <c r="AD45" s="79">
        <v>0</v>
      </c>
      <c r="AE45" s="85" t="s">
        <v>823</v>
      </c>
      <c r="AF45" s="79" t="b">
        <v>0</v>
      </c>
      <c r="AG45" s="79" t="s">
        <v>830</v>
      </c>
      <c r="AH45" s="79"/>
      <c r="AI45" s="85" t="s">
        <v>823</v>
      </c>
      <c r="AJ45" s="79" t="b">
        <v>0</v>
      </c>
      <c r="AK45" s="79">
        <v>1</v>
      </c>
      <c r="AL45" s="85" t="s">
        <v>726</v>
      </c>
      <c r="AM45" s="79" t="s">
        <v>839</v>
      </c>
      <c r="AN45" s="79" t="b">
        <v>0</v>
      </c>
      <c r="AO45" s="85" t="s">
        <v>726</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5.2631578947368425</v>
      </c>
      <c r="BF45" s="48">
        <v>0</v>
      </c>
      <c r="BG45" s="49">
        <v>0</v>
      </c>
      <c r="BH45" s="48">
        <v>0</v>
      </c>
      <c r="BI45" s="49">
        <v>0</v>
      </c>
      <c r="BJ45" s="48">
        <v>18</v>
      </c>
      <c r="BK45" s="49">
        <v>94.73684210526316</v>
      </c>
      <c r="BL45" s="48">
        <v>19</v>
      </c>
    </row>
    <row r="46" spans="1:64" ht="15">
      <c r="A46" s="64" t="s">
        <v>247</v>
      </c>
      <c r="B46" s="64" t="s">
        <v>321</v>
      </c>
      <c r="C46" s="65" t="s">
        <v>2374</v>
      </c>
      <c r="D46" s="66">
        <v>3</v>
      </c>
      <c r="E46" s="67" t="s">
        <v>132</v>
      </c>
      <c r="F46" s="68">
        <v>32</v>
      </c>
      <c r="G46" s="65"/>
      <c r="H46" s="69"/>
      <c r="I46" s="70"/>
      <c r="J46" s="70"/>
      <c r="K46" s="34" t="s">
        <v>65</v>
      </c>
      <c r="L46" s="77">
        <v>46</v>
      </c>
      <c r="M46" s="77"/>
      <c r="N46" s="72"/>
      <c r="O46" s="79" t="s">
        <v>333</v>
      </c>
      <c r="P46" s="81">
        <v>43508.883414351854</v>
      </c>
      <c r="Q46" s="79" t="s">
        <v>353</v>
      </c>
      <c r="R46" s="79"/>
      <c r="S46" s="79"/>
      <c r="T46" s="79" t="s">
        <v>452</v>
      </c>
      <c r="U46" s="79"/>
      <c r="V46" s="82" t="s">
        <v>530</v>
      </c>
      <c r="W46" s="81">
        <v>43508.883414351854</v>
      </c>
      <c r="X46" s="82" t="s">
        <v>596</v>
      </c>
      <c r="Y46" s="79"/>
      <c r="Z46" s="79"/>
      <c r="AA46" s="85" t="s">
        <v>728</v>
      </c>
      <c r="AB46" s="79"/>
      <c r="AC46" s="79" t="b">
        <v>0</v>
      </c>
      <c r="AD46" s="79">
        <v>0</v>
      </c>
      <c r="AE46" s="85" t="s">
        <v>823</v>
      </c>
      <c r="AF46" s="79" t="b">
        <v>0</v>
      </c>
      <c r="AG46" s="79" t="s">
        <v>830</v>
      </c>
      <c r="AH46" s="79"/>
      <c r="AI46" s="85" t="s">
        <v>823</v>
      </c>
      <c r="AJ46" s="79" t="b">
        <v>0</v>
      </c>
      <c r="AK46" s="79">
        <v>0</v>
      </c>
      <c r="AL46" s="85" t="s">
        <v>823</v>
      </c>
      <c r="AM46" s="79" t="s">
        <v>840</v>
      </c>
      <c r="AN46" s="79" t="b">
        <v>0</v>
      </c>
      <c r="AO46" s="85" t="s">
        <v>728</v>
      </c>
      <c r="AP46" s="79" t="s">
        <v>176</v>
      </c>
      <c r="AQ46" s="79">
        <v>0</v>
      </c>
      <c r="AR46" s="79">
        <v>0</v>
      </c>
      <c r="AS46" s="79"/>
      <c r="AT46" s="79"/>
      <c r="AU46" s="79"/>
      <c r="AV46" s="79"/>
      <c r="AW46" s="79"/>
      <c r="AX46" s="79"/>
      <c r="AY46" s="79"/>
      <c r="AZ46" s="79"/>
      <c r="BA46">
        <v>1</v>
      </c>
      <c r="BB46" s="78" t="str">
        <f>REPLACE(INDEX(GroupVertices[Group],MATCH(Edges[[#This Row],[Vertex 1]],GroupVertices[Vertex],0)),1,1,"")</f>
        <v>14</v>
      </c>
      <c r="BC46" s="78" t="str">
        <f>REPLACE(INDEX(GroupVertices[Group],MATCH(Edges[[#This Row],[Vertex 2]],GroupVertices[Vertex],0)),1,1,"")</f>
        <v>14</v>
      </c>
      <c r="BD46" s="48">
        <v>2</v>
      </c>
      <c r="BE46" s="49">
        <v>11.11111111111111</v>
      </c>
      <c r="BF46" s="48">
        <v>1</v>
      </c>
      <c r="BG46" s="49">
        <v>5.555555555555555</v>
      </c>
      <c r="BH46" s="48">
        <v>0</v>
      </c>
      <c r="BI46" s="49">
        <v>0</v>
      </c>
      <c r="BJ46" s="48">
        <v>15</v>
      </c>
      <c r="BK46" s="49">
        <v>83.33333333333333</v>
      </c>
      <c r="BL46" s="48">
        <v>18</v>
      </c>
    </row>
    <row r="47" spans="1:64" ht="15">
      <c r="A47" s="64" t="s">
        <v>247</v>
      </c>
      <c r="B47" s="64" t="s">
        <v>247</v>
      </c>
      <c r="C47" s="65" t="s">
        <v>2374</v>
      </c>
      <c r="D47" s="66">
        <v>3</v>
      </c>
      <c r="E47" s="67" t="s">
        <v>132</v>
      </c>
      <c r="F47" s="68">
        <v>32</v>
      </c>
      <c r="G47" s="65"/>
      <c r="H47" s="69"/>
      <c r="I47" s="70"/>
      <c r="J47" s="70"/>
      <c r="K47" s="34" t="s">
        <v>65</v>
      </c>
      <c r="L47" s="77">
        <v>47</v>
      </c>
      <c r="M47" s="77"/>
      <c r="N47" s="72"/>
      <c r="O47" s="79" t="s">
        <v>176</v>
      </c>
      <c r="P47" s="81">
        <v>43508.88037037037</v>
      </c>
      <c r="Q47" s="79" t="s">
        <v>354</v>
      </c>
      <c r="R47" s="79"/>
      <c r="S47" s="79"/>
      <c r="T47" s="79" t="s">
        <v>450</v>
      </c>
      <c r="U47" s="82" t="s">
        <v>485</v>
      </c>
      <c r="V47" s="82" t="s">
        <v>485</v>
      </c>
      <c r="W47" s="81">
        <v>43508.88037037037</v>
      </c>
      <c r="X47" s="82" t="s">
        <v>597</v>
      </c>
      <c r="Y47" s="79"/>
      <c r="Z47" s="79"/>
      <c r="AA47" s="85" t="s">
        <v>729</v>
      </c>
      <c r="AB47" s="79"/>
      <c r="AC47" s="79" t="b">
        <v>0</v>
      </c>
      <c r="AD47" s="79">
        <v>0</v>
      </c>
      <c r="AE47" s="85" t="s">
        <v>823</v>
      </c>
      <c r="AF47" s="79" t="b">
        <v>0</v>
      </c>
      <c r="AG47" s="79" t="s">
        <v>830</v>
      </c>
      <c r="AH47" s="79"/>
      <c r="AI47" s="85" t="s">
        <v>823</v>
      </c>
      <c r="AJ47" s="79" t="b">
        <v>0</v>
      </c>
      <c r="AK47" s="79">
        <v>0</v>
      </c>
      <c r="AL47" s="85" t="s">
        <v>823</v>
      </c>
      <c r="AM47" s="79" t="s">
        <v>840</v>
      </c>
      <c r="AN47" s="79" t="b">
        <v>0</v>
      </c>
      <c r="AO47" s="85" t="s">
        <v>729</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0</v>
      </c>
      <c r="BE47" s="49">
        <v>0</v>
      </c>
      <c r="BF47" s="48">
        <v>0</v>
      </c>
      <c r="BG47" s="49">
        <v>0</v>
      </c>
      <c r="BH47" s="48">
        <v>0</v>
      </c>
      <c r="BI47" s="49">
        <v>0</v>
      </c>
      <c r="BJ47" s="48">
        <v>10</v>
      </c>
      <c r="BK47" s="49">
        <v>100</v>
      </c>
      <c r="BL47" s="48">
        <v>10</v>
      </c>
    </row>
    <row r="48" spans="1:64" ht="15">
      <c r="A48" s="64" t="s">
        <v>248</v>
      </c>
      <c r="B48" s="64" t="s">
        <v>289</v>
      </c>
      <c r="C48" s="65" t="s">
        <v>2374</v>
      </c>
      <c r="D48" s="66">
        <v>3</v>
      </c>
      <c r="E48" s="67" t="s">
        <v>132</v>
      </c>
      <c r="F48" s="68">
        <v>32</v>
      </c>
      <c r="G48" s="65"/>
      <c r="H48" s="69"/>
      <c r="I48" s="70"/>
      <c r="J48" s="70"/>
      <c r="K48" s="34" t="s">
        <v>65</v>
      </c>
      <c r="L48" s="77">
        <v>48</v>
      </c>
      <c r="M48" s="77"/>
      <c r="N48" s="72"/>
      <c r="O48" s="79" t="s">
        <v>333</v>
      </c>
      <c r="P48" s="81">
        <v>43508.887094907404</v>
      </c>
      <c r="Q48" s="79" t="s">
        <v>355</v>
      </c>
      <c r="R48" s="79"/>
      <c r="S48" s="79"/>
      <c r="T48" s="79"/>
      <c r="U48" s="79"/>
      <c r="V48" s="82" t="s">
        <v>531</v>
      </c>
      <c r="W48" s="81">
        <v>43508.887094907404</v>
      </c>
      <c r="X48" s="82" t="s">
        <v>598</v>
      </c>
      <c r="Y48" s="79"/>
      <c r="Z48" s="79"/>
      <c r="AA48" s="85" t="s">
        <v>730</v>
      </c>
      <c r="AB48" s="79"/>
      <c r="AC48" s="79" t="b">
        <v>0</v>
      </c>
      <c r="AD48" s="79">
        <v>0</v>
      </c>
      <c r="AE48" s="85" t="s">
        <v>823</v>
      </c>
      <c r="AF48" s="79" t="b">
        <v>0</v>
      </c>
      <c r="AG48" s="79" t="s">
        <v>830</v>
      </c>
      <c r="AH48" s="79"/>
      <c r="AI48" s="85" t="s">
        <v>823</v>
      </c>
      <c r="AJ48" s="79" t="b">
        <v>0</v>
      </c>
      <c r="AK48" s="79">
        <v>2</v>
      </c>
      <c r="AL48" s="85" t="s">
        <v>779</v>
      </c>
      <c r="AM48" s="79" t="s">
        <v>840</v>
      </c>
      <c r="AN48" s="79" t="b">
        <v>0</v>
      </c>
      <c r="AO48" s="85" t="s">
        <v>779</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v>1</v>
      </c>
      <c r="BE48" s="49">
        <v>4.3478260869565215</v>
      </c>
      <c r="BF48" s="48">
        <v>0</v>
      </c>
      <c r="BG48" s="49">
        <v>0</v>
      </c>
      <c r="BH48" s="48">
        <v>0</v>
      </c>
      <c r="BI48" s="49">
        <v>0</v>
      </c>
      <c r="BJ48" s="48">
        <v>22</v>
      </c>
      <c r="BK48" s="49">
        <v>95.65217391304348</v>
      </c>
      <c r="BL48" s="48">
        <v>23</v>
      </c>
    </row>
    <row r="49" spans="1:64" ht="15">
      <c r="A49" s="64" t="s">
        <v>249</v>
      </c>
      <c r="B49" s="64" t="s">
        <v>249</v>
      </c>
      <c r="C49" s="65" t="s">
        <v>2376</v>
      </c>
      <c r="D49" s="66">
        <v>3</v>
      </c>
      <c r="E49" s="67" t="s">
        <v>136</v>
      </c>
      <c r="F49" s="68">
        <v>19</v>
      </c>
      <c r="G49" s="65"/>
      <c r="H49" s="69"/>
      <c r="I49" s="70"/>
      <c r="J49" s="70"/>
      <c r="K49" s="34" t="s">
        <v>65</v>
      </c>
      <c r="L49" s="77">
        <v>49</v>
      </c>
      <c r="M49" s="77"/>
      <c r="N49" s="72"/>
      <c r="O49" s="79" t="s">
        <v>176</v>
      </c>
      <c r="P49" s="81">
        <v>43508.900289351855</v>
      </c>
      <c r="Q49" s="79" t="s">
        <v>356</v>
      </c>
      <c r="R49" s="79"/>
      <c r="S49" s="79"/>
      <c r="T49" s="79" t="s">
        <v>447</v>
      </c>
      <c r="U49" s="82" t="s">
        <v>486</v>
      </c>
      <c r="V49" s="82" t="s">
        <v>486</v>
      </c>
      <c r="W49" s="81">
        <v>43508.900289351855</v>
      </c>
      <c r="X49" s="82" t="s">
        <v>599</v>
      </c>
      <c r="Y49" s="79"/>
      <c r="Z49" s="79"/>
      <c r="AA49" s="85" t="s">
        <v>731</v>
      </c>
      <c r="AB49" s="79"/>
      <c r="AC49" s="79" t="b">
        <v>0</v>
      </c>
      <c r="AD49" s="79">
        <v>2</v>
      </c>
      <c r="AE49" s="85" t="s">
        <v>823</v>
      </c>
      <c r="AF49" s="79" t="b">
        <v>0</v>
      </c>
      <c r="AG49" s="79" t="s">
        <v>830</v>
      </c>
      <c r="AH49" s="79"/>
      <c r="AI49" s="85" t="s">
        <v>823</v>
      </c>
      <c r="AJ49" s="79" t="b">
        <v>0</v>
      </c>
      <c r="AK49" s="79">
        <v>0</v>
      </c>
      <c r="AL49" s="85" t="s">
        <v>823</v>
      </c>
      <c r="AM49" s="79" t="s">
        <v>840</v>
      </c>
      <c r="AN49" s="79" t="b">
        <v>0</v>
      </c>
      <c r="AO49" s="85" t="s">
        <v>731</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2</v>
      </c>
      <c r="BD49" s="48">
        <v>1</v>
      </c>
      <c r="BE49" s="49">
        <v>3.225806451612903</v>
      </c>
      <c r="BF49" s="48">
        <v>0</v>
      </c>
      <c r="BG49" s="49">
        <v>0</v>
      </c>
      <c r="BH49" s="48">
        <v>0</v>
      </c>
      <c r="BI49" s="49">
        <v>0</v>
      </c>
      <c r="BJ49" s="48">
        <v>30</v>
      </c>
      <c r="BK49" s="49">
        <v>96.7741935483871</v>
      </c>
      <c r="BL49" s="48">
        <v>31</v>
      </c>
    </row>
    <row r="50" spans="1:64" ht="15">
      <c r="A50" s="64" t="s">
        <v>249</v>
      </c>
      <c r="B50" s="64" t="s">
        <v>249</v>
      </c>
      <c r="C50" s="65" t="s">
        <v>2376</v>
      </c>
      <c r="D50" s="66">
        <v>3</v>
      </c>
      <c r="E50" s="67" t="s">
        <v>136</v>
      </c>
      <c r="F50" s="68">
        <v>19</v>
      </c>
      <c r="G50" s="65"/>
      <c r="H50" s="69"/>
      <c r="I50" s="70"/>
      <c r="J50" s="70"/>
      <c r="K50" s="34" t="s">
        <v>65</v>
      </c>
      <c r="L50" s="77">
        <v>50</v>
      </c>
      <c r="M50" s="77"/>
      <c r="N50" s="72"/>
      <c r="O50" s="79" t="s">
        <v>176</v>
      </c>
      <c r="P50" s="81">
        <v>43508.902280092596</v>
      </c>
      <c r="Q50" s="79" t="s">
        <v>357</v>
      </c>
      <c r="R50" s="82" t="s">
        <v>426</v>
      </c>
      <c r="S50" s="79" t="s">
        <v>437</v>
      </c>
      <c r="T50" s="79" t="s">
        <v>453</v>
      </c>
      <c r="U50" s="79"/>
      <c r="V50" s="82" t="s">
        <v>532</v>
      </c>
      <c r="W50" s="81">
        <v>43508.902280092596</v>
      </c>
      <c r="X50" s="82" t="s">
        <v>600</v>
      </c>
      <c r="Y50" s="79"/>
      <c r="Z50" s="79"/>
      <c r="AA50" s="85" t="s">
        <v>732</v>
      </c>
      <c r="AB50" s="79"/>
      <c r="AC50" s="79" t="b">
        <v>0</v>
      </c>
      <c r="AD50" s="79">
        <v>0</v>
      </c>
      <c r="AE50" s="85" t="s">
        <v>823</v>
      </c>
      <c r="AF50" s="79" t="b">
        <v>0</v>
      </c>
      <c r="AG50" s="79" t="s">
        <v>830</v>
      </c>
      <c r="AH50" s="79"/>
      <c r="AI50" s="85" t="s">
        <v>823</v>
      </c>
      <c r="AJ50" s="79" t="b">
        <v>0</v>
      </c>
      <c r="AK50" s="79">
        <v>0</v>
      </c>
      <c r="AL50" s="85" t="s">
        <v>823</v>
      </c>
      <c r="AM50" s="79" t="s">
        <v>843</v>
      </c>
      <c r="AN50" s="79" t="b">
        <v>0</v>
      </c>
      <c r="AO50" s="85" t="s">
        <v>732</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v>1</v>
      </c>
      <c r="BE50" s="49">
        <v>3.125</v>
      </c>
      <c r="BF50" s="48">
        <v>0</v>
      </c>
      <c r="BG50" s="49">
        <v>0</v>
      </c>
      <c r="BH50" s="48">
        <v>0</v>
      </c>
      <c r="BI50" s="49">
        <v>0</v>
      </c>
      <c r="BJ50" s="48">
        <v>31</v>
      </c>
      <c r="BK50" s="49">
        <v>96.875</v>
      </c>
      <c r="BL50" s="48">
        <v>32</v>
      </c>
    </row>
    <row r="51" spans="1:64" ht="15">
      <c r="A51" s="64" t="s">
        <v>250</v>
      </c>
      <c r="B51" s="64" t="s">
        <v>250</v>
      </c>
      <c r="C51" s="65" t="s">
        <v>2374</v>
      </c>
      <c r="D51" s="66">
        <v>3</v>
      </c>
      <c r="E51" s="67" t="s">
        <v>132</v>
      </c>
      <c r="F51" s="68">
        <v>32</v>
      </c>
      <c r="G51" s="65"/>
      <c r="H51" s="69"/>
      <c r="I51" s="70"/>
      <c r="J51" s="70"/>
      <c r="K51" s="34" t="s">
        <v>65</v>
      </c>
      <c r="L51" s="77">
        <v>51</v>
      </c>
      <c r="M51" s="77"/>
      <c r="N51" s="72"/>
      <c r="O51" s="79" t="s">
        <v>176</v>
      </c>
      <c r="P51" s="81">
        <v>43508.91572916666</v>
      </c>
      <c r="Q51" s="79" t="s">
        <v>358</v>
      </c>
      <c r="R51" s="82" t="s">
        <v>427</v>
      </c>
      <c r="S51" s="79" t="s">
        <v>437</v>
      </c>
      <c r="T51" s="79" t="s">
        <v>454</v>
      </c>
      <c r="U51" s="79"/>
      <c r="V51" s="82" t="s">
        <v>533</v>
      </c>
      <c r="W51" s="81">
        <v>43508.91572916666</v>
      </c>
      <c r="X51" s="82" t="s">
        <v>601</v>
      </c>
      <c r="Y51" s="79"/>
      <c r="Z51" s="79"/>
      <c r="AA51" s="85" t="s">
        <v>733</v>
      </c>
      <c r="AB51" s="79"/>
      <c r="AC51" s="79" t="b">
        <v>0</v>
      </c>
      <c r="AD51" s="79">
        <v>0</v>
      </c>
      <c r="AE51" s="85" t="s">
        <v>823</v>
      </c>
      <c r="AF51" s="79" t="b">
        <v>0</v>
      </c>
      <c r="AG51" s="79" t="s">
        <v>831</v>
      </c>
      <c r="AH51" s="79"/>
      <c r="AI51" s="85" t="s">
        <v>823</v>
      </c>
      <c r="AJ51" s="79" t="b">
        <v>0</v>
      </c>
      <c r="AK51" s="79">
        <v>0</v>
      </c>
      <c r="AL51" s="85" t="s">
        <v>823</v>
      </c>
      <c r="AM51" s="79" t="s">
        <v>843</v>
      </c>
      <c r="AN51" s="79" t="b">
        <v>0</v>
      </c>
      <c r="AO51" s="85" t="s">
        <v>733</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4</v>
      </c>
      <c r="BK51" s="49">
        <v>100</v>
      </c>
      <c r="BL51" s="48">
        <v>4</v>
      </c>
    </row>
    <row r="52" spans="1:64" ht="15">
      <c r="A52" s="64" t="s">
        <v>251</v>
      </c>
      <c r="B52" s="64" t="s">
        <v>251</v>
      </c>
      <c r="C52" s="65" t="s">
        <v>2374</v>
      </c>
      <c r="D52" s="66">
        <v>3</v>
      </c>
      <c r="E52" s="67" t="s">
        <v>132</v>
      </c>
      <c r="F52" s="68">
        <v>32</v>
      </c>
      <c r="G52" s="65"/>
      <c r="H52" s="69"/>
      <c r="I52" s="70"/>
      <c r="J52" s="70"/>
      <c r="K52" s="34" t="s">
        <v>65</v>
      </c>
      <c r="L52" s="77">
        <v>52</v>
      </c>
      <c r="M52" s="77"/>
      <c r="N52" s="72"/>
      <c r="O52" s="79" t="s">
        <v>176</v>
      </c>
      <c r="P52" s="81">
        <v>43508.917766203704</v>
      </c>
      <c r="Q52" s="79" t="s">
        <v>359</v>
      </c>
      <c r="R52" s="79"/>
      <c r="S52" s="79"/>
      <c r="T52" s="79" t="s">
        <v>455</v>
      </c>
      <c r="U52" s="82" t="s">
        <v>487</v>
      </c>
      <c r="V52" s="82" t="s">
        <v>487</v>
      </c>
      <c r="W52" s="81">
        <v>43508.917766203704</v>
      </c>
      <c r="X52" s="82" t="s">
        <v>602</v>
      </c>
      <c r="Y52" s="79"/>
      <c r="Z52" s="79"/>
      <c r="AA52" s="85" t="s">
        <v>734</v>
      </c>
      <c r="AB52" s="79"/>
      <c r="AC52" s="79" t="b">
        <v>0</v>
      </c>
      <c r="AD52" s="79">
        <v>2</v>
      </c>
      <c r="AE52" s="85" t="s">
        <v>823</v>
      </c>
      <c r="AF52" s="79" t="b">
        <v>0</v>
      </c>
      <c r="AG52" s="79" t="s">
        <v>831</v>
      </c>
      <c r="AH52" s="79"/>
      <c r="AI52" s="85" t="s">
        <v>823</v>
      </c>
      <c r="AJ52" s="79" t="b">
        <v>0</v>
      </c>
      <c r="AK52" s="79">
        <v>0</v>
      </c>
      <c r="AL52" s="85" t="s">
        <v>823</v>
      </c>
      <c r="AM52" s="79" t="s">
        <v>838</v>
      </c>
      <c r="AN52" s="79" t="b">
        <v>0</v>
      </c>
      <c r="AO52" s="85" t="s">
        <v>734</v>
      </c>
      <c r="AP52" s="79" t="s">
        <v>176</v>
      </c>
      <c r="AQ52" s="79">
        <v>0</v>
      </c>
      <c r="AR52" s="79">
        <v>0</v>
      </c>
      <c r="AS52" s="79" t="s">
        <v>849</v>
      </c>
      <c r="AT52" s="79" t="s">
        <v>853</v>
      </c>
      <c r="AU52" s="79" t="s">
        <v>855</v>
      </c>
      <c r="AV52" s="79" t="s">
        <v>858</v>
      </c>
      <c r="AW52" s="79" t="s">
        <v>863</v>
      </c>
      <c r="AX52" s="79" t="s">
        <v>858</v>
      </c>
      <c r="AY52" s="79" t="s">
        <v>872</v>
      </c>
      <c r="AZ52" s="82" t="s">
        <v>874</v>
      </c>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2</v>
      </c>
      <c r="BK52" s="49">
        <v>100</v>
      </c>
      <c r="BL52" s="48">
        <v>2</v>
      </c>
    </row>
    <row r="53" spans="1:64" ht="15">
      <c r="A53" s="64" t="s">
        <v>252</v>
      </c>
      <c r="B53" s="64" t="s">
        <v>252</v>
      </c>
      <c r="C53" s="65" t="s">
        <v>2374</v>
      </c>
      <c r="D53" s="66">
        <v>3</v>
      </c>
      <c r="E53" s="67" t="s">
        <v>132</v>
      </c>
      <c r="F53" s="68">
        <v>32</v>
      </c>
      <c r="G53" s="65"/>
      <c r="H53" s="69"/>
      <c r="I53" s="70"/>
      <c r="J53" s="70"/>
      <c r="K53" s="34" t="s">
        <v>65</v>
      </c>
      <c r="L53" s="77">
        <v>53</v>
      </c>
      <c r="M53" s="77"/>
      <c r="N53" s="72"/>
      <c r="O53" s="79" t="s">
        <v>176</v>
      </c>
      <c r="P53" s="81">
        <v>43508.91798611111</v>
      </c>
      <c r="Q53" s="79" t="s">
        <v>360</v>
      </c>
      <c r="R53" s="79"/>
      <c r="S53" s="79"/>
      <c r="T53" s="79" t="s">
        <v>455</v>
      </c>
      <c r="U53" s="82" t="s">
        <v>488</v>
      </c>
      <c r="V53" s="82" t="s">
        <v>488</v>
      </c>
      <c r="W53" s="81">
        <v>43508.91798611111</v>
      </c>
      <c r="X53" s="82" t="s">
        <v>603</v>
      </c>
      <c r="Y53" s="79"/>
      <c r="Z53" s="79"/>
      <c r="AA53" s="85" t="s">
        <v>735</v>
      </c>
      <c r="AB53" s="79"/>
      <c r="AC53" s="79" t="b">
        <v>0</v>
      </c>
      <c r="AD53" s="79">
        <v>0</v>
      </c>
      <c r="AE53" s="85" t="s">
        <v>823</v>
      </c>
      <c r="AF53" s="79" t="b">
        <v>0</v>
      </c>
      <c r="AG53" s="79" t="s">
        <v>830</v>
      </c>
      <c r="AH53" s="79"/>
      <c r="AI53" s="85" t="s">
        <v>823</v>
      </c>
      <c r="AJ53" s="79" t="b">
        <v>0</v>
      </c>
      <c r="AK53" s="79">
        <v>0</v>
      </c>
      <c r="AL53" s="85" t="s">
        <v>823</v>
      </c>
      <c r="AM53" s="79" t="s">
        <v>840</v>
      </c>
      <c r="AN53" s="79" t="b">
        <v>0</v>
      </c>
      <c r="AO53" s="85" t="s">
        <v>735</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8</v>
      </c>
      <c r="BK53" s="49">
        <v>100</v>
      </c>
      <c r="BL53" s="48">
        <v>8</v>
      </c>
    </row>
    <row r="54" spans="1:64" ht="15">
      <c r="A54" s="64" t="s">
        <v>253</v>
      </c>
      <c r="B54" s="64" t="s">
        <v>302</v>
      </c>
      <c r="C54" s="65" t="s">
        <v>2374</v>
      </c>
      <c r="D54" s="66">
        <v>3</v>
      </c>
      <c r="E54" s="67" t="s">
        <v>132</v>
      </c>
      <c r="F54" s="68">
        <v>32</v>
      </c>
      <c r="G54" s="65"/>
      <c r="H54" s="69"/>
      <c r="I54" s="70"/>
      <c r="J54" s="70"/>
      <c r="K54" s="34" t="s">
        <v>65</v>
      </c>
      <c r="L54" s="77">
        <v>54</v>
      </c>
      <c r="M54" s="77"/>
      <c r="N54" s="72"/>
      <c r="O54" s="79" t="s">
        <v>333</v>
      </c>
      <c r="P54" s="81">
        <v>43508.22017361111</v>
      </c>
      <c r="Q54" s="79" t="s">
        <v>361</v>
      </c>
      <c r="R54" s="79"/>
      <c r="S54" s="79"/>
      <c r="T54" s="79" t="s">
        <v>456</v>
      </c>
      <c r="U54" s="79"/>
      <c r="V54" s="82" t="s">
        <v>534</v>
      </c>
      <c r="W54" s="81">
        <v>43508.22017361111</v>
      </c>
      <c r="X54" s="82" t="s">
        <v>604</v>
      </c>
      <c r="Y54" s="79"/>
      <c r="Z54" s="79"/>
      <c r="AA54" s="85" t="s">
        <v>736</v>
      </c>
      <c r="AB54" s="85" t="s">
        <v>792</v>
      </c>
      <c r="AC54" s="79" t="b">
        <v>0</v>
      </c>
      <c r="AD54" s="79">
        <v>5</v>
      </c>
      <c r="AE54" s="85" t="s">
        <v>824</v>
      </c>
      <c r="AF54" s="79" t="b">
        <v>0</v>
      </c>
      <c r="AG54" s="79" t="s">
        <v>830</v>
      </c>
      <c r="AH54" s="79"/>
      <c r="AI54" s="85" t="s">
        <v>823</v>
      </c>
      <c r="AJ54" s="79" t="b">
        <v>0</v>
      </c>
      <c r="AK54" s="79">
        <v>0</v>
      </c>
      <c r="AL54" s="85" t="s">
        <v>823</v>
      </c>
      <c r="AM54" s="79" t="s">
        <v>840</v>
      </c>
      <c r="AN54" s="79" t="b">
        <v>0</v>
      </c>
      <c r="AO54" s="85" t="s">
        <v>792</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6</v>
      </c>
      <c r="BD54" s="48">
        <v>0</v>
      </c>
      <c r="BE54" s="49">
        <v>0</v>
      </c>
      <c r="BF54" s="48">
        <v>0</v>
      </c>
      <c r="BG54" s="49">
        <v>0</v>
      </c>
      <c r="BH54" s="48">
        <v>0</v>
      </c>
      <c r="BI54" s="49">
        <v>0</v>
      </c>
      <c r="BJ54" s="48">
        <v>13</v>
      </c>
      <c r="BK54" s="49">
        <v>100</v>
      </c>
      <c r="BL54" s="48">
        <v>13</v>
      </c>
    </row>
    <row r="55" spans="1:64" ht="15">
      <c r="A55" s="64" t="s">
        <v>253</v>
      </c>
      <c r="B55" s="64" t="s">
        <v>300</v>
      </c>
      <c r="C55" s="65" t="s">
        <v>2374</v>
      </c>
      <c r="D55" s="66">
        <v>3</v>
      </c>
      <c r="E55" s="67" t="s">
        <v>132</v>
      </c>
      <c r="F55" s="68">
        <v>32</v>
      </c>
      <c r="G55" s="65"/>
      <c r="H55" s="69"/>
      <c r="I55" s="70"/>
      <c r="J55" s="70"/>
      <c r="K55" s="34" t="s">
        <v>65</v>
      </c>
      <c r="L55" s="77">
        <v>55</v>
      </c>
      <c r="M55" s="77"/>
      <c r="N55" s="72"/>
      <c r="O55" s="79" t="s">
        <v>334</v>
      </c>
      <c r="P55" s="81">
        <v>43508.22017361111</v>
      </c>
      <c r="Q55" s="79" t="s">
        <v>361</v>
      </c>
      <c r="R55" s="79"/>
      <c r="S55" s="79"/>
      <c r="T55" s="79" t="s">
        <v>456</v>
      </c>
      <c r="U55" s="79"/>
      <c r="V55" s="82" t="s">
        <v>534</v>
      </c>
      <c r="W55" s="81">
        <v>43508.22017361111</v>
      </c>
      <c r="X55" s="82" t="s">
        <v>604</v>
      </c>
      <c r="Y55" s="79"/>
      <c r="Z55" s="79"/>
      <c r="AA55" s="85" t="s">
        <v>736</v>
      </c>
      <c r="AB55" s="85" t="s">
        <v>792</v>
      </c>
      <c r="AC55" s="79" t="b">
        <v>0</v>
      </c>
      <c r="AD55" s="79">
        <v>5</v>
      </c>
      <c r="AE55" s="85" t="s">
        <v>824</v>
      </c>
      <c r="AF55" s="79" t="b">
        <v>0</v>
      </c>
      <c r="AG55" s="79" t="s">
        <v>830</v>
      </c>
      <c r="AH55" s="79"/>
      <c r="AI55" s="85" t="s">
        <v>823</v>
      </c>
      <c r="AJ55" s="79" t="b">
        <v>0</v>
      </c>
      <c r="AK55" s="79">
        <v>0</v>
      </c>
      <c r="AL55" s="85" t="s">
        <v>823</v>
      </c>
      <c r="AM55" s="79" t="s">
        <v>840</v>
      </c>
      <c r="AN55" s="79" t="b">
        <v>0</v>
      </c>
      <c r="AO55" s="85" t="s">
        <v>792</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1</v>
      </c>
      <c r="BD55" s="48"/>
      <c r="BE55" s="49"/>
      <c r="BF55" s="48"/>
      <c r="BG55" s="49"/>
      <c r="BH55" s="48"/>
      <c r="BI55" s="49"/>
      <c r="BJ55" s="48"/>
      <c r="BK55" s="49"/>
      <c r="BL55" s="48"/>
    </row>
    <row r="56" spans="1:64" ht="15">
      <c r="A56" s="64" t="s">
        <v>253</v>
      </c>
      <c r="B56" s="64" t="s">
        <v>269</v>
      </c>
      <c r="C56" s="65" t="s">
        <v>2374</v>
      </c>
      <c r="D56" s="66">
        <v>3</v>
      </c>
      <c r="E56" s="67" t="s">
        <v>132</v>
      </c>
      <c r="F56" s="68">
        <v>32</v>
      </c>
      <c r="G56" s="65"/>
      <c r="H56" s="69"/>
      <c r="I56" s="70"/>
      <c r="J56" s="70"/>
      <c r="K56" s="34" t="s">
        <v>65</v>
      </c>
      <c r="L56" s="77">
        <v>56</v>
      </c>
      <c r="M56" s="77"/>
      <c r="N56" s="72"/>
      <c r="O56" s="79" t="s">
        <v>333</v>
      </c>
      <c r="P56" s="81">
        <v>43508.91875</v>
      </c>
      <c r="Q56" s="79" t="s">
        <v>362</v>
      </c>
      <c r="R56" s="79"/>
      <c r="S56" s="79"/>
      <c r="T56" s="79" t="s">
        <v>457</v>
      </c>
      <c r="U56" s="82" t="s">
        <v>489</v>
      </c>
      <c r="V56" s="82" t="s">
        <v>489</v>
      </c>
      <c r="W56" s="81">
        <v>43508.91875</v>
      </c>
      <c r="X56" s="82" t="s">
        <v>605</v>
      </c>
      <c r="Y56" s="79"/>
      <c r="Z56" s="79"/>
      <c r="AA56" s="85" t="s">
        <v>737</v>
      </c>
      <c r="AB56" s="79"/>
      <c r="AC56" s="79" t="b">
        <v>0</v>
      </c>
      <c r="AD56" s="79">
        <v>33</v>
      </c>
      <c r="AE56" s="85" t="s">
        <v>823</v>
      </c>
      <c r="AF56" s="79" t="b">
        <v>0</v>
      </c>
      <c r="AG56" s="79" t="s">
        <v>830</v>
      </c>
      <c r="AH56" s="79"/>
      <c r="AI56" s="85" t="s">
        <v>823</v>
      </c>
      <c r="AJ56" s="79" t="b">
        <v>0</v>
      </c>
      <c r="AK56" s="79">
        <v>1</v>
      </c>
      <c r="AL56" s="85" t="s">
        <v>823</v>
      </c>
      <c r="AM56" s="79" t="s">
        <v>840</v>
      </c>
      <c r="AN56" s="79" t="b">
        <v>0</v>
      </c>
      <c r="AO56" s="85" t="s">
        <v>737</v>
      </c>
      <c r="AP56" s="79" t="s">
        <v>176</v>
      </c>
      <c r="AQ56" s="79">
        <v>0</v>
      </c>
      <c r="AR56" s="79">
        <v>0</v>
      </c>
      <c r="AS56" s="79" t="s">
        <v>848</v>
      </c>
      <c r="AT56" s="79" t="s">
        <v>853</v>
      </c>
      <c r="AU56" s="79" t="s">
        <v>855</v>
      </c>
      <c r="AV56" s="79" t="s">
        <v>857</v>
      </c>
      <c r="AW56" s="79" t="s">
        <v>862</v>
      </c>
      <c r="AX56" s="79" t="s">
        <v>867</v>
      </c>
      <c r="AY56" s="79" t="s">
        <v>871</v>
      </c>
      <c r="AZ56" s="82" t="s">
        <v>873</v>
      </c>
      <c r="BA56">
        <v>1</v>
      </c>
      <c r="BB56" s="78" t="str">
        <f>REPLACE(INDEX(GroupVertices[Group],MATCH(Edges[[#This Row],[Vertex 1]],GroupVertices[Vertex],0)),1,1,"")</f>
        <v>3</v>
      </c>
      <c r="BC56" s="78" t="str">
        <f>REPLACE(INDEX(GroupVertices[Group],MATCH(Edges[[#This Row],[Vertex 2]],GroupVertices[Vertex],0)),1,1,"")</f>
        <v>3</v>
      </c>
      <c r="BD56" s="48">
        <v>1</v>
      </c>
      <c r="BE56" s="49">
        <v>3.225806451612903</v>
      </c>
      <c r="BF56" s="48">
        <v>0</v>
      </c>
      <c r="BG56" s="49">
        <v>0</v>
      </c>
      <c r="BH56" s="48">
        <v>0</v>
      </c>
      <c r="BI56" s="49">
        <v>0</v>
      </c>
      <c r="BJ56" s="48">
        <v>30</v>
      </c>
      <c r="BK56" s="49">
        <v>96.7741935483871</v>
      </c>
      <c r="BL56" s="48">
        <v>31</v>
      </c>
    </row>
    <row r="57" spans="1:64" ht="15">
      <c r="A57" s="64" t="s">
        <v>254</v>
      </c>
      <c r="B57" s="64" t="s">
        <v>253</v>
      </c>
      <c r="C57" s="65" t="s">
        <v>2374</v>
      </c>
      <c r="D57" s="66">
        <v>3</v>
      </c>
      <c r="E57" s="67" t="s">
        <v>132</v>
      </c>
      <c r="F57" s="68">
        <v>32</v>
      </c>
      <c r="G57" s="65"/>
      <c r="H57" s="69"/>
      <c r="I57" s="70"/>
      <c r="J57" s="70"/>
      <c r="K57" s="34" t="s">
        <v>65</v>
      </c>
      <c r="L57" s="77">
        <v>57</v>
      </c>
      <c r="M57" s="77"/>
      <c r="N57" s="72"/>
      <c r="O57" s="79" t="s">
        <v>333</v>
      </c>
      <c r="P57" s="81">
        <v>43508.919340277775</v>
      </c>
      <c r="Q57" s="79" t="s">
        <v>363</v>
      </c>
      <c r="R57" s="79"/>
      <c r="S57" s="79"/>
      <c r="T57" s="79" t="s">
        <v>458</v>
      </c>
      <c r="U57" s="79"/>
      <c r="V57" s="82" t="s">
        <v>535</v>
      </c>
      <c r="W57" s="81">
        <v>43508.919340277775</v>
      </c>
      <c r="X57" s="82" t="s">
        <v>606</v>
      </c>
      <c r="Y57" s="79"/>
      <c r="Z57" s="79"/>
      <c r="AA57" s="85" t="s">
        <v>738</v>
      </c>
      <c r="AB57" s="79"/>
      <c r="AC57" s="79" t="b">
        <v>0</v>
      </c>
      <c r="AD57" s="79">
        <v>0</v>
      </c>
      <c r="AE57" s="85" t="s">
        <v>823</v>
      </c>
      <c r="AF57" s="79" t="b">
        <v>0</v>
      </c>
      <c r="AG57" s="79" t="s">
        <v>830</v>
      </c>
      <c r="AH57" s="79"/>
      <c r="AI57" s="85" t="s">
        <v>823</v>
      </c>
      <c r="AJ57" s="79" t="b">
        <v>0</v>
      </c>
      <c r="AK57" s="79">
        <v>1</v>
      </c>
      <c r="AL57" s="85" t="s">
        <v>737</v>
      </c>
      <c r="AM57" s="79" t="s">
        <v>839</v>
      </c>
      <c r="AN57" s="79" t="b">
        <v>0</v>
      </c>
      <c r="AO57" s="85" t="s">
        <v>737</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254</v>
      </c>
      <c r="B58" s="64" t="s">
        <v>269</v>
      </c>
      <c r="C58" s="65" t="s">
        <v>2374</v>
      </c>
      <c r="D58" s="66">
        <v>3</v>
      </c>
      <c r="E58" s="67" t="s">
        <v>132</v>
      </c>
      <c r="F58" s="68">
        <v>32</v>
      </c>
      <c r="G58" s="65"/>
      <c r="H58" s="69"/>
      <c r="I58" s="70"/>
      <c r="J58" s="70"/>
      <c r="K58" s="34" t="s">
        <v>65</v>
      </c>
      <c r="L58" s="77">
        <v>58</v>
      </c>
      <c r="M58" s="77"/>
      <c r="N58" s="72"/>
      <c r="O58" s="79" t="s">
        <v>333</v>
      </c>
      <c r="P58" s="81">
        <v>43508.919340277775</v>
      </c>
      <c r="Q58" s="79" t="s">
        <v>363</v>
      </c>
      <c r="R58" s="79"/>
      <c r="S58" s="79"/>
      <c r="T58" s="79" t="s">
        <v>458</v>
      </c>
      <c r="U58" s="79"/>
      <c r="V58" s="82" t="s">
        <v>535</v>
      </c>
      <c r="W58" s="81">
        <v>43508.919340277775</v>
      </c>
      <c r="X58" s="82" t="s">
        <v>606</v>
      </c>
      <c r="Y58" s="79"/>
      <c r="Z58" s="79"/>
      <c r="AA58" s="85" t="s">
        <v>738</v>
      </c>
      <c r="AB58" s="79"/>
      <c r="AC58" s="79" t="b">
        <v>0</v>
      </c>
      <c r="AD58" s="79">
        <v>0</v>
      </c>
      <c r="AE58" s="85" t="s">
        <v>823</v>
      </c>
      <c r="AF58" s="79" t="b">
        <v>0</v>
      </c>
      <c r="AG58" s="79" t="s">
        <v>830</v>
      </c>
      <c r="AH58" s="79"/>
      <c r="AI58" s="85" t="s">
        <v>823</v>
      </c>
      <c r="AJ58" s="79" t="b">
        <v>0</v>
      </c>
      <c r="AK58" s="79">
        <v>1</v>
      </c>
      <c r="AL58" s="85" t="s">
        <v>737</v>
      </c>
      <c r="AM58" s="79" t="s">
        <v>839</v>
      </c>
      <c r="AN58" s="79" t="b">
        <v>0</v>
      </c>
      <c r="AO58" s="85" t="s">
        <v>737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1</v>
      </c>
      <c r="BE58" s="49">
        <v>4</v>
      </c>
      <c r="BF58" s="48">
        <v>0</v>
      </c>
      <c r="BG58" s="49">
        <v>0</v>
      </c>
      <c r="BH58" s="48">
        <v>0</v>
      </c>
      <c r="BI58" s="49">
        <v>0</v>
      </c>
      <c r="BJ58" s="48">
        <v>24</v>
      </c>
      <c r="BK58" s="49">
        <v>96</v>
      </c>
      <c r="BL58" s="48">
        <v>25</v>
      </c>
    </row>
    <row r="59" spans="1:64" ht="15">
      <c r="A59" s="64" t="s">
        <v>255</v>
      </c>
      <c r="B59" s="64" t="s">
        <v>255</v>
      </c>
      <c r="C59" s="65" t="s">
        <v>2374</v>
      </c>
      <c r="D59" s="66">
        <v>3</v>
      </c>
      <c r="E59" s="67" t="s">
        <v>132</v>
      </c>
      <c r="F59" s="68">
        <v>32</v>
      </c>
      <c r="G59" s="65"/>
      <c r="H59" s="69"/>
      <c r="I59" s="70"/>
      <c r="J59" s="70"/>
      <c r="K59" s="34" t="s">
        <v>65</v>
      </c>
      <c r="L59" s="77">
        <v>59</v>
      </c>
      <c r="M59" s="77"/>
      <c r="N59" s="72"/>
      <c r="O59" s="79" t="s">
        <v>176</v>
      </c>
      <c r="P59" s="81">
        <v>43508.92034722222</v>
      </c>
      <c r="Q59" s="79" t="s">
        <v>364</v>
      </c>
      <c r="R59" s="79"/>
      <c r="S59" s="79"/>
      <c r="T59" s="79" t="s">
        <v>455</v>
      </c>
      <c r="U59" s="82" t="s">
        <v>490</v>
      </c>
      <c r="V59" s="82" t="s">
        <v>490</v>
      </c>
      <c r="W59" s="81">
        <v>43508.92034722222</v>
      </c>
      <c r="X59" s="82" t="s">
        <v>607</v>
      </c>
      <c r="Y59" s="79"/>
      <c r="Z59" s="79"/>
      <c r="AA59" s="85" t="s">
        <v>739</v>
      </c>
      <c r="AB59" s="79"/>
      <c r="AC59" s="79" t="b">
        <v>0</v>
      </c>
      <c r="AD59" s="79">
        <v>2</v>
      </c>
      <c r="AE59" s="85" t="s">
        <v>823</v>
      </c>
      <c r="AF59" s="79" t="b">
        <v>0</v>
      </c>
      <c r="AG59" s="79" t="s">
        <v>830</v>
      </c>
      <c r="AH59" s="79"/>
      <c r="AI59" s="85" t="s">
        <v>823</v>
      </c>
      <c r="AJ59" s="79" t="b">
        <v>0</v>
      </c>
      <c r="AK59" s="79">
        <v>0</v>
      </c>
      <c r="AL59" s="85" t="s">
        <v>823</v>
      </c>
      <c r="AM59" s="79" t="s">
        <v>840</v>
      </c>
      <c r="AN59" s="79" t="b">
        <v>0</v>
      </c>
      <c r="AO59" s="85" t="s">
        <v>739</v>
      </c>
      <c r="AP59" s="79" t="s">
        <v>176</v>
      </c>
      <c r="AQ59" s="79">
        <v>0</v>
      </c>
      <c r="AR59" s="79">
        <v>0</v>
      </c>
      <c r="AS59" s="79" t="s">
        <v>848</v>
      </c>
      <c r="AT59" s="79" t="s">
        <v>853</v>
      </c>
      <c r="AU59" s="79" t="s">
        <v>855</v>
      </c>
      <c r="AV59" s="79" t="s">
        <v>857</v>
      </c>
      <c r="AW59" s="79" t="s">
        <v>862</v>
      </c>
      <c r="AX59" s="79" t="s">
        <v>867</v>
      </c>
      <c r="AY59" s="79" t="s">
        <v>871</v>
      </c>
      <c r="AZ59" s="82" t="s">
        <v>873</v>
      </c>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11</v>
      </c>
      <c r="BK59" s="49">
        <v>100</v>
      </c>
      <c r="BL59" s="48">
        <v>11</v>
      </c>
    </row>
    <row r="60" spans="1:64" ht="15">
      <c r="A60" s="64" t="s">
        <v>256</v>
      </c>
      <c r="B60" s="64" t="s">
        <v>256</v>
      </c>
      <c r="C60" s="65" t="s">
        <v>2374</v>
      </c>
      <c r="D60" s="66">
        <v>3</v>
      </c>
      <c r="E60" s="67" t="s">
        <v>132</v>
      </c>
      <c r="F60" s="68">
        <v>32</v>
      </c>
      <c r="G60" s="65"/>
      <c r="H60" s="69"/>
      <c r="I60" s="70"/>
      <c r="J60" s="70"/>
      <c r="K60" s="34" t="s">
        <v>65</v>
      </c>
      <c r="L60" s="77">
        <v>60</v>
      </c>
      <c r="M60" s="77"/>
      <c r="N60" s="72"/>
      <c r="O60" s="79" t="s">
        <v>176</v>
      </c>
      <c r="P60" s="81">
        <v>43508.92222222222</v>
      </c>
      <c r="Q60" s="79" t="s">
        <v>365</v>
      </c>
      <c r="R60" s="79"/>
      <c r="S60" s="79"/>
      <c r="T60" s="79" t="s">
        <v>455</v>
      </c>
      <c r="U60" s="82" t="s">
        <v>491</v>
      </c>
      <c r="V60" s="82" t="s">
        <v>491</v>
      </c>
      <c r="W60" s="81">
        <v>43508.92222222222</v>
      </c>
      <c r="X60" s="82" t="s">
        <v>608</v>
      </c>
      <c r="Y60" s="79"/>
      <c r="Z60" s="79"/>
      <c r="AA60" s="85" t="s">
        <v>740</v>
      </c>
      <c r="AB60" s="79"/>
      <c r="AC60" s="79" t="b">
        <v>0</v>
      </c>
      <c r="AD60" s="79">
        <v>1</v>
      </c>
      <c r="AE60" s="85" t="s">
        <v>823</v>
      </c>
      <c r="AF60" s="79" t="b">
        <v>0</v>
      </c>
      <c r="AG60" s="79" t="s">
        <v>830</v>
      </c>
      <c r="AH60" s="79"/>
      <c r="AI60" s="85" t="s">
        <v>823</v>
      </c>
      <c r="AJ60" s="79" t="b">
        <v>0</v>
      </c>
      <c r="AK60" s="79">
        <v>0</v>
      </c>
      <c r="AL60" s="85" t="s">
        <v>823</v>
      </c>
      <c r="AM60" s="79" t="s">
        <v>838</v>
      </c>
      <c r="AN60" s="79" t="b">
        <v>0</v>
      </c>
      <c r="AO60" s="85" t="s">
        <v>740</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1</v>
      </c>
      <c r="BE60" s="49">
        <v>14.285714285714286</v>
      </c>
      <c r="BF60" s="48">
        <v>0</v>
      </c>
      <c r="BG60" s="49">
        <v>0</v>
      </c>
      <c r="BH60" s="48">
        <v>0</v>
      </c>
      <c r="BI60" s="49">
        <v>0</v>
      </c>
      <c r="BJ60" s="48">
        <v>6</v>
      </c>
      <c r="BK60" s="49">
        <v>85.71428571428571</v>
      </c>
      <c r="BL60" s="48">
        <v>7</v>
      </c>
    </row>
    <row r="61" spans="1:64" ht="15">
      <c r="A61" s="64" t="s">
        <v>257</v>
      </c>
      <c r="B61" s="64" t="s">
        <v>265</v>
      </c>
      <c r="C61" s="65" t="s">
        <v>2374</v>
      </c>
      <c r="D61" s="66">
        <v>3</v>
      </c>
      <c r="E61" s="67" t="s">
        <v>132</v>
      </c>
      <c r="F61" s="68">
        <v>32</v>
      </c>
      <c r="G61" s="65"/>
      <c r="H61" s="69"/>
      <c r="I61" s="70"/>
      <c r="J61" s="70"/>
      <c r="K61" s="34" t="s">
        <v>65</v>
      </c>
      <c r="L61" s="77">
        <v>61</v>
      </c>
      <c r="M61" s="77"/>
      <c r="N61" s="72"/>
      <c r="O61" s="79" t="s">
        <v>333</v>
      </c>
      <c r="P61" s="81">
        <v>43508.92655092593</v>
      </c>
      <c r="Q61" s="79" t="s">
        <v>366</v>
      </c>
      <c r="R61" s="79"/>
      <c r="S61" s="79"/>
      <c r="T61" s="79" t="s">
        <v>459</v>
      </c>
      <c r="U61" s="82" t="s">
        <v>492</v>
      </c>
      <c r="V61" s="82" t="s">
        <v>492</v>
      </c>
      <c r="W61" s="81">
        <v>43508.92655092593</v>
      </c>
      <c r="X61" s="82" t="s">
        <v>609</v>
      </c>
      <c r="Y61" s="79"/>
      <c r="Z61" s="79"/>
      <c r="AA61" s="85" t="s">
        <v>741</v>
      </c>
      <c r="AB61" s="79"/>
      <c r="AC61" s="79" t="b">
        <v>0</v>
      </c>
      <c r="AD61" s="79">
        <v>0</v>
      </c>
      <c r="AE61" s="85" t="s">
        <v>823</v>
      </c>
      <c r="AF61" s="79" t="b">
        <v>0</v>
      </c>
      <c r="AG61" s="79" t="s">
        <v>830</v>
      </c>
      <c r="AH61" s="79"/>
      <c r="AI61" s="85" t="s">
        <v>823</v>
      </c>
      <c r="AJ61" s="79" t="b">
        <v>0</v>
      </c>
      <c r="AK61" s="79">
        <v>2</v>
      </c>
      <c r="AL61" s="85" t="s">
        <v>749</v>
      </c>
      <c r="AM61" s="79" t="s">
        <v>838</v>
      </c>
      <c r="AN61" s="79" t="b">
        <v>0</v>
      </c>
      <c r="AO61" s="85" t="s">
        <v>749</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v>1</v>
      </c>
      <c r="BE61" s="49">
        <v>12.5</v>
      </c>
      <c r="BF61" s="48">
        <v>0</v>
      </c>
      <c r="BG61" s="49">
        <v>0</v>
      </c>
      <c r="BH61" s="48">
        <v>0</v>
      </c>
      <c r="BI61" s="49">
        <v>0</v>
      </c>
      <c r="BJ61" s="48">
        <v>7</v>
      </c>
      <c r="BK61" s="49">
        <v>87.5</v>
      </c>
      <c r="BL61" s="48">
        <v>8</v>
      </c>
    </row>
    <row r="62" spans="1:64" ht="15">
      <c r="A62" s="64" t="s">
        <v>258</v>
      </c>
      <c r="B62" s="64" t="s">
        <v>300</v>
      </c>
      <c r="C62" s="65" t="s">
        <v>2374</v>
      </c>
      <c r="D62" s="66">
        <v>3</v>
      </c>
      <c r="E62" s="67" t="s">
        <v>132</v>
      </c>
      <c r="F62" s="68">
        <v>32</v>
      </c>
      <c r="G62" s="65"/>
      <c r="H62" s="69"/>
      <c r="I62" s="70"/>
      <c r="J62" s="70"/>
      <c r="K62" s="34" t="s">
        <v>65</v>
      </c>
      <c r="L62" s="77">
        <v>62</v>
      </c>
      <c r="M62" s="77"/>
      <c r="N62" s="72"/>
      <c r="O62" s="79" t="s">
        <v>333</v>
      </c>
      <c r="P62" s="81">
        <v>43508.927199074074</v>
      </c>
      <c r="Q62" s="79" t="s">
        <v>341</v>
      </c>
      <c r="R62" s="79"/>
      <c r="S62" s="79"/>
      <c r="T62" s="79" t="s">
        <v>445</v>
      </c>
      <c r="U62" s="82" t="s">
        <v>480</v>
      </c>
      <c r="V62" s="82" t="s">
        <v>480</v>
      </c>
      <c r="W62" s="81">
        <v>43508.927199074074</v>
      </c>
      <c r="X62" s="82" t="s">
        <v>610</v>
      </c>
      <c r="Y62" s="79"/>
      <c r="Z62" s="79"/>
      <c r="AA62" s="85" t="s">
        <v>742</v>
      </c>
      <c r="AB62" s="79"/>
      <c r="AC62" s="79" t="b">
        <v>0</v>
      </c>
      <c r="AD62" s="79">
        <v>0</v>
      </c>
      <c r="AE62" s="85" t="s">
        <v>823</v>
      </c>
      <c r="AF62" s="79" t="b">
        <v>0</v>
      </c>
      <c r="AG62" s="79" t="s">
        <v>830</v>
      </c>
      <c r="AH62" s="79"/>
      <c r="AI62" s="85" t="s">
        <v>823</v>
      </c>
      <c r="AJ62" s="79" t="b">
        <v>0</v>
      </c>
      <c r="AK62" s="79">
        <v>34</v>
      </c>
      <c r="AL62" s="85" t="s">
        <v>792</v>
      </c>
      <c r="AM62" s="79" t="s">
        <v>840</v>
      </c>
      <c r="AN62" s="79" t="b">
        <v>0</v>
      </c>
      <c r="AO62" s="85" t="s">
        <v>792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11.11111111111111</v>
      </c>
      <c r="BF62" s="48">
        <v>0</v>
      </c>
      <c r="BG62" s="49">
        <v>0</v>
      </c>
      <c r="BH62" s="48">
        <v>0</v>
      </c>
      <c r="BI62" s="49">
        <v>0</v>
      </c>
      <c r="BJ62" s="48">
        <v>8</v>
      </c>
      <c r="BK62" s="49">
        <v>88.88888888888889</v>
      </c>
      <c r="BL62" s="48">
        <v>9</v>
      </c>
    </row>
    <row r="63" spans="1:64" ht="15">
      <c r="A63" s="64" t="s">
        <v>259</v>
      </c>
      <c r="B63" s="64" t="s">
        <v>259</v>
      </c>
      <c r="C63" s="65" t="s">
        <v>2374</v>
      </c>
      <c r="D63" s="66">
        <v>3</v>
      </c>
      <c r="E63" s="67" t="s">
        <v>132</v>
      </c>
      <c r="F63" s="68">
        <v>32</v>
      </c>
      <c r="G63" s="65"/>
      <c r="H63" s="69"/>
      <c r="I63" s="70"/>
      <c r="J63" s="70"/>
      <c r="K63" s="34" t="s">
        <v>65</v>
      </c>
      <c r="L63" s="77">
        <v>63</v>
      </c>
      <c r="M63" s="77"/>
      <c r="N63" s="72"/>
      <c r="O63" s="79" t="s">
        <v>176</v>
      </c>
      <c r="P63" s="81">
        <v>43508.92796296296</v>
      </c>
      <c r="Q63" s="79" t="s">
        <v>367</v>
      </c>
      <c r="R63" s="79"/>
      <c r="S63" s="79"/>
      <c r="T63" s="79" t="s">
        <v>460</v>
      </c>
      <c r="U63" s="82" t="s">
        <v>493</v>
      </c>
      <c r="V63" s="82" t="s">
        <v>493</v>
      </c>
      <c r="W63" s="81">
        <v>43508.92796296296</v>
      </c>
      <c r="X63" s="82" t="s">
        <v>611</v>
      </c>
      <c r="Y63" s="79"/>
      <c r="Z63" s="79"/>
      <c r="AA63" s="85" t="s">
        <v>743</v>
      </c>
      <c r="AB63" s="79"/>
      <c r="AC63" s="79" t="b">
        <v>0</v>
      </c>
      <c r="AD63" s="79">
        <v>1</v>
      </c>
      <c r="AE63" s="85" t="s">
        <v>823</v>
      </c>
      <c r="AF63" s="79" t="b">
        <v>0</v>
      </c>
      <c r="AG63" s="79" t="s">
        <v>830</v>
      </c>
      <c r="AH63" s="79"/>
      <c r="AI63" s="85" t="s">
        <v>823</v>
      </c>
      <c r="AJ63" s="79" t="b">
        <v>0</v>
      </c>
      <c r="AK63" s="79">
        <v>0</v>
      </c>
      <c r="AL63" s="85" t="s">
        <v>823</v>
      </c>
      <c r="AM63" s="79" t="s">
        <v>839</v>
      </c>
      <c r="AN63" s="79" t="b">
        <v>0</v>
      </c>
      <c r="AO63" s="85" t="s">
        <v>743</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12</v>
      </c>
      <c r="BK63" s="49">
        <v>100</v>
      </c>
      <c r="BL63" s="48">
        <v>12</v>
      </c>
    </row>
    <row r="64" spans="1:64" ht="15">
      <c r="A64" s="64" t="s">
        <v>260</v>
      </c>
      <c r="B64" s="64" t="s">
        <v>260</v>
      </c>
      <c r="C64" s="65" t="s">
        <v>2374</v>
      </c>
      <c r="D64" s="66">
        <v>3</v>
      </c>
      <c r="E64" s="67" t="s">
        <v>132</v>
      </c>
      <c r="F64" s="68">
        <v>32</v>
      </c>
      <c r="G64" s="65"/>
      <c r="H64" s="69"/>
      <c r="I64" s="70"/>
      <c r="J64" s="70"/>
      <c r="K64" s="34" t="s">
        <v>65</v>
      </c>
      <c r="L64" s="77">
        <v>64</v>
      </c>
      <c r="M64" s="77"/>
      <c r="N64" s="72"/>
      <c r="O64" s="79" t="s">
        <v>176</v>
      </c>
      <c r="P64" s="81">
        <v>43508.93300925926</v>
      </c>
      <c r="Q64" s="79" t="s">
        <v>368</v>
      </c>
      <c r="R64" s="82" t="s">
        <v>428</v>
      </c>
      <c r="S64" s="79" t="s">
        <v>435</v>
      </c>
      <c r="T64" s="79" t="s">
        <v>461</v>
      </c>
      <c r="U64" s="79"/>
      <c r="V64" s="82" t="s">
        <v>536</v>
      </c>
      <c r="W64" s="81">
        <v>43508.93300925926</v>
      </c>
      <c r="X64" s="82" t="s">
        <v>612</v>
      </c>
      <c r="Y64" s="79"/>
      <c r="Z64" s="79"/>
      <c r="AA64" s="85" t="s">
        <v>744</v>
      </c>
      <c r="AB64" s="79"/>
      <c r="AC64" s="79" t="b">
        <v>0</v>
      </c>
      <c r="AD64" s="79">
        <v>1</v>
      </c>
      <c r="AE64" s="85" t="s">
        <v>823</v>
      </c>
      <c r="AF64" s="79" t="b">
        <v>1</v>
      </c>
      <c r="AG64" s="79" t="s">
        <v>832</v>
      </c>
      <c r="AH64" s="79"/>
      <c r="AI64" s="85" t="s">
        <v>749</v>
      </c>
      <c r="AJ64" s="79" t="b">
        <v>0</v>
      </c>
      <c r="AK64" s="79">
        <v>0</v>
      </c>
      <c r="AL64" s="85" t="s">
        <v>823</v>
      </c>
      <c r="AM64" s="79" t="s">
        <v>840</v>
      </c>
      <c r="AN64" s="79" t="b">
        <v>0</v>
      </c>
      <c r="AO64" s="85" t="s">
        <v>744</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6</v>
      </c>
      <c r="BK64" s="49">
        <v>100</v>
      </c>
      <c r="BL64" s="48">
        <v>6</v>
      </c>
    </row>
    <row r="65" spans="1:64" ht="15">
      <c r="A65" s="64" t="s">
        <v>261</v>
      </c>
      <c r="B65" s="64" t="s">
        <v>261</v>
      </c>
      <c r="C65" s="65" t="s">
        <v>2374</v>
      </c>
      <c r="D65" s="66">
        <v>3</v>
      </c>
      <c r="E65" s="67" t="s">
        <v>132</v>
      </c>
      <c r="F65" s="68">
        <v>32</v>
      </c>
      <c r="G65" s="65"/>
      <c r="H65" s="69"/>
      <c r="I65" s="70"/>
      <c r="J65" s="70"/>
      <c r="K65" s="34" t="s">
        <v>65</v>
      </c>
      <c r="L65" s="77">
        <v>65</v>
      </c>
      <c r="M65" s="77"/>
      <c r="N65" s="72"/>
      <c r="O65" s="79" t="s">
        <v>176</v>
      </c>
      <c r="P65" s="81">
        <v>43508.9341087963</v>
      </c>
      <c r="Q65" s="79" t="s">
        <v>369</v>
      </c>
      <c r="R65" s="79"/>
      <c r="S65" s="79"/>
      <c r="T65" s="79" t="s">
        <v>462</v>
      </c>
      <c r="U65" s="82" t="s">
        <v>494</v>
      </c>
      <c r="V65" s="82" t="s">
        <v>494</v>
      </c>
      <c r="W65" s="81">
        <v>43508.9341087963</v>
      </c>
      <c r="X65" s="82" t="s">
        <v>613</v>
      </c>
      <c r="Y65" s="79"/>
      <c r="Z65" s="79"/>
      <c r="AA65" s="85" t="s">
        <v>745</v>
      </c>
      <c r="AB65" s="79"/>
      <c r="AC65" s="79" t="b">
        <v>0</v>
      </c>
      <c r="AD65" s="79">
        <v>2</v>
      </c>
      <c r="AE65" s="85" t="s">
        <v>823</v>
      </c>
      <c r="AF65" s="79" t="b">
        <v>0</v>
      </c>
      <c r="AG65" s="79" t="s">
        <v>830</v>
      </c>
      <c r="AH65" s="79"/>
      <c r="AI65" s="85" t="s">
        <v>823</v>
      </c>
      <c r="AJ65" s="79" t="b">
        <v>0</v>
      </c>
      <c r="AK65" s="79">
        <v>0</v>
      </c>
      <c r="AL65" s="85" t="s">
        <v>823</v>
      </c>
      <c r="AM65" s="79" t="s">
        <v>840</v>
      </c>
      <c r="AN65" s="79" t="b">
        <v>0</v>
      </c>
      <c r="AO65" s="85" t="s">
        <v>745</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8</v>
      </c>
      <c r="BK65" s="49">
        <v>100</v>
      </c>
      <c r="BL65" s="48">
        <v>8</v>
      </c>
    </row>
    <row r="66" spans="1:64" ht="15">
      <c r="A66" s="64" t="s">
        <v>262</v>
      </c>
      <c r="B66" s="64" t="s">
        <v>262</v>
      </c>
      <c r="C66" s="65" t="s">
        <v>2374</v>
      </c>
      <c r="D66" s="66">
        <v>3</v>
      </c>
      <c r="E66" s="67" t="s">
        <v>132</v>
      </c>
      <c r="F66" s="68">
        <v>32</v>
      </c>
      <c r="G66" s="65"/>
      <c r="H66" s="69"/>
      <c r="I66" s="70"/>
      <c r="J66" s="70"/>
      <c r="K66" s="34" t="s">
        <v>65</v>
      </c>
      <c r="L66" s="77">
        <v>66</v>
      </c>
      <c r="M66" s="77"/>
      <c r="N66" s="72"/>
      <c r="O66" s="79" t="s">
        <v>176</v>
      </c>
      <c r="P66" s="81">
        <v>43508.903344907405</v>
      </c>
      <c r="Q66" s="79" t="s">
        <v>370</v>
      </c>
      <c r="R66" s="79"/>
      <c r="S66" s="79"/>
      <c r="T66" s="79" t="s">
        <v>455</v>
      </c>
      <c r="U66" s="82" t="s">
        <v>495</v>
      </c>
      <c r="V66" s="82" t="s">
        <v>495</v>
      </c>
      <c r="W66" s="81">
        <v>43508.903344907405</v>
      </c>
      <c r="X66" s="82" t="s">
        <v>614</v>
      </c>
      <c r="Y66" s="79"/>
      <c r="Z66" s="79"/>
      <c r="AA66" s="85" t="s">
        <v>746</v>
      </c>
      <c r="AB66" s="79"/>
      <c r="AC66" s="79" t="b">
        <v>0</v>
      </c>
      <c r="AD66" s="79">
        <v>2</v>
      </c>
      <c r="AE66" s="85" t="s">
        <v>823</v>
      </c>
      <c r="AF66" s="79" t="b">
        <v>0</v>
      </c>
      <c r="AG66" s="79" t="s">
        <v>830</v>
      </c>
      <c r="AH66" s="79"/>
      <c r="AI66" s="85" t="s">
        <v>823</v>
      </c>
      <c r="AJ66" s="79" t="b">
        <v>0</v>
      </c>
      <c r="AK66" s="79">
        <v>1</v>
      </c>
      <c r="AL66" s="85" t="s">
        <v>823</v>
      </c>
      <c r="AM66" s="79" t="s">
        <v>840</v>
      </c>
      <c r="AN66" s="79" t="b">
        <v>0</v>
      </c>
      <c r="AO66" s="85" t="s">
        <v>746</v>
      </c>
      <c r="AP66" s="79" t="s">
        <v>176</v>
      </c>
      <c r="AQ66" s="79">
        <v>0</v>
      </c>
      <c r="AR66" s="79">
        <v>0</v>
      </c>
      <c r="AS66" s="79"/>
      <c r="AT66" s="79"/>
      <c r="AU66" s="79"/>
      <c r="AV66" s="79"/>
      <c r="AW66" s="79"/>
      <c r="AX66" s="79"/>
      <c r="AY66" s="79"/>
      <c r="AZ66" s="79"/>
      <c r="BA66">
        <v>1</v>
      </c>
      <c r="BB66" s="78" t="str">
        <f>REPLACE(INDEX(GroupVertices[Group],MATCH(Edges[[#This Row],[Vertex 1]],GroupVertices[Vertex],0)),1,1,"")</f>
        <v>13</v>
      </c>
      <c r="BC66" s="78" t="str">
        <f>REPLACE(INDEX(GroupVertices[Group],MATCH(Edges[[#This Row],[Vertex 2]],GroupVertices[Vertex],0)),1,1,"")</f>
        <v>13</v>
      </c>
      <c r="BD66" s="48">
        <v>0</v>
      </c>
      <c r="BE66" s="49">
        <v>0</v>
      </c>
      <c r="BF66" s="48">
        <v>0</v>
      </c>
      <c r="BG66" s="49">
        <v>0</v>
      </c>
      <c r="BH66" s="48">
        <v>0</v>
      </c>
      <c r="BI66" s="49">
        <v>0</v>
      </c>
      <c r="BJ66" s="48">
        <v>8</v>
      </c>
      <c r="BK66" s="49">
        <v>100</v>
      </c>
      <c r="BL66" s="48">
        <v>8</v>
      </c>
    </row>
    <row r="67" spans="1:64" ht="15">
      <c r="A67" s="64" t="s">
        <v>263</v>
      </c>
      <c r="B67" s="64" t="s">
        <v>262</v>
      </c>
      <c r="C67" s="65" t="s">
        <v>2374</v>
      </c>
      <c r="D67" s="66">
        <v>3</v>
      </c>
      <c r="E67" s="67" t="s">
        <v>132</v>
      </c>
      <c r="F67" s="68">
        <v>32</v>
      </c>
      <c r="G67" s="65"/>
      <c r="H67" s="69"/>
      <c r="I67" s="70"/>
      <c r="J67" s="70"/>
      <c r="K67" s="34" t="s">
        <v>65</v>
      </c>
      <c r="L67" s="77">
        <v>67</v>
      </c>
      <c r="M67" s="77"/>
      <c r="N67" s="72"/>
      <c r="O67" s="79" t="s">
        <v>333</v>
      </c>
      <c r="P67" s="81">
        <v>43508.938125</v>
      </c>
      <c r="Q67" s="79" t="s">
        <v>371</v>
      </c>
      <c r="R67" s="79"/>
      <c r="S67" s="79"/>
      <c r="T67" s="79" t="s">
        <v>455</v>
      </c>
      <c r="U67" s="82" t="s">
        <v>495</v>
      </c>
      <c r="V67" s="82" t="s">
        <v>495</v>
      </c>
      <c r="W67" s="81">
        <v>43508.938125</v>
      </c>
      <c r="X67" s="82" t="s">
        <v>615</v>
      </c>
      <c r="Y67" s="79"/>
      <c r="Z67" s="79"/>
      <c r="AA67" s="85" t="s">
        <v>747</v>
      </c>
      <c r="AB67" s="79"/>
      <c r="AC67" s="79" t="b">
        <v>0</v>
      </c>
      <c r="AD67" s="79">
        <v>0</v>
      </c>
      <c r="AE67" s="85" t="s">
        <v>823</v>
      </c>
      <c r="AF67" s="79" t="b">
        <v>0</v>
      </c>
      <c r="AG67" s="79" t="s">
        <v>830</v>
      </c>
      <c r="AH67" s="79"/>
      <c r="AI67" s="85" t="s">
        <v>823</v>
      </c>
      <c r="AJ67" s="79" t="b">
        <v>0</v>
      </c>
      <c r="AK67" s="79">
        <v>1</v>
      </c>
      <c r="AL67" s="85" t="s">
        <v>746</v>
      </c>
      <c r="AM67" s="79" t="s">
        <v>840</v>
      </c>
      <c r="AN67" s="79" t="b">
        <v>0</v>
      </c>
      <c r="AO67" s="85" t="s">
        <v>746</v>
      </c>
      <c r="AP67" s="79" t="s">
        <v>176</v>
      </c>
      <c r="AQ67" s="79">
        <v>0</v>
      </c>
      <c r="AR67" s="79">
        <v>0</v>
      </c>
      <c r="AS67" s="79"/>
      <c r="AT67" s="79"/>
      <c r="AU67" s="79"/>
      <c r="AV67" s="79"/>
      <c r="AW67" s="79"/>
      <c r="AX67" s="79"/>
      <c r="AY67" s="79"/>
      <c r="AZ67" s="79"/>
      <c r="BA67">
        <v>1</v>
      </c>
      <c r="BB67" s="78" t="str">
        <f>REPLACE(INDEX(GroupVertices[Group],MATCH(Edges[[#This Row],[Vertex 1]],GroupVertices[Vertex],0)),1,1,"")</f>
        <v>13</v>
      </c>
      <c r="BC67" s="78" t="str">
        <f>REPLACE(INDEX(GroupVertices[Group],MATCH(Edges[[#This Row],[Vertex 2]],GroupVertices[Vertex],0)),1,1,"")</f>
        <v>13</v>
      </c>
      <c r="BD67" s="48">
        <v>0</v>
      </c>
      <c r="BE67" s="49">
        <v>0</v>
      </c>
      <c r="BF67" s="48">
        <v>0</v>
      </c>
      <c r="BG67" s="49">
        <v>0</v>
      </c>
      <c r="BH67" s="48">
        <v>0</v>
      </c>
      <c r="BI67" s="49">
        <v>0</v>
      </c>
      <c r="BJ67" s="48">
        <v>10</v>
      </c>
      <c r="BK67" s="49">
        <v>100</v>
      </c>
      <c r="BL67" s="48">
        <v>10</v>
      </c>
    </row>
    <row r="68" spans="1:64" ht="15">
      <c r="A68" s="64" t="s">
        <v>264</v>
      </c>
      <c r="B68" s="64" t="s">
        <v>300</v>
      </c>
      <c r="C68" s="65" t="s">
        <v>2374</v>
      </c>
      <c r="D68" s="66">
        <v>3</v>
      </c>
      <c r="E68" s="67" t="s">
        <v>132</v>
      </c>
      <c r="F68" s="68">
        <v>32</v>
      </c>
      <c r="G68" s="65"/>
      <c r="H68" s="69"/>
      <c r="I68" s="70"/>
      <c r="J68" s="70"/>
      <c r="K68" s="34" t="s">
        <v>65</v>
      </c>
      <c r="L68" s="77">
        <v>68</v>
      </c>
      <c r="M68" s="77"/>
      <c r="N68" s="72"/>
      <c r="O68" s="79" t="s">
        <v>333</v>
      </c>
      <c r="P68" s="81">
        <v>43508.93962962963</v>
      </c>
      <c r="Q68" s="79" t="s">
        <v>341</v>
      </c>
      <c r="R68" s="79"/>
      <c r="S68" s="79"/>
      <c r="T68" s="79" t="s">
        <v>445</v>
      </c>
      <c r="U68" s="82" t="s">
        <v>480</v>
      </c>
      <c r="V68" s="82" t="s">
        <v>480</v>
      </c>
      <c r="W68" s="81">
        <v>43508.93962962963</v>
      </c>
      <c r="X68" s="82" t="s">
        <v>616</v>
      </c>
      <c r="Y68" s="79"/>
      <c r="Z68" s="79"/>
      <c r="AA68" s="85" t="s">
        <v>748</v>
      </c>
      <c r="AB68" s="79"/>
      <c r="AC68" s="79" t="b">
        <v>0</v>
      </c>
      <c r="AD68" s="79">
        <v>0</v>
      </c>
      <c r="AE68" s="85" t="s">
        <v>823</v>
      </c>
      <c r="AF68" s="79" t="b">
        <v>0</v>
      </c>
      <c r="AG68" s="79" t="s">
        <v>830</v>
      </c>
      <c r="AH68" s="79"/>
      <c r="AI68" s="85" t="s">
        <v>823</v>
      </c>
      <c r="AJ68" s="79" t="b">
        <v>0</v>
      </c>
      <c r="AK68" s="79">
        <v>34</v>
      </c>
      <c r="AL68" s="85" t="s">
        <v>792</v>
      </c>
      <c r="AM68" s="79" t="s">
        <v>839</v>
      </c>
      <c r="AN68" s="79" t="b">
        <v>0</v>
      </c>
      <c r="AO68" s="85" t="s">
        <v>792</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11.11111111111111</v>
      </c>
      <c r="BF68" s="48">
        <v>0</v>
      </c>
      <c r="BG68" s="49">
        <v>0</v>
      </c>
      <c r="BH68" s="48">
        <v>0</v>
      </c>
      <c r="BI68" s="49">
        <v>0</v>
      </c>
      <c r="BJ68" s="48">
        <v>8</v>
      </c>
      <c r="BK68" s="49">
        <v>88.88888888888889</v>
      </c>
      <c r="BL68" s="48">
        <v>9</v>
      </c>
    </row>
    <row r="69" spans="1:64" ht="15">
      <c r="A69" s="64" t="s">
        <v>265</v>
      </c>
      <c r="B69" s="64" t="s">
        <v>265</v>
      </c>
      <c r="C69" s="65" t="s">
        <v>2374</v>
      </c>
      <c r="D69" s="66">
        <v>3</v>
      </c>
      <c r="E69" s="67" t="s">
        <v>132</v>
      </c>
      <c r="F69" s="68">
        <v>32</v>
      </c>
      <c r="G69" s="65"/>
      <c r="H69" s="69"/>
      <c r="I69" s="70"/>
      <c r="J69" s="70"/>
      <c r="K69" s="34" t="s">
        <v>65</v>
      </c>
      <c r="L69" s="77">
        <v>69</v>
      </c>
      <c r="M69" s="77"/>
      <c r="N69" s="72"/>
      <c r="O69" s="79" t="s">
        <v>176</v>
      </c>
      <c r="P69" s="81">
        <v>43508.91422453704</v>
      </c>
      <c r="Q69" s="79" t="s">
        <v>372</v>
      </c>
      <c r="R69" s="79"/>
      <c r="S69" s="79"/>
      <c r="T69" s="79" t="s">
        <v>459</v>
      </c>
      <c r="U69" s="82" t="s">
        <v>492</v>
      </c>
      <c r="V69" s="82" t="s">
        <v>492</v>
      </c>
      <c r="W69" s="81">
        <v>43508.91422453704</v>
      </c>
      <c r="X69" s="82" t="s">
        <v>617</v>
      </c>
      <c r="Y69" s="79"/>
      <c r="Z69" s="79"/>
      <c r="AA69" s="85" t="s">
        <v>749</v>
      </c>
      <c r="AB69" s="79"/>
      <c r="AC69" s="79" t="b">
        <v>0</v>
      </c>
      <c r="AD69" s="79">
        <v>12</v>
      </c>
      <c r="AE69" s="85" t="s">
        <v>823</v>
      </c>
      <c r="AF69" s="79" t="b">
        <v>0</v>
      </c>
      <c r="AG69" s="79" t="s">
        <v>830</v>
      </c>
      <c r="AH69" s="79"/>
      <c r="AI69" s="85" t="s">
        <v>823</v>
      </c>
      <c r="AJ69" s="79" t="b">
        <v>0</v>
      </c>
      <c r="AK69" s="79">
        <v>2</v>
      </c>
      <c r="AL69" s="85" t="s">
        <v>823</v>
      </c>
      <c r="AM69" s="79" t="s">
        <v>840</v>
      </c>
      <c r="AN69" s="79" t="b">
        <v>0</v>
      </c>
      <c r="AO69" s="85" t="s">
        <v>749</v>
      </c>
      <c r="AP69" s="79" t="s">
        <v>176</v>
      </c>
      <c r="AQ69" s="79">
        <v>0</v>
      </c>
      <c r="AR69" s="79">
        <v>0</v>
      </c>
      <c r="AS69" s="79" t="s">
        <v>848</v>
      </c>
      <c r="AT69" s="79" t="s">
        <v>853</v>
      </c>
      <c r="AU69" s="79" t="s">
        <v>855</v>
      </c>
      <c r="AV69" s="79" t="s">
        <v>857</v>
      </c>
      <c r="AW69" s="79" t="s">
        <v>862</v>
      </c>
      <c r="AX69" s="79" t="s">
        <v>867</v>
      </c>
      <c r="AY69" s="79" t="s">
        <v>871</v>
      </c>
      <c r="AZ69" s="82" t="s">
        <v>873</v>
      </c>
      <c r="BA69">
        <v>1</v>
      </c>
      <c r="BB69" s="78" t="str">
        <f>REPLACE(INDEX(GroupVertices[Group],MATCH(Edges[[#This Row],[Vertex 1]],GroupVertices[Vertex],0)),1,1,"")</f>
        <v>10</v>
      </c>
      <c r="BC69" s="78" t="str">
        <f>REPLACE(INDEX(GroupVertices[Group],MATCH(Edges[[#This Row],[Vertex 2]],GroupVertices[Vertex],0)),1,1,"")</f>
        <v>10</v>
      </c>
      <c r="BD69" s="48">
        <v>1</v>
      </c>
      <c r="BE69" s="49">
        <v>16.666666666666668</v>
      </c>
      <c r="BF69" s="48">
        <v>0</v>
      </c>
      <c r="BG69" s="49">
        <v>0</v>
      </c>
      <c r="BH69" s="48">
        <v>0</v>
      </c>
      <c r="BI69" s="49">
        <v>0</v>
      </c>
      <c r="BJ69" s="48">
        <v>5</v>
      </c>
      <c r="BK69" s="49">
        <v>83.33333333333333</v>
      </c>
      <c r="BL69" s="48">
        <v>6</v>
      </c>
    </row>
    <row r="70" spans="1:64" ht="15">
      <c r="A70" s="64" t="s">
        <v>266</v>
      </c>
      <c r="B70" s="64" t="s">
        <v>265</v>
      </c>
      <c r="C70" s="65" t="s">
        <v>2374</v>
      </c>
      <c r="D70" s="66">
        <v>3</v>
      </c>
      <c r="E70" s="67" t="s">
        <v>132</v>
      </c>
      <c r="F70" s="68">
        <v>32</v>
      </c>
      <c r="G70" s="65"/>
      <c r="H70" s="69"/>
      <c r="I70" s="70"/>
      <c r="J70" s="70"/>
      <c r="K70" s="34" t="s">
        <v>65</v>
      </c>
      <c r="L70" s="77">
        <v>70</v>
      </c>
      <c r="M70" s="77"/>
      <c r="N70" s="72"/>
      <c r="O70" s="79" t="s">
        <v>333</v>
      </c>
      <c r="P70" s="81">
        <v>43508.94090277778</v>
      </c>
      <c r="Q70" s="79" t="s">
        <v>366</v>
      </c>
      <c r="R70" s="79"/>
      <c r="S70" s="79"/>
      <c r="T70" s="79" t="s">
        <v>459</v>
      </c>
      <c r="U70" s="82" t="s">
        <v>492</v>
      </c>
      <c r="V70" s="82" t="s">
        <v>492</v>
      </c>
      <c r="W70" s="81">
        <v>43508.94090277778</v>
      </c>
      <c r="X70" s="82" t="s">
        <v>618</v>
      </c>
      <c r="Y70" s="79"/>
      <c r="Z70" s="79"/>
      <c r="AA70" s="85" t="s">
        <v>750</v>
      </c>
      <c r="AB70" s="79"/>
      <c r="AC70" s="79" t="b">
        <v>0</v>
      </c>
      <c r="AD70" s="79">
        <v>0</v>
      </c>
      <c r="AE70" s="85" t="s">
        <v>823</v>
      </c>
      <c r="AF70" s="79" t="b">
        <v>0</v>
      </c>
      <c r="AG70" s="79" t="s">
        <v>830</v>
      </c>
      <c r="AH70" s="79"/>
      <c r="AI70" s="85" t="s">
        <v>823</v>
      </c>
      <c r="AJ70" s="79" t="b">
        <v>0</v>
      </c>
      <c r="AK70" s="79">
        <v>2</v>
      </c>
      <c r="AL70" s="85" t="s">
        <v>749</v>
      </c>
      <c r="AM70" s="79" t="s">
        <v>840</v>
      </c>
      <c r="AN70" s="79" t="b">
        <v>0</v>
      </c>
      <c r="AO70" s="85" t="s">
        <v>749</v>
      </c>
      <c r="AP70" s="79" t="s">
        <v>176</v>
      </c>
      <c r="AQ70" s="79">
        <v>0</v>
      </c>
      <c r="AR70" s="79">
        <v>0</v>
      </c>
      <c r="AS70" s="79"/>
      <c r="AT70" s="79"/>
      <c r="AU70" s="79"/>
      <c r="AV70" s="79"/>
      <c r="AW70" s="79"/>
      <c r="AX70" s="79"/>
      <c r="AY70" s="79"/>
      <c r="AZ70" s="79"/>
      <c r="BA70">
        <v>1</v>
      </c>
      <c r="BB70" s="78" t="str">
        <f>REPLACE(INDEX(GroupVertices[Group],MATCH(Edges[[#This Row],[Vertex 1]],GroupVertices[Vertex],0)),1,1,"")</f>
        <v>10</v>
      </c>
      <c r="BC70" s="78" t="str">
        <f>REPLACE(INDEX(GroupVertices[Group],MATCH(Edges[[#This Row],[Vertex 2]],GroupVertices[Vertex],0)),1,1,"")</f>
        <v>10</v>
      </c>
      <c r="BD70" s="48">
        <v>1</v>
      </c>
      <c r="BE70" s="49">
        <v>12.5</v>
      </c>
      <c r="BF70" s="48">
        <v>0</v>
      </c>
      <c r="BG70" s="49">
        <v>0</v>
      </c>
      <c r="BH70" s="48">
        <v>0</v>
      </c>
      <c r="BI70" s="49">
        <v>0</v>
      </c>
      <c r="BJ70" s="48">
        <v>7</v>
      </c>
      <c r="BK70" s="49">
        <v>87.5</v>
      </c>
      <c r="BL70" s="48">
        <v>8</v>
      </c>
    </row>
    <row r="71" spans="1:64" ht="15">
      <c r="A71" s="64" t="s">
        <v>267</v>
      </c>
      <c r="B71" s="64" t="s">
        <v>322</v>
      </c>
      <c r="C71" s="65" t="s">
        <v>2374</v>
      </c>
      <c r="D71" s="66">
        <v>3</v>
      </c>
      <c r="E71" s="67" t="s">
        <v>132</v>
      </c>
      <c r="F71" s="68">
        <v>32</v>
      </c>
      <c r="G71" s="65"/>
      <c r="H71" s="69"/>
      <c r="I71" s="70"/>
      <c r="J71" s="70"/>
      <c r="K71" s="34" t="s">
        <v>65</v>
      </c>
      <c r="L71" s="77">
        <v>71</v>
      </c>
      <c r="M71" s="77"/>
      <c r="N71" s="72"/>
      <c r="O71" s="79" t="s">
        <v>333</v>
      </c>
      <c r="P71" s="81">
        <v>43508.94604166667</v>
      </c>
      <c r="Q71" s="79" t="s">
        <v>373</v>
      </c>
      <c r="R71" s="79"/>
      <c r="S71" s="79"/>
      <c r="T71" s="79" t="s">
        <v>455</v>
      </c>
      <c r="U71" s="82" t="s">
        <v>496</v>
      </c>
      <c r="V71" s="82" t="s">
        <v>496</v>
      </c>
      <c r="W71" s="81">
        <v>43508.94604166667</v>
      </c>
      <c r="X71" s="82" t="s">
        <v>619</v>
      </c>
      <c r="Y71" s="79"/>
      <c r="Z71" s="79"/>
      <c r="AA71" s="85" t="s">
        <v>751</v>
      </c>
      <c r="AB71" s="79"/>
      <c r="AC71" s="79" t="b">
        <v>0</v>
      </c>
      <c r="AD71" s="79">
        <v>11</v>
      </c>
      <c r="AE71" s="85" t="s">
        <v>823</v>
      </c>
      <c r="AF71" s="79" t="b">
        <v>0</v>
      </c>
      <c r="AG71" s="79" t="s">
        <v>830</v>
      </c>
      <c r="AH71" s="79"/>
      <c r="AI71" s="85" t="s">
        <v>823</v>
      </c>
      <c r="AJ71" s="79" t="b">
        <v>0</v>
      </c>
      <c r="AK71" s="79">
        <v>0</v>
      </c>
      <c r="AL71" s="85" t="s">
        <v>823</v>
      </c>
      <c r="AM71" s="79" t="s">
        <v>839</v>
      </c>
      <c r="AN71" s="79" t="b">
        <v>0</v>
      </c>
      <c r="AO71" s="85" t="s">
        <v>751</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4</v>
      </c>
      <c r="BE71" s="49">
        <v>28.571428571428573</v>
      </c>
      <c r="BF71" s="48">
        <v>0</v>
      </c>
      <c r="BG71" s="49">
        <v>0</v>
      </c>
      <c r="BH71" s="48">
        <v>0</v>
      </c>
      <c r="BI71" s="49">
        <v>0</v>
      </c>
      <c r="BJ71" s="48">
        <v>10</v>
      </c>
      <c r="BK71" s="49">
        <v>71.42857142857143</v>
      </c>
      <c r="BL71" s="48">
        <v>14</v>
      </c>
    </row>
    <row r="72" spans="1:64" ht="15">
      <c r="A72" s="64" t="s">
        <v>268</v>
      </c>
      <c r="B72" s="64" t="s">
        <v>268</v>
      </c>
      <c r="C72" s="65" t="s">
        <v>2374</v>
      </c>
      <c r="D72" s="66">
        <v>3</v>
      </c>
      <c r="E72" s="67" t="s">
        <v>132</v>
      </c>
      <c r="F72" s="68">
        <v>32</v>
      </c>
      <c r="G72" s="65"/>
      <c r="H72" s="69"/>
      <c r="I72" s="70"/>
      <c r="J72" s="70"/>
      <c r="K72" s="34" t="s">
        <v>65</v>
      </c>
      <c r="L72" s="77">
        <v>72</v>
      </c>
      <c r="M72" s="77"/>
      <c r="N72" s="72"/>
      <c r="O72" s="79" t="s">
        <v>176</v>
      </c>
      <c r="P72" s="81">
        <v>43508.005208333336</v>
      </c>
      <c r="Q72" s="79" t="s">
        <v>374</v>
      </c>
      <c r="R72" s="82" t="s">
        <v>429</v>
      </c>
      <c r="S72" s="79" t="s">
        <v>435</v>
      </c>
      <c r="T72" s="79" t="s">
        <v>447</v>
      </c>
      <c r="U72" s="79"/>
      <c r="V72" s="82" t="s">
        <v>537</v>
      </c>
      <c r="W72" s="81">
        <v>43508.005208333336</v>
      </c>
      <c r="X72" s="82" t="s">
        <v>620</v>
      </c>
      <c r="Y72" s="79"/>
      <c r="Z72" s="79"/>
      <c r="AA72" s="85" t="s">
        <v>752</v>
      </c>
      <c r="AB72" s="79"/>
      <c r="AC72" s="79" t="b">
        <v>0</v>
      </c>
      <c r="AD72" s="79">
        <v>5</v>
      </c>
      <c r="AE72" s="85" t="s">
        <v>823</v>
      </c>
      <c r="AF72" s="79" t="b">
        <v>1</v>
      </c>
      <c r="AG72" s="79" t="s">
        <v>830</v>
      </c>
      <c r="AH72" s="79"/>
      <c r="AI72" s="85" t="s">
        <v>835</v>
      </c>
      <c r="AJ72" s="79" t="b">
        <v>0</v>
      </c>
      <c r="AK72" s="79">
        <v>0</v>
      </c>
      <c r="AL72" s="85" t="s">
        <v>823</v>
      </c>
      <c r="AM72" s="79" t="s">
        <v>840</v>
      </c>
      <c r="AN72" s="79" t="b">
        <v>0</v>
      </c>
      <c r="AO72" s="85" t="s">
        <v>752</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7</v>
      </c>
      <c r="BK72" s="49">
        <v>100</v>
      </c>
      <c r="BL72" s="48">
        <v>7</v>
      </c>
    </row>
    <row r="73" spans="1:64" ht="15">
      <c r="A73" s="64" t="s">
        <v>268</v>
      </c>
      <c r="B73" s="64" t="s">
        <v>269</v>
      </c>
      <c r="C73" s="65" t="s">
        <v>2374</v>
      </c>
      <c r="D73" s="66">
        <v>3</v>
      </c>
      <c r="E73" s="67" t="s">
        <v>132</v>
      </c>
      <c r="F73" s="68">
        <v>32</v>
      </c>
      <c r="G73" s="65"/>
      <c r="H73" s="69"/>
      <c r="I73" s="70"/>
      <c r="J73" s="70"/>
      <c r="K73" s="34" t="s">
        <v>66</v>
      </c>
      <c r="L73" s="77">
        <v>73</v>
      </c>
      <c r="M73" s="77"/>
      <c r="N73" s="72"/>
      <c r="O73" s="79" t="s">
        <v>333</v>
      </c>
      <c r="P73" s="81">
        <v>43508.691087962965</v>
      </c>
      <c r="Q73" s="79" t="s">
        <v>375</v>
      </c>
      <c r="R73" s="79"/>
      <c r="S73" s="79"/>
      <c r="T73" s="79" t="s">
        <v>463</v>
      </c>
      <c r="U73" s="79"/>
      <c r="V73" s="82" t="s">
        <v>537</v>
      </c>
      <c r="W73" s="81">
        <v>43508.691087962965</v>
      </c>
      <c r="X73" s="82" t="s">
        <v>621</v>
      </c>
      <c r="Y73" s="79"/>
      <c r="Z73" s="79"/>
      <c r="AA73" s="85" t="s">
        <v>753</v>
      </c>
      <c r="AB73" s="79"/>
      <c r="AC73" s="79" t="b">
        <v>0</v>
      </c>
      <c r="AD73" s="79">
        <v>0</v>
      </c>
      <c r="AE73" s="85" t="s">
        <v>823</v>
      </c>
      <c r="AF73" s="79" t="b">
        <v>0</v>
      </c>
      <c r="AG73" s="79" t="s">
        <v>830</v>
      </c>
      <c r="AH73" s="79"/>
      <c r="AI73" s="85" t="s">
        <v>823</v>
      </c>
      <c r="AJ73" s="79" t="b">
        <v>0</v>
      </c>
      <c r="AK73" s="79">
        <v>1</v>
      </c>
      <c r="AL73" s="85" t="s">
        <v>754</v>
      </c>
      <c r="AM73" s="79" t="s">
        <v>840</v>
      </c>
      <c r="AN73" s="79" t="b">
        <v>0</v>
      </c>
      <c r="AO73" s="85" t="s">
        <v>754</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2</v>
      </c>
      <c r="BE73" s="49">
        <v>9.090909090909092</v>
      </c>
      <c r="BF73" s="48">
        <v>0</v>
      </c>
      <c r="BG73" s="49">
        <v>0</v>
      </c>
      <c r="BH73" s="48">
        <v>0</v>
      </c>
      <c r="BI73" s="49">
        <v>0</v>
      </c>
      <c r="BJ73" s="48">
        <v>20</v>
      </c>
      <c r="BK73" s="49">
        <v>90.9090909090909</v>
      </c>
      <c r="BL73" s="48">
        <v>22</v>
      </c>
    </row>
    <row r="74" spans="1:64" ht="15">
      <c r="A74" s="64" t="s">
        <v>269</v>
      </c>
      <c r="B74" s="64" t="s">
        <v>268</v>
      </c>
      <c r="C74" s="65" t="s">
        <v>2374</v>
      </c>
      <c r="D74" s="66">
        <v>3</v>
      </c>
      <c r="E74" s="67" t="s">
        <v>132</v>
      </c>
      <c r="F74" s="68">
        <v>32</v>
      </c>
      <c r="G74" s="65"/>
      <c r="H74" s="69"/>
      <c r="I74" s="70"/>
      <c r="J74" s="70"/>
      <c r="K74" s="34" t="s">
        <v>66</v>
      </c>
      <c r="L74" s="77">
        <v>74</v>
      </c>
      <c r="M74" s="77"/>
      <c r="N74" s="72"/>
      <c r="O74" s="79" t="s">
        <v>334</v>
      </c>
      <c r="P74" s="81">
        <v>43508.07361111111</v>
      </c>
      <c r="Q74" s="79" t="s">
        <v>376</v>
      </c>
      <c r="R74" s="79"/>
      <c r="S74" s="79"/>
      <c r="T74" s="79" t="s">
        <v>447</v>
      </c>
      <c r="U74" s="79"/>
      <c r="V74" s="82" t="s">
        <v>538</v>
      </c>
      <c r="W74" s="81">
        <v>43508.07361111111</v>
      </c>
      <c r="X74" s="82" t="s">
        <v>622</v>
      </c>
      <c r="Y74" s="79"/>
      <c r="Z74" s="79"/>
      <c r="AA74" s="85" t="s">
        <v>754</v>
      </c>
      <c r="AB74" s="85" t="s">
        <v>752</v>
      </c>
      <c r="AC74" s="79" t="b">
        <v>0</v>
      </c>
      <c r="AD74" s="79">
        <v>4</v>
      </c>
      <c r="AE74" s="85" t="s">
        <v>825</v>
      </c>
      <c r="AF74" s="79" t="b">
        <v>0</v>
      </c>
      <c r="AG74" s="79" t="s">
        <v>830</v>
      </c>
      <c r="AH74" s="79"/>
      <c r="AI74" s="85" t="s">
        <v>823</v>
      </c>
      <c r="AJ74" s="79" t="b">
        <v>0</v>
      </c>
      <c r="AK74" s="79">
        <v>1</v>
      </c>
      <c r="AL74" s="85" t="s">
        <v>823</v>
      </c>
      <c r="AM74" s="79" t="s">
        <v>844</v>
      </c>
      <c r="AN74" s="79" t="b">
        <v>0</v>
      </c>
      <c r="AO74" s="85" t="s">
        <v>752</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2</v>
      </c>
      <c r="BE74" s="49">
        <v>9.523809523809524</v>
      </c>
      <c r="BF74" s="48">
        <v>0</v>
      </c>
      <c r="BG74" s="49">
        <v>0</v>
      </c>
      <c r="BH74" s="48">
        <v>0</v>
      </c>
      <c r="BI74" s="49">
        <v>0</v>
      </c>
      <c r="BJ74" s="48">
        <v>19</v>
      </c>
      <c r="BK74" s="49">
        <v>90.47619047619048</v>
      </c>
      <c r="BL74" s="48">
        <v>21</v>
      </c>
    </row>
    <row r="75" spans="1:64" ht="15">
      <c r="A75" s="64" t="s">
        <v>269</v>
      </c>
      <c r="B75" s="64" t="s">
        <v>267</v>
      </c>
      <c r="C75" s="65" t="s">
        <v>2374</v>
      </c>
      <c r="D75" s="66">
        <v>3</v>
      </c>
      <c r="E75" s="67" t="s">
        <v>132</v>
      </c>
      <c r="F75" s="68">
        <v>32</v>
      </c>
      <c r="G75" s="65"/>
      <c r="H75" s="69"/>
      <c r="I75" s="70"/>
      <c r="J75" s="70"/>
      <c r="K75" s="34" t="s">
        <v>65</v>
      </c>
      <c r="L75" s="77">
        <v>75</v>
      </c>
      <c r="M75" s="77"/>
      <c r="N75" s="72"/>
      <c r="O75" s="79" t="s">
        <v>334</v>
      </c>
      <c r="P75" s="81">
        <v>43508.958402777775</v>
      </c>
      <c r="Q75" s="79" t="s">
        <v>377</v>
      </c>
      <c r="R75" s="79"/>
      <c r="S75" s="79"/>
      <c r="T75" s="79" t="s">
        <v>446</v>
      </c>
      <c r="U75" s="79"/>
      <c r="V75" s="82" t="s">
        <v>538</v>
      </c>
      <c r="W75" s="81">
        <v>43508.958402777775</v>
      </c>
      <c r="X75" s="82" t="s">
        <v>623</v>
      </c>
      <c r="Y75" s="79"/>
      <c r="Z75" s="79"/>
      <c r="AA75" s="85" t="s">
        <v>755</v>
      </c>
      <c r="AB75" s="85" t="s">
        <v>751</v>
      </c>
      <c r="AC75" s="79" t="b">
        <v>0</v>
      </c>
      <c r="AD75" s="79">
        <v>0</v>
      </c>
      <c r="AE75" s="85" t="s">
        <v>826</v>
      </c>
      <c r="AF75" s="79" t="b">
        <v>0</v>
      </c>
      <c r="AG75" s="79" t="s">
        <v>830</v>
      </c>
      <c r="AH75" s="79"/>
      <c r="AI75" s="85" t="s">
        <v>823</v>
      </c>
      <c r="AJ75" s="79" t="b">
        <v>0</v>
      </c>
      <c r="AK75" s="79">
        <v>0</v>
      </c>
      <c r="AL75" s="85" t="s">
        <v>823</v>
      </c>
      <c r="AM75" s="79" t="s">
        <v>844</v>
      </c>
      <c r="AN75" s="79" t="b">
        <v>0</v>
      </c>
      <c r="AO75" s="85" t="s">
        <v>751</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2</v>
      </c>
      <c r="BE75" s="49">
        <v>25</v>
      </c>
      <c r="BF75" s="48">
        <v>0</v>
      </c>
      <c r="BG75" s="49">
        <v>0</v>
      </c>
      <c r="BH75" s="48">
        <v>0</v>
      </c>
      <c r="BI75" s="49">
        <v>0</v>
      </c>
      <c r="BJ75" s="48">
        <v>6</v>
      </c>
      <c r="BK75" s="49">
        <v>75</v>
      </c>
      <c r="BL75" s="48">
        <v>8</v>
      </c>
    </row>
    <row r="76" spans="1:64" ht="15">
      <c r="A76" s="64" t="s">
        <v>270</v>
      </c>
      <c r="B76" s="64" t="s">
        <v>269</v>
      </c>
      <c r="C76" s="65" t="s">
        <v>2374</v>
      </c>
      <c r="D76" s="66">
        <v>3</v>
      </c>
      <c r="E76" s="67" t="s">
        <v>132</v>
      </c>
      <c r="F76" s="68">
        <v>32</v>
      </c>
      <c r="G76" s="65"/>
      <c r="H76" s="69"/>
      <c r="I76" s="70"/>
      <c r="J76" s="70"/>
      <c r="K76" s="34" t="s">
        <v>65</v>
      </c>
      <c r="L76" s="77">
        <v>76</v>
      </c>
      <c r="M76" s="77"/>
      <c r="N76" s="72"/>
      <c r="O76" s="79" t="s">
        <v>333</v>
      </c>
      <c r="P76" s="81">
        <v>43508.95842592593</v>
      </c>
      <c r="Q76" s="79" t="s">
        <v>378</v>
      </c>
      <c r="R76" s="79"/>
      <c r="S76" s="79"/>
      <c r="T76" s="79" t="s">
        <v>446</v>
      </c>
      <c r="U76" s="82" t="s">
        <v>497</v>
      </c>
      <c r="V76" s="82" t="s">
        <v>497</v>
      </c>
      <c r="W76" s="81">
        <v>43508.95842592593</v>
      </c>
      <c r="X76" s="82" t="s">
        <v>624</v>
      </c>
      <c r="Y76" s="79"/>
      <c r="Z76" s="79"/>
      <c r="AA76" s="85" t="s">
        <v>756</v>
      </c>
      <c r="AB76" s="79"/>
      <c r="AC76" s="79" t="b">
        <v>0</v>
      </c>
      <c r="AD76" s="79">
        <v>6</v>
      </c>
      <c r="AE76" s="85" t="s">
        <v>823</v>
      </c>
      <c r="AF76" s="79" t="b">
        <v>0</v>
      </c>
      <c r="AG76" s="79" t="s">
        <v>830</v>
      </c>
      <c r="AH76" s="79"/>
      <c r="AI76" s="85" t="s">
        <v>823</v>
      </c>
      <c r="AJ76" s="79" t="b">
        <v>0</v>
      </c>
      <c r="AK76" s="79">
        <v>0</v>
      </c>
      <c r="AL76" s="85" t="s">
        <v>823</v>
      </c>
      <c r="AM76" s="79" t="s">
        <v>840</v>
      </c>
      <c r="AN76" s="79" t="b">
        <v>0</v>
      </c>
      <c r="AO76" s="85" t="s">
        <v>756</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2</v>
      </c>
      <c r="BE76" s="49">
        <v>18.181818181818183</v>
      </c>
      <c r="BF76" s="48">
        <v>0</v>
      </c>
      <c r="BG76" s="49">
        <v>0</v>
      </c>
      <c r="BH76" s="48">
        <v>0</v>
      </c>
      <c r="BI76" s="49">
        <v>0</v>
      </c>
      <c r="BJ76" s="48">
        <v>9</v>
      </c>
      <c r="BK76" s="49">
        <v>81.81818181818181</v>
      </c>
      <c r="BL76" s="48">
        <v>11</v>
      </c>
    </row>
    <row r="77" spans="1:64" ht="15">
      <c r="A77" s="64" t="s">
        <v>271</v>
      </c>
      <c r="B77" s="64" t="s">
        <v>311</v>
      </c>
      <c r="C77" s="65" t="s">
        <v>2374</v>
      </c>
      <c r="D77" s="66">
        <v>3</v>
      </c>
      <c r="E77" s="67" t="s">
        <v>132</v>
      </c>
      <c r="F77" s="68">
        <v>32</v>
      </c>
      <c r="G77" s="65"/>
      <c r="H77" s="69"/>
      <c r="I77" s="70"/>
      <c r="J77" s="70"/>
      <c r="K77" s="34" t="s">
        <v>65</v>
      </c>
      <c r="L77" s="77">
        <v>77</v>
      </c>
      <c r="M77" s="77"/>
      <c r="N77" s="72"/>
      <c r="O77" s="79" t="s">
        <v>333</v>
      </c>
      <c r="P77" s="81">
        <v>43508.95872685185</v>
      </c>
      <c r="Q77" s="79" t="s">
        <v>379</v>
      </c>
      <c r="R77" s="79"/>
      <c r="S77" s="79"/>
      <c r="T77" s="79" t="s">
        <v>446</v>
      </c>
      <c r="U77" s="82" t="s">
        <v>498</v>
      </c>
      <c r="V77" s="82" t="s">
        <v>498</v>
      </c>
      <c r="W77" s="81">
        <v>43508.95872685185</v>
      </c>
      <c r="X77" s="82" t="s">
        <v>625</v>
      </c>
      <c r="Y77" s="79"/>
      <c r="Z77" s="79"/>
      <c r="AA77" s="85" t="s">
        <v>757</v>
      </c>
      <c r="AB77" s="79"/>
      <c r="AC77" s="79" t="b">
        <v>0</v>
      </c>
      <c r="AD77" s="79">
        <v>0</v>
      </c>
      <c r="AE77" s="85" t="s">
        <v>823</v>
      </c>
      <c r="AF77" s="79" t="b">
        <v>0</v>
      </c>
      <c r="AG77" s="79" t="s">
        <v>830</v>
      </c>
      <c r="AH77" s="79"/>
      <c r="AI77" s="85" t="s">
        <v>823</v>
      </c>
      <c r="AJ77" s="79" t="b">
        <v>0</v>
      </c>
      <c r="AK77" s="79">
        <v>3</v>
      </c>
      <c r="AL77" s="85" t="s">
        <v>809</v>
      </c>
      <c r="AM77" s="79" t="s">
        <v>838</v>
      </c>
      <c r="AN77" s="79" t="b">
        <v>0</v>
      </c>
      <c r="AO77" s="85" t="s">
        <v>809</v>
      </c>
      <c r="AP77" s="79" t="s">
        <v>176</v>
      </c>
      <c r="AQ77" s="79">
        <v>0</v>
      </c>
      <c r="AR77" s="79">
        <v>0</v>
      </c>
      <c r="AS77" s="79"/>
      <c r="AT77" s="79"/>
      <c r="AU77" s="79"/>
      <c r="AV77" s="79"/>
      <c r="AW77" s="79"/>
      <c r="AX77" s="79"/>
      <c r="AY77" s="79"/>
      <c r="AZ77" s="79"/>
      <c r="BA77">
        <v>1</v>
      </c>
      <c r="BB77" s="78" t="str">
        <f>REPLACE(INDEX(GroupVertices[Group],MATCH(Edges[[#This Row],[Vertex 1]],GroupVertices[Vertex],0)),1,1,"")</f>
        <v>8</v>
      </c>
      <c r="BC77" s="78" t="str">
        <f>REPLACE(INDEX(GroupVertices[Group],MATCH(Edges[[#This Row],[Vertex 2]],GroupVertices[Vertex],0)),1,1,"")</f>
        <v>8</v>
      </c>
      <c r="BD77" s="48">
        <v>0</v>
      </c>
      <c r="BE77" s="49">
        <v>0</v>
      </c>
      <c r="BF77" s="48">
        <v>0</v>
      </c>
      <c r="BG77" s="49">
        <v>0</v>
      </c>
      <c r="BH77" s="48">
        <v>0</v>
      </c>
      <c r="BI77" s="49">
        <v>0</v>
      </c>
      <c r="BJ77" s="48">
        <v>6</v>
      </c>
      <c r="BK77" s="49">
        <v>100</v>
      </c>
      <c r="BL77" s="48">
        <v>6</v>
      </c>
    </row>
    <row r="78" spans="1:64" ht="15">
      <c r="A78" s="64" t="s">
        <v>272</v>
      </c>
      <c r="B78" s="64" t="s">
        <v>272</v>
      </c>
      <c r="C78" s="65" t="s">
        <v>2374</v>
      </c>
      <c r="D78" s="66">
        <v>3</v>
      </c>
      <c r="E78" s="67" t="s">
        <v>132</v>
      </c>
      <c r="F78" s="68">
        <v>32</v>
      </c>
      <c r="G78" s="65"/>
      <c r="H78" s="69"/>
      <c r="I78" s="70"/>
      <c r="J78" s="70"/>
      <c r="K78" s="34" t="s">
        <v>65</v>
      </c>
      <c r="L78" s="77">
        <v>78</v>
      </c>
      <c r="M78" s="77"/>
      <c r="N78" s="72"/>
      <c r="O78" s="79" t="s">
        <v>176</v>
      </c>
      <c r="P78" s="81">
        <v>43508.953888888886</v>
      </c>
      <c r="Q78" s="79" t="s">
        <v>380</v>
      </c>
      <c r="R78" s="79"/>
      <c r="S78" s="79"/>
      <c r="T78" s="79" t="s">
        <v>447</v>
      </c>
      <c r="U78" s="82" t="s">
        <v>499</v>
      </c>
      <c r="V78" s="82" t="s">
        <v>499</v>
      </c>
      <c r="W78" s="81">
        <v>43508.953888888886</v>
      </c>
      <c r="X78" s="82" t="s">
        <v>626</v>
      </c>
      <c r="Y78" s="79"/>
      <c r="Z78" s="79"/>
      <c r="AA78" s="85" t="s">
        <v>758</v>
      </c>
      <c r="AB78" s="79"/>
      <c r="AC78" s="79" t="b">
        <v>0</v>
      </c>
      <c r="AD78" s="79">
        <v>3</v>
      </c>
      <c r="AE78" s="85" t="s">
        <v>823</v>
      </c>
      <c r="AF78" s="79" t="b">
        <v>0</v>
      </c>
      <c r="AG78" s="79" t="s">
        <v>830</v>
      </c>
      <c r="AH78" s="79"/>
      <c r="AI78" s="85" t="s">
        <v>823</v>
      </c>
      <c r="AJ78" s="79" t="b">
        <v>0</v>
      </c>
      <c r="AK78" s="79">
        <v>1</v>
      </c>
      <c r="AL78" s="85" t="s">
        <v>823</v>
      </c>
      <c r="AM78" s="79" t="s">
        <v>840</v>
      </c>
      <c r="AN78" s="79" t="b">
        <v>0</v>
      </c>
      <c r="AO78" s="85" t="s">
        <v>758</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12.5</v>
      </c>
      <c r="BF78" s="48">
        <v>0</v>
      </c>
      <c r="BG78" s="49">
        <v>0</v>
      </c>
      <c r="BH78" s="48">
        <v>0</v>
      </c>
      <c r="BI78" s="49">
        <v>0</v>
      </c>
      <c r="BJ78" s="48">
        <v>7</v>
      </c>
      <c r="BK78" s="49">
        <v>87.5</v>
      </c>
      <c r="BL78" s="48">
        <v>8</v>
      </c>
    </row>
    <row r="79" spans="1:64" ht="15">
      <c r="A79" s="64" t="s">
        <v>269</v>
      </c>
      <c r="B79" s="64" t="s">
        <v>272</v>
      </c>
      <c r="C79" s="65" t="s">
        <v>2374</v>
      </c>
      <c r="D79" s="66">
        <v>3</v>
      </c>
      <c r="E79" s="67" t="s">
        <v>132</v>
      </c>
      <c r="F79" s="68">
        <v>32</v>
      </c>
      <c r="G79" s="65"/>
      <c r="H79" s="69"/>
      <c r="I79" s="70"/>
      <c r="J79" s="70"/>
      <c r="K79" s="34" t="s">
        <v>65</v>
      </c>
      <c r="L79" s="77">
        <v>79</v>
      </c>
      <c r="M79" s="77"/>
      <c r="N79" s="72"/>
      <c r="O79" s="79" t="s">
        <v>334</v>
      </c>
      <c r="P79" s="81">
        <v>43508.95799768518</v>
      </c>
      <c r="Q79" s="79" t="s">
        <v>381</v>
      </c>
      <c r="R79" s="79"/>
      <c r="S79" s="79"/>
      <c r="T79" s="79" t="s">
        <v>446</v>
      </c>
      <c r="U79" s="79"/>
      <c r="V79" s="82" t="s">
        <v>538</v>
      </c>
      <c r="W79" s="81">
        <v>43508.95799768518</v>
      </c>
      <c r="X79" s="82" t="s">
        <v>627</v>
      </c>
      <c r="Y79" s="79"/>
      <c r="Z79" s="79"/>
      <c r="AA79" s="85" t="s">
        <v>759</v>
      </c>
      <c r="AB79" s="85" t="s">
        <v>758</v>
      </c>
      <c r="AC79" s="79" t="b">
        <v>0</v>
      </c>
      <c r="AD79" s="79">
        <v>2</v>
      </c>
      <c r="AE79" s="85" t="s">
        <v>827</v>
      </c>
      <c r="AF79" s="79" t="b">
        <v>0</v>
      </c>
      <c r="AG79" s="79" t="s">
        <v>830</v>
      </c>
      <c r="AH79" s="79"/>
      <c r="AI79" s="85" t="s">
        <v>823</v>
      </c>
      <c r="AJ79" s="79" t="b">
        <v>0</v>
      </c>
      <c r="AK79" s="79">
        <v>0</v>
      </c>
      <c r="AL79" s="85" t="s">
        <v>823</v>
      </c>
      <c r="AM79" s="79" t="s">
        <v>844</v>
      </c>
      <c r="AN79" s="79" t="b">
        <v>0</v>
      </c>
      <c r="AO79" s="85" t="s">
        <v>758</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2</v>
      </c>
      <c r="BE79" s="49">
        <v>25</v>
      </c>
      <c r="BF79" s="48">
        <v>0</v>
      </c>
      <c r="BG79" s="49">
        <v>0</v>
      </c>
      <c r="BH79" s="48">
        <v>0</v>
      </c>
      <c r="BI79" s="49">
        <v>0</v>
      </c>
      <c r="BJ79" s="48">
        <v>6</v>
      </c>
      <c r="BK79" s="49">
        <v>75</v>
      </c>
      <c r="BL79" s="48">
        <v>8</v>
      </c>
    </row>
    <row r="80" spans="1:64" ht="15">
      <c r="A80" s="64" t="s">
        <v>273</v>
      </c>
      <c r="B80" s="64" t="s">
        <v>272</v>
      </c>
      <c r="C80" s="65" t="s">
        <v>2374</v>
      </c>
      <c r="D80" s="66">
        <v>3</v>
      </c>
      <c r="E80" s="67" t="s">
        <v>132</v>
      </c>
      <c r="F80" s="68">
        <v>32</v>
      </c>
      <c r="G80" s="65"/>
      <c r="H80" s="69"/>
      <c r="I80" s="70"/>
      <c r="J80" s="70"/>
      <c r="K80" s="34" t="s">
        <v>65</v>
      </c>
      <c r="L80" s="77">
        <v>80</v>
      </c>
      <c r="M80" s="77"/>
      <c r="N80" s="72"/>
      <c r="O80" s="79" t="s">
        <v>333</v>
      </c>
      <c r="P80" s="81">
        <v>43508.95878472222</v>
      </c>
      <c r="Q80" s="79" t="s">
        <v>382</v>
      </c>
      <c r="R80" s="79"/>
      <c r="S80" s="79"/>
      <c r="T80" s="79" t="s">
        <v>447</v>
      </c>
      <c r="U80" s="82" t="s">
        <v>499</v>
      </c>
      <c r="V80" s="82" t="s">
        <v>499</v>
      </c>
      <c r="W80" s="81">
        <v>43508.95878472222</v>
      </c>
      <c r="X80" s="82" t="s">
        <v>628</v>
      </c>
      <c r="Y80" s="79"/>
      <c r="Z80" s="79"/>
      <c r="AA80" s="85" t="s">
        <v>760</v>
      </c>
      <c r="AB80" s="79"/>
      <c r="AC80" s="79" t="b">
        <v>0</v>
      </c>
      <c r="AD80" s="79">
        <v>0</v>
      </c>
      <c r="AE80" s="85" t="s">
        <v>823</v>
      </c>
      <c r="AF80" s="79" t="b">
        <v>0</v>
      </c>
      <c r="AG80" s="79" t="s">
        <v>830</v>
      </c>
      <c r="AH80" s="79"/>
      <c r="AI80" s="85" t="s">
        <v>823</v>
      </c>
      <c r="AJ80" s="79" t="b">
        <v>0</v>
      </c>
      <c r="AK80" s="79">
        <v>1</v>
      </c>
      <c r="AL80" s="85" t="s">
        <v>758</v>
      </c>
      <c r="AM80" s="79" t="s">
        <v>840</v>
      </c>
      <c r="AN80" s="79" t="b">
        <v>0</v>
      </c>
      <c r="AO80" s="85" t="s">
        <v>758</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1</v>
      </c>
      <c r="BE80" s="49">
        <v>10</v>
      </c>
      <c r="BF80" s="48">
        <v>0</v>
      </c>
      <c r="BG80" s="49">
        <v>0</v>
      </c>
      <c r="BH80" s="48">
        <v>0</v>
      </c>
      <c r="BI80" s="49">
        <v>0</v>
      </c>
      <c r="BJ80" s="48">
        <v>9</v>
      </c>
      <c r="BK80" s="49">
        <v>90</v>
      </c>
      <c r="BL80" s="48">
        <v>10</v>
      </c>
    </row>
    <row r="81" spans="1:64" ht="15">
      <c r="A81" s="64" t="s">
        <v>274</v>
      </c>
      <c r="B81" s="64" t="s">
        <v>300</v>
      </c>
      <c r="C81" s="65" t="s">
        <v>2374</v>
      </c>
      <c r="D81" s="66">
        <v>3</v>
      </c>
      <c r="E81" s="67" t="s">
        <v>132</v>
      </c>
      <c r="F81" s="68">
        <v>32</v>
      </c>
      <c r="G81" s="65"/>
      <c r="H81" s="69"/>
      <c r="I81" s="70"/>
      <c r="J81" s="70"/>
      <c r="K81" s="34" t="s">
        <v>65</v>
      </c>
      <c r="L81" s="77">
        <v>81</v>
      </c>
      <c r="M81" s="77"/>
      <c r="N81" s="72"/>
      <c r="O81" s="79" t="s">
        <v>333</v>
      </c>
      <c r="P81" s="81">
        <v>43508.95957175926</v>
      </c>
      <c r="Q81" s="79" t="s">
        <v>341</v>
      </c>
      <c r="R81" s="79"/>
      <c r="S81" s="79"/>
      <c r="T81" s="79" t="s">
        <v>445</v>
      </c>
      <c r="U81" s="82" t="s">
        <v>480</v>
      </c>
      <c r="V81" s="82" t="s">
        <v>480</v>
      </c>
      <c r="W81" s="81">
        <v>43508.95957175926</v>
      </c>
      <c r="X81" s="82" t="s">
        <v>629</v>
      </c>
      <c r="Y81" s="79"/>
      <c r="Z81" s="79"/>
      <c r="AA81" s="85" t="s">
        <v>761</v>
      </c>
      <c r="AB81" s="79"/>
      <c r="AC81" s="79" t="b">
        <v>0</v>
      </c>
      <c r="AD81" s="79">
        <v>0</v>
      </c>
      <c r="AE81" s="85" t="s">
        <v>823</v>
      </c>
      <c r="AF81" s="79" t="b">
        <v>0</v>
      </c>
      <c r="AG81" s="79" t="s">
        <v>830</v>
      </c>
      <c r="AH81" s="79"/>
      <c r="AI81" s="85" t="s">
        <v>823</v>
      </c>
      <c r="AJ81" s="79" t="b">
        <v>0</v>
      </c>
      <c r="AK81" s="79">
        <v>34</v>
      </c>
      <c r="AL81" s="85" t="s">
        <v>792</v>
      </c>
      <c r="AM81" s="79" t="s">
        <v>839</v>
      </c>
      <c r="AN81" s="79" t="b">
        <v>0</v>
      </c>
      <c r="AO81" s="85" t="s">
        <v>792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11.11111111111111</v>
      </c>
      <c r="BF81" s="48">
        <v>0</v>
      </c>
      <c r="BG81" s="49">
        <v>0</v>
      </c>
      <c r="BH81" s="48">
        <v>0</v>
      </c>
      <c r="BI81" s="49">
        <v>0</v>
      </c>
      <c r="BJ81" s="48">
        <v>8</v>
      </c>
      <c r="BK81" s="49">
        <v>88.88888888888889</v>
      </c>
      <c r="BL81" s="48">
        <v>9</v>
      </c>
    </row>
    <row r="82" spans="1:64" ht="15">
      <c r="A82" s="64" t="s">
        <v>275</v>
      </c>
      <c r="B82" s="64" t="s">
        <v>300</v>
      </c>
      <c r="C82" s="65" t="s">
        <v>2374</v>
      </c>
      <c r="D82" s="66">
        <v>3</v>
      </c>
      <c r="E82" s="67" t="s">
        <v>132</v>
      </c>
      <c r="F82" s="68">
        <v>32</v>
      </c>
      <c r="G82" s="65"/>
      <c r="H82" s="69"/>
      <c r="I82" s="70"/>
      <c r="J82" s="70"/>
      <c r="K82" s="34" t="s">
        <v>65</v>
      </c>
      <c r="L82" s="77">
        <v>82</v>
      </c>
      <c r="M82" s="77"/>
      <c r="N82" s="72"/>
      <c r="O82" s="79" t="s">
        <v>333</v>
      </c>
      <c r="P82" s="81">
        <v>43508.96178240741</v>
      </c>
      <c r="Q82" s="79" t="s">
        <v>341</v>
      </c>
      <c r="R82" s="79"/>
      <c r="S82" s="79"/>
      <c r="T82" s="79" t="s">
        <v>445</v>
      </c>
      <c r="U82" s="82" t="s">
        <v>480</v>
      </c>
      <c r="V82" s="82" t="s">
        <v>480</v>
      </c>
      <c r="W82" s="81">
        <v>43508.96178240741</v>
      </c>
      <c r="X82" s="82" t="s">
        <v>630</v>
      </c>
      <c r="Y82" s="79"/>
      <c r="Z82" s="79"/>
      <c r="AA82" s="85" t="s">
        <v>762</v>
      </c>
      <c r="AB82" s="79"/>
      <c r="AC82" s="79" t="b">
        <v>0</v>
      </c>
      <c r="AD82" s="79">
        <v>0</v>
      </c>
      <c r="AE82" s="85" t="s">
        <v>823</v>
      </c>
      <c r="AF82" s="79" t="b">
        <v>0</v>
      </c>
      <c r="AG82" s="79" t="s">
        <v>830</v>
      </c>
      <c r="AH82" s="79"/>
      <c r="AI82" s="85" t="s">
        <v>823</v>
      </c>
      <c r="AJ82" s="79" t="b">
        <v>0</v>
      </c>
      <c r="AK82" s="79">
        <v>34</v>
      </c>
      <c r="AL82" s="85" t="s">
        <v>792</v>
      </c>
      <c r="AM82" s="79" t="s">
        <v>838</v>
      </c>
      <c r="AN82" s="79" t="b">
        <v>0</v>
      </c>
      <c r="AO82" s="85" t="s">
        <v>792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276</v>
      </c>
      <c r="B83" s="64" t="s">
        <v>323</v>
      </c>
      <c r="C83" s="65" t="s">
        <v>2374</v>
      </c>
      <c r="D83" s="66">
        <v>3</v>
      </c>
      <c r="E83" s="67" t="s">
        <v>132</v>
      </c>
      <c r="F83" s="68">
        <v>32</v>
      </c>
      <c r="G83" s="65"/>
      <c r="H83" s="69"/>
      <c r="I83" s="70"/>
      <c r="J83" s="70"/>
      <c r="K83" s="34" t="s">
        <v>65</v>
      </c>
      <c r="L83" s="77">
        <v>83</v>
      </c>
      <c r="M83" s="77"/>
      <c r="N83" s="72"/>
      <c r="O83" s="79" t="s">
        <v>333</v>
      </c>
      <c r="P83" s="81">
        <v>43508.964953703704</v>
      </c>
      <c r="Q83" s="79" t="s">
        <v>383</v>
      </c>
      <c r="R83" s="79"/>
      <c r="S83" s="79"/>
      <c r="T83" s="79" t="s">
        <v>464</v>
      </c>
      <c r="U83" s="82" t="s">
        <v>500</v>
      </c>
      <c r="V83" s="82" t="s">
        <v>500</v>
      </c>
      <c r="W83" s="81">
        <v>43508.964953703704</v>
      </c>
      <c r="X83" s="82" t="s">
        <v>631</v>
      </c>
      <c r="Y83" s="79"/>
      <c r="Z83" s="79"/>
      <c r="AA83" s="85" t="s">
        <v>763</v>
      </c>
      <c r="AB83" s="79"/>
      <c r="AC83" s="79" t="b">
        <v>0</v>
      </c>
      <c r="AD83" s="79">
        <v>9</v>
      </c>
      <c r="AE83" s="85" t="s">
        <v>823</v>
      </c>
      <c r="AF83" s="79" t="b">
        <v>0</v>
      </c>
      <c r="AG83" s="79" t="s">
        <v>830</v>
      </c>
      <c r="AH83" s="79"/>
      <c r="AI83" s="85" t="s">
        <v>823</v>
      </c>
      <c r="AJ83" s="79" t="b">
        <v>0</v>
      </c>
      <c r="AK83" s="79">
        <v>0</v>
      </c>
      <c r="AL83" s="85" t="s">
        <v>823</v>
      </c>
      <c r="AM83" s="79" t="s">
        <v>840</v>
      </c>
      <c r="AN83" s="79" t="b">
        <v>0</v>
      </c>
      <c r="AO83" s="85" t="s">
        <v>763</v>
      </c>
      <c r="AP83" s="79" t="s">
        <v>176</v>
      </c>
      <c r="AQ83" s="79">
        <v>0</v>
      </c>
      <c r="AR83" s="79">
        <v>0</v>
      </c>
      <c r="AS83" s="79" t="s">
        <v>849</v>
      </c>
      <c r="AT83" s="79" t="s">
        <v>853</v>
      </c>
      <c r="AU83" s="79" t="s">
        <v>855</v>
      </c>
      <c r="AV83" s="79" t="s">
        <v>858</v>
      </c>
      <c r="AW83" s="79" t="s">
        <v>863</v>
      </c>
      <c r="AX83" s="79" t="s">
        <v>858</v>
      </c>
      <c r="AY83" s="79" t="s">
        <v>872</v>
      </c>
      <c r="AZ83" s="82" t="s">
        <v>874</v>
      </c>
      <c r="BA83">
        <v>1</v>
      </c>
      <c r="BB83" s="78" t="str">
        <f>REPLACE(INDEX(GroupVertices[Group],MATCH(Edges[[#This Row],[Vertex 1]],GroupVertices[Vertex],0)),1,1,"")</f>
        <v>12</v>
      </c>
      <c r="BC83" s="78" t="str">
        <f>REPLACE(INDEX(GroupVertices[Group],MATCH(Edges[[#This Row],[Vertex 2]],GroupVertices[Vertex],0)),1,1,"")</f>
        <v>12</v>
      </c>
      <c r="BD83" s="48">
        <v>1</v>
      </c>
      <c r="BE83" s="49">
        <v>8.333333333333334</v>
      </c>
      <c r="BF83" s="48">
        <v>0</v>
      </c>
      <c r="BG83" s="49">
        <v>0</v>
      </c>
      <c r="BH83" s="48">
        <v>0</v>
      </c>
      <c r="BI83" s="49">
        <v>0</v>
      </c>
      <c r="BJ83" s="48">
        <v>11</v>
      </c>
      <c r="BK83" s="49">
        <v>91.66666666666667</v>
      </c>
      <c r="BL83" s="48">
        <v>12</v>
      </c>
    </row>
    <row r="84" spans="1:64" ht="15">
      <c r="A84" s="64" t="s">
        <v>277</v>
      </c>
      <c r="B84" s="64" t="s">
        <v>277</v>
      </c>
      <c r="C84" s="65" t="s">
        <v>2374</v>
      </c>
      <c r="D84" s="66">
        <v>3</v>
      </c>
      <c r="E84" s="67" t="s">
        <v>132</v>
      </c>
      <c r="F84" s="68">
        <v>32</v>
      </c>
      <c r="G84" s="65"/>
      <c r="H84" s="69"/>
      <c r="I84" s="70"/>
      <c r="J84" s="70"/>
      <c r="K84" s="34" t="s">
        <v>65</v>
      </c>
      <c r="L84" s="77">
        <v>84</v>
      </c>
      <c r="M84" s="77"/>
      <c r="N84" s="72"/>
      <c r="O84" s="79" t="s">
        <v>176</v>
      </c>
      <c r="P84" s="81">
        <v>43508.967465277776</v>
      </c>
      <c r="Q84" s="79" t="s">
        <v>384</v>
      </c>
      <c r="R84" s="79"/>
      <c r="S84" s="79"/>
      <c r="T84" s="79" t="s">
        <v>446</v>
      </c>
      <c r="U84" s="82" t="s">
        <v>501</v>
      </c>
      <c r="V84" s="82" t="s">
        <v>501</v>
      </c>
      <c r="W84" s="81">
        <v>43508.967465277776</v>
      </c>
      <c r="X84" s="82" t="s">
        <v>632</v>
      </c>
      <c r="Y84" s="79"/>
      <c r="Z84" s="79"/>
      <c r="AA84" s="85" t="s">
        <v>764</v>
      </c>
      <c r="AB84" s="79"/>
      <c r="AC84" s="79" t="b">
        <v>0</v>
      </c>
      <c r="AD84" s="79">
        <v>0</v>
      </c>
      <c r="AE84" s="85" t="s">
        <v>823</v>
      </c>
      <c r="AF84" s="79" t="b">
        <v>0</v>
      </c>
      <c r="AG84" s="79" t="s">
        <v>830</v>
      </c>
      <c r="AH84" s="79"/>
      <c r="AI84" s="85" t="s">
        <v>823</v>
      </c>
      <c r="AJ84" s="79" t="b">
        <v>0</v>
      </c>
      <c r="AK84" s="79">
        <v>0</v>
      </c>
      <c r="AL84" s="85" t="s">
        <v>823</v>
      </c>
      <c r="AM84" s="79" t="s">
        <v>840</v>
      </c>
      <c r="AN84" s="79" t="b">
        <v>0</v>
      </c>
      <c r="AO84" s="85" t="s">
        <v>764</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1</v>
      </c>
      <c r="BE84" s="49">
        <v>4.3478260869565215</v>
      </c>
      <c r="BF84" s="48">
        <v>0</v>
      </c>
      <c r="BG84" s="49">
        <v>0</v>
      </c>
      <c r="BH84" s="48">
        <v>0</v>
      </c>
      <c r="BI84" s="49">
        <v>0</v>
      </c>
      <c r="BJ84" s="48">
        <v>22</v>
      </c>
      <c r="BK84" s="49">
        <v>95.65217391304348</v>
      </c>
      <c r="BL84" s="48">
        <v>23</v>
      </c>
    </row>
    <row r="85" spans="1:64" ht="15">
      <c r="A85" s="64" t="s">
        <v>278</v>
      </c>
      <c r="B85" s="64" t="s">
        <v>269</v>
      </c>
      <c r="C85" s="65" t="s">
        <v>2374</v>
      </c>
      <c r="D85" s="66">
        <v>3</v>
      </c>
      <c r="E85" s="67" t="s">
        <v>132</v>
      </c>
      <c r="F85" s="68">
        <v>32</v>
      </c>
      <c r="G85" s="65"/>
      <c r="H85" s="69"/>
      <c r="I85" s="70"/>
      <c r="J85" s="70"/>
      <c r="K85" s="34" t="s">
        <v>65</v>
      </c>
      <c r="L85" s="77">
        <v>85</v>
      </c>
      <c r="M85" s="77"/>
      <c r="N85" s="72"/>
      <c r="O85" s="79" t="s">
        <v>333</v>
      </c>
      <c r="P85" s="81">
        <v>43508.9690162037</v>
      </c>
      <c r="Q85" s="79" t="s">
        <v>385</v>
      </c>
      <c r="R85" s="79"/>
      <c r="S85" s="79"/>
      <c r="T85" s="79" t="s">
        <v>455</v>
      </c>
      <c r="U85" s="82" t="s">
        <v>502</v>
      </c>
      <c r="V85" s="82" t="s">
        <v>502</v>
      </c>
      <c r="W85" s="81">
        <v>43508.9690162037</v>
      </c>
      <c r="X85" s="82" t="s">
        <v>633</v>
      </c>
      <c r="Y85" s="79"/>
      <c r="Z85" s="79"/>
      <c r="AA85" s="85" t="s">
        <v>765</v>
      </c>
      <c r="AB85" s="79"/>
      <c r="AC85" s="79" t="b">
        <v>0</v>
      </c>
      <c r="AD85" s="79">
        <v>3</v>
      </c>
      <c r="AE85" s="85" t="s">
        <v>823</v>
      </c>
      <c r="AF85" s="79" t="b">
        <v>0</v>
      </c>
      <c r="AG85" s="79" t="s">
        <v>830</v>
      </c>
      <c r="AH85" s="79"/>
      <c r="AI85" s="85" t="s">
        <v>823</v>
      </c>
      <c r="AJ85" s="79" t="b">
        <v>0</v>
      </c>
      <c r="AK85" s="79">
        <v>0</v>
      </c>
      <c r="AL85" s="85" t="s">
        <v>823</v>
      </c>
      <c r="AM85" s="79" t="s">
        <v>840</v>
      </c>
      <c r="AN85" s="79" t="b">
        <v>0</v>
      </c>
      <c r="AO85" s="85" t="s">
        <v>765</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11</v>
      </c>
      <c r="BK85" s="49">
        <v>100</v>
      </c>
      <c r="BL85" s="48">
        <v>11</v>
      </c>
    </row>
    <row r="86" spans="1:64" ht="15">
      <c r="A86" s="64" t="s">
        <v>279</v>
      </c>
      <c r="B86" s="64" t="s">
        <v>279</v>
      </c>
      <c r="C86" s="65" t="s">
        <v>2374</v>
      </c>
      <c r="D86" s="66">
        <v>3</v>
      </c>
      <c r="E86" s="67" t="s">
        <v>132</v>
      </c>
      <c r="F86" s="68">
        <v>32</v>
      </c>
      <c r="G86" s="65"/>
      <c r="H86" s="69"/>
      <c r="I86" s="70"/>
      <c r="J86" s="70"/>
      <c r="K86" s="34" t="s">
        <v>65</v>
      </c>
      <c r="L86" s="77">
        <v>86</v>
      </c>
      <c r="M86" s="77"/>
      <c r="N86" s="72"/>
      <c r="O86" s="79" t="s">
        <v>176</v>
      </c>
      <c r="P86" s="81">
        <v>43508.97047453704</v>
      </c>
      <c r="Q86" s="79" t="s">
        <v>386</v>
      </c>
      <c r="R86" s="82" t="s">
        <v>430</v>
      </c>
      <c r="S86" s="79" t="s">
        <v>435</v>
      </c>
      <c r="T86" s="79" t="s">
        <v>465</v>
      </c>
      <c r="U86" s="79"/>
      <c r="V86" s="82" t="s">
        <v>539</v>
      </c>
      <c r="W86" s="81">
        <v>43508.97047453704</v>
      </c>
      <c r="X86" s="82" t="s">
        <v>634</v>
      </c>
      <c r="Y86" s="79"/>
      <c r="Z86" s="79"/>
      <c r="AA86" s="85" t="s">
        <v>766</v>
      </c>
      <c r="AB86" s="79"/>
      <c r="AC86" s="79" t="b">
        <v>0</v>
      </c>
      <c r="AD86" s="79">
        <v>12</v>
      </c>
      <c r="AE86" s="85" t="s">
        <v>823</v>
      </c>
      <c r="AF86" s="79" t="b">
        <v>1</v>
      </c>
      <c r="AG86" s="79" t="s">
        <v>831</v>
      </c>
      <c r="AH86" s="79"/>
      <c r="AI86" s="85" t="s">
        <v>737</v>
      </c>
      <c r="AJ86" s="79" t="b">
        <v>0</v>
      </c>
      <c r="AK86" s="79">
        <v>0</v>
      </c>
      <c r="AL86" s="85" t="s">
        <v>823</v>
      </c>
      <c r="AM86" s="79" t="s">
        <v>840</v>
      </c>
      <c r="AN86" s="79" t="b">
        <v>0</v>
      </c>
      <c r="AO86" s="85" t="s">
        <v>766</v>
      </c>
      <c r="AP86" s="79" t="s">
        <v>176</v>
      </c>
      <c r="AQ86" s="79">
        <v>0</v>
      </c>
      <c r="AR86" s="79">
        <v>0</v>
      </c>
      <c r="AS86" s="79" t="s">
        <v>850</v>
      </c>
      <c r="AT86" s="79" t="s">
        <v>853</v>
      </c>
      <c r="AU86" s="79" t="s">
        <v>855</v>
      </c>
      <c r="AV86" s="79" t="s">
        <v>859</v>
      </c>
      <c r="AW86" s="79" t="s">
        <v>864</v>
      </c>
      <c r="AX86" s="79" t="s">
        <v>868</v>
      </c>
      <c r="AY86" s="79" t="s">
        <v>871</v>
      </c>
      <c r="AZ86" s="82" t="s">
        <v>875</v>
      </c>
      <c r="BA86">
        <v>1</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3</v>
      </c>
      <c r="BK86" s="49">
        <v>100</v>
      </c>
      <c r="BL86" s="48">
        <v>3</v>
      </c>
    </row>
    <row r="87" spans="1:64" ht="15">
      <c r="A87" s="64" t="s">
        <v>280</v>
      </c>
      <c r="B87" s="64" t="s">
        <v>300</v>
      </c>
      <c r="C87" s="65" t="s">
        <v>2374</v>
      </c>
      <c r="D87" s="66">
        <v>3</v>
      </c>
      <c r="E87" s="67" t="s">
        <v>132</v>
      </c>
      <c r="F87" s="68">
        <v>32</v>
      </c>
      <c r="G87" s="65"/>
      <c r="H87" s="69"/>
      <c r="I87" s="70"/>
      <c r="J87" s="70"/>
      <c r="K87" s="34" t="s">
        <v>65</v>
      </c>
      <c r="L87" s="77">
        <v>87</v>
      </c>
      <c r="M87" s="77"/>
      <c r="N87" s="72"/>
      <c r="O87" s="79" t="s">
        <v>333</v>
      </c>
      <c r="P87" s="81">
        <v>43508.98559027778</v>
      </c>
      <c r="Q87" s="79" t="s">
        <v>341</v>
      </c>
      <c r="R87" s="79"/>
      <c r="S87" s="79"/>
      <c r="T87" s="79" t="s">
        <v>445</v>
      </c>
      <c r="U87" s="82" t="s">
        <v>480</v>
      </c>
      <c r="V87" s="82" t="s">
        <v>480</v>
      </c>
      <c r="W87" s="81">
        <v>43508.98559027778</v>
      </c>
      <c r="X87" s="82" t="s">
        <v>635</v>
      </c>
      <c r="Y87" s="79"/>
      <c r="Z87" s="79"/>
      <c r="AA87" s="85" t="s">
        <v>767</v>
      </c>
      <c r="AB87" s="79"/>
      <c r="AC87" s="79" t="b">
        <v>0</v>
      </c>
      <c r="AD87" s="79">
        <v>0</v>
      </c>
      <c r="AE87" s="85" t="s">
        <v>823</v>
      </c>
      <c r="AF87" s="79" t="b">
        <v>0</v>
      </c>
      <c r="AG87" s="79" t="s">
        <v>830</v>
      </c>
      <c r="AH87" s="79"/>
      <c r="AI87" s="85" t="s">
        <v>823</v>
      </c>
      <c r="AJ87" s="79" t="b">
        <v>0</v>
      </c>
      <c r="AK87" s="79">
        <v>34</v>
      </c>
      <c r="AL87" s="85" t="s">
        <v>792</v>
      </c>
      <c r="AM87" s="79" t="s">
        <v>840</v>
      </c>
      <c r="AN87" s="79" t="b">
        <v>0</v>
      </c>
      <c r="AO87" s="85" t="s">
        <v>792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11.11111111111111</v>
      </c>
      <c r="BF87" s="48">
        <v>0</v>
      </c>
      <c r="BG87" s="49">
        <v>0</v>
      </c>
      <c r="BH87" s="48">
        <v>0</v>
      </c>
      <c r="BI87" s="49">
        <v>0</v>
      </c>
      <c r="BJ87" s="48">
        <v>8</v>
      </c>
      <c r="BK87" s="49">
        <v>88.88888888888889</v>
      </c>
      <c r="BL87" s="48">
        <v>9</v>
      </c>
    </row>
    <row r="88" spans="1:64" ht="15">
      <c r="A88" s="64" t="s">
        <v>281</v>
      </c>
      <c r="B88" s="64" t="s">
        <v>324</v>
      </c>
      <c r="C88" s="65" t="s">
        <v>2374</v>
      </c>
      <c r="D88" s="66">
        <v>3</v>
      </c>
      <c r="E88" s="67" t="s">
        <v>132</v>
      </c>
      <c r="F88" s="68">
        <v>32</v>
      </c>
      <c r="G88" s="65"/>
      <c r="H88" s="69"/>
      <c r="I88" s="70"/>
      <c r="J88" s="70"/>
      <c r="K88" s="34" t="s">
        <v>65</v>
      </c>
      <c r="L88" s="77">
        <v>88</v>
      </c>
      <c r="M88" s="77"/>
      <c r="N88" s="72"/>
      <c r="O88" s="79" t="s">
        <v>333</v>
      </c>
      <c r="P88" s="81">
        <v>43508.98575231482</v>
      </c>
      <c r="Q88" s="79" t="s">
        <v>387</v>
      </c>
      <c r="R88" s="79"/>
      <c r="S88" s="79"/>
      <c r="T88" s="79" t="s">
        <v>466</v>
      </c>
      <c r="U88" s="82" t="s">
        <v>503</v>
      </c>
      <c r="V88" s="82" t="s">
        <v>503</v>
      </c>
      <c r="W88" s="81">
        <v>43508.98575231482</v>
      </c>
      <c r="X88" s="82" t="s">
        <v>636</v>
      </c>
      <c r="Y88" s="79"/>
      <c r="Z88" s="79"/>
      <c r="AA88" s="85" t="s">
        <v>768</v>
      </c>
      <c r="AB88" s="79"/>
      <c r="AC88" s="79" t="b">
        <v>0</v>
      </c>
      <c r="AD88" s="79">
        <v>1</v>
      </c>
      <c r="AE88" s="85" t="s">
        <v>823</v>
      </c>
      <c r="AF88" s="79" t="b">
        <v>0</v>
      </c>
      <c r="AG88" s="79" t="s">
        <v>830</v>
      </c>
      <c r="AH88" s="79"/>
      <c r="AI88" s="85" t="s">
        <v>823</v>
      </c>
      <c r="AJ88" s="79" t="b">
        <v>0</v>
      </c>
      <c r="AK88" s="79">
        <v>0</v>
      </c>
      <c r="AL88" s="85" t="s">
        <v>823</v>
      </c>
      <c r="AM88" s="79" t="s">
        <v>840</v>
      </c>
      <c r="AN88" s="79" t="b">
        <v>0</v>
      </c>
      <c r="AO88" s="85" t="s">
        <v>768</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281</v>
      </c>
      <c r="B89" s="64" t="s">
        <v>325</v>
      </c>
      <c r="C89" s="65" t="s">
        <v>2374</v>
      </c>
      <c r="D89" s="66">
        <v>3</v>
      </c>
      <c r="E89" s="67" t="s">
        <v>132</v>
      </c>
      <c r="F89" s="68">
        <v>32</v>
      </c>
      <c r="G89" s="65"/>
      <c r="H89" s="69"/>
      <c r="I89" s="70"/>
      <c r="J89" s="70"/>
      <c r="K89" s="34" t="s">
        <v>65</v>
      </c>
      <c r="L89" s="77">
        <v>89</v>
      </c>
      <c r="M89" s="77"/>
      <c r="N89" s="72"/>
      <c r="O89" s="79" t="s">
        <v>333</v>
      </c>
      <c r="P89" s="81">
        <v>43508.98575231482</v>
      </c>
      <c r="Q89" s="79" t="s">
        <v>387</v>
      </c>
      <c r="R89" s="79"/>
      <c r="S89" s="79"/>
      <c r="T89" s="79" t="s">
        <v>466</v>
      </c>
      <c r="U89" s="82" t="s">
        <v>503</v>
      </c>
      <c r="V89" s="82" t="s">
        <v>503</v>
      </c>
      <c r="W89" s="81">
        <v>43508.98575231482</v>
      </c>
      <c r="X89" s="82" t="s">
        <v>636</v>
      </c>
      <c r="Y89" s="79"/>
      <c r="Z89" s="79"/>
      <c r="AA89" s="85" t="s">
        <v>768</v>
      </c>
      <c r="AB89" s="79"/>
      <c r="AC89" s="79" t="b">
        <v>0</v>
      </c>
      <c r="AD89" s="79">
        <v>1</v>
      </c>
      <c r="AE89" s="85" t="s">
        <v>823</v>
      </c>
      <c r="AF89" s="79" t="b">
        <v>0</v>
      </c>
      <c r="AG89" s="79" t="s">
        <v>830</v>
      </c>
      <c r="AH89" s="79"/>
      <c r="AI89" s="85" t="s">
        <v>823</v>
      </c>
      <c r="AJ89" s="79" t="b">
        <v>0</v>
      </c>
      <c r="AK89" s="79">
        <v>0</v>
      </c>
      <c r="AL89" s="85" t="s">
        <v>823</v>
      </c>
      <c r="AM89" s="79" t="s">
        <v>840</v>
      </c>
      <c r="AN89" s="79" t="b">
        <v>0</v>
      </c>
      <c r="AO89" s="85" t="s">
        <v>768</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v>0</v>
      </c>
      <c r="BE89" s="49">
        <v>0</v>
      </c>
      <c r="BF89" s="48">
        <v>0</v>
      </c>
      <c r="BG89" s="49">
        <v>0</v>
      </c>
      <c r="BH89" s="48">
        <v>0</v>
      </c>
      <c r="BI89" s="49">
        <v>0</v>
      </c>
      <c r="BJ89" s="48">
        <v>12</v>
      </c>
      <c r="BK89" s="49">
        <v>100</v>
      </c>
      <c r="BL89" s="48">
        <v>12</v>
      </c>
    </row>
    <row r="90" spans="1:64" ht="15">
      <c r="A90" s="64" t="s">
        <v>282</v>
      </c>
      <c r="B90" s="64" t="s">
        <v>300</v>
      </c>
      <c r="C90" s="65" t="s">
        <v>2374</v>
      </c>
      <c r="D90" s="66">
        <v>3</v>
      </c>
      <c r="E90" s="67" t="s">
        <v>132</v>
      </c>
      <c r="F90" s="68">
        <v>32</v>
      </c>
      <c r="G90" s="65"/>
      <c r="H90" s="69"/>
      <c r="I90" s="70"/>
      <c r="J90" s="70"/>
      <c r="K90" s="34" t="s">
        <v>65</v>
      </c>
      <c r="L90" s="77">
        <v>90</v>
      </c>
      <c r="M90" s="77"/>
      <c r="N90" s="72"/>
      <c r="O90" s="79" t="s">
        <v>333</v>
      </c>
      <c r="P90" s="81">
        <v>43508.986805555556</v>
      </c>
      <c r="Q90" s="79" t="s">
        <v>341</v>
      </c>
      <c r="R90" s="79"/>
      <c r="S90" s="79"/>
      <c r="T90" s="79" t="s">
        <v>445</v>
      </c>
      <c r="U90" s="82" t="s">
        <v>480</v>
      </c>
      <c r="V90" s="82" t="s">
        <v>480</v>
      </c>
      <c r="W90" s="81">
        <v>43508.986805555556</v>
      </c>
      <c r="X90" s="82" t="s">
        <v>637</v>
      </c>
      <c r="Y90" s="79"/>
      <c r="Z90" s="79"/>
      <c r="AA90" s="85" t="s">
        <v>769</v>
      </c>
      <c r="AB90" s="79"/>
      <c r="AC90" s="79" t="b">
        <v>0</v>
      </c>
      <c r="AD90" s="79">
        <v>0</v>
      </c>
      <c r="AE90" s="85" t="s">
        <v>823</v>
      </c>
      <c r="AF90" s="79" t="b">
        <v>0</v>
      </c>
      <c r="AG90" s="79" t="s">
        <v>830</v>
      </c>
      <c r="AH90" s="79"/>
      <c r="AI90" s="85" t="s">
        <v>823</v>
      </c>
      <c r="AJ90" s="79" t="b">
        <v>0</v>
      </c>
      <c r="AK90" s="79">
        <v>34</v>
      </c>
      <c r="AL90" s="85" t="s">
        <v>792</v>
      </c>
      <c r="AM90" s="79" t="s">
        <v>840</v>
      </c>
      <c r="AN90" s="79" t="b">
        <v>0</v>
      </c>
      <c r="AO90" s="85" t="s">
        <v>792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11.11111111111111</v>
      </c>
      <c r="BF90" s="48">
        <v>0</v>
      </c>
      <c r="BG90" s="49">
        <v>0</v>
      </c>
      <c r="BH90" s="48">
        <v>0</v>
      </c>
      <c r="BI90" s="49">
        <v>0</v>
      </c>
      <c r="BJ90" s="48">
        <v>8</v>
      </c>
      <c r="BK90" s="49">
        <v>88.88888888888889</v>
      </c>
      <c r="BL90" s="48">
        <v>9</v>
      </c>
    </row>
    <row r="91" spans="1:64" ht="15">
      <c r="A91" s="64" t="s">
        <v>283</v>
      </c>
      <c r="B91" s="64" t="s">
        <v>326</v>
      </c>
      <c r="C91" s="65" t="s">
        <v>2374</v>
      </c>
      <c r="D91" s="66">
        <v>3</v>
      </c>
      <c r="E91" s="67" t="s">
        <v>132</v>
      </c>
      <c r="F91" s="68">
        <v>32</v>
      </c>
      <c r="G91" s="65"/>
      <c r="H91" s="69"/>
      <c r="I91" s="70"/>
      <c r="J91" s="70"/>
      <c r="K91" s="34" t="s">
        <v>65</v>
      </c>
      <c r="L91" s="77">
        <v>91</v>
      </c>
      <c r="M91" s="77"/>
      <c r="N91" s="72"/>
      <c r="O91" s="79" t="s">
        <v>333</v>
      </c>
      <c r="P91" s="81">
        <v>43508.99363425926</v>
      </c>
      <c r="Q91" s="79" t="s">
        <v>388</v>
      </c>
      <c r="R91" s="82" t="s">
        <v>431</v>
      </c>
      <c r="S91" s="79" t="s">
        <v>438</v>
      </c>
      <c r="T91" s="79" t="s">
        <v>467</v>
      </c>
      <c r="U91" s="79"/>
      <c r="V91" s="82" t="s">
        <v>540</v>
      </c>
      <c r="W91" s="81">
        <v>43508.99363425926</v>
      </c>
      <c r="X91" s="82" t="s">
        <v>638</v>
      </c>
      <c r="Y91" s="79"/>
      <c r="Z91" s="79"/>
      <c r="AA91" s="85" t="s">
        <v>770</v>
      </c>
      <c r="AB91" s="79"/>
      <c r="AC91" s="79" t="b">
        <v>0</v>
      </c>
      <c r="AD91" s="79">
        <v>3</v>
      </c>
      <c r="AE91" s="85" t="s">
        <v>823</v>
      </c>
      <c r="AF91" s="79" t="b">
        <v>0</v>
      </c>
      <c r="AG91" s="79" t="s">
        <v>830</v>
      </c>
      <c r="AH91" s="79"/>
      <c r="AI91" s="85" t="s">
        <v>823</v>
      </c>
      <c r="AJ91" s="79" t="b">
        <v>0</v>
      </c>
      <c r="AK91" s="79">
        <v>1</v>
      </c>
      <c r="AL91" s="85" t="s">
        <v>823</v>
      </c>
      <c r="AM91" s="79" t="s">
        <v>840</v>
      </c>
      <c r="AN91" s="79" t="b">
        <v>0</v>
      </c>
      <c r="AO91" s="85" t="s">
        <v>770</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283</v>
      </c>
      <c r="B92" s="64" t="s">
        <v>325</v>
      </c>
      <c r="C92" s="65" t="s">
        <v>2374</v>
      </c>
      <c r="D92" s="66">
        <v>3</v>
      </c>
      <c r="E92" s="67" t="s">
        <v>132</v>
      </c>
      <c r="F92" s="68">
        <v>32</v>
      </c>
      <c r="G92" s="65"/>
      <c r="H92" s="69"/>
      <c r="I92" s="70"/>
      <c r="J92" s="70"/>
      <c r="K92" s="34" t="s">
        <v>65</v>
      </c>
      <c r="L92" s="77">
        <v>92</v>
      </c>
      <c r="M92" s="77"/>
      <c r="N92" s="72"/>
      <c r="O92" s="79" t="s">
        <v>333</v>
      </c>
      <c r="P92" s="81">
        <v>43508.99363425926</v>
      </c>
      <c r="Q92" s="79" t="s">
        <v>388</v>
      </c>
      <c r="R92" s="82" t="s">
        <v>431</v>
      </c>
      <c r="S92" s="79" t="s">
        <v>438</v>
      </c>
      <c r="T92" s="79" t="s">
        <v>467</v>
      </c>
      <c r="U92" s="79"/>
      <c r="V92" s="82" t="s">
        <v>540</v>
      </c>
      <c r="W92" s="81">
        <v>43508.99363425926</v>
      </c>
      <c r="X92" s="82" t="s">
        <v>638</v>
      </c>
      <c r="Y92" s="79"/>
      <c r="Z92" s="79"/>
      <c r="AA92" s="85" t="s">
        <v>770</v>
      </c>
      <c r="AB92" s="79"/>
      <c r="AC92" s="79" t="b">
        <v>0</v>
      </c>
      <c r="AD92" s="79">
        <v>3</v>
      </c>
      <c r="AE92" s="85" t="s">
        <v>823</v>
      </c>
      <c r="AF92" s="79" t="b">
        <v>0</v>
      </c>
      <c r="AG92" s="79" t="s">
        <v>830</v>
      </c>
      <c r="AH92" s="79"/>
      <c r="AI92" s="85" t="s">
        <v>823</v>
      </c>
      <c r="AJ92" s="79" t="b">
        <v>0</v>
      </c>
      <c r="AK92" s="79">
        <v>1</v>
      </c>
      <c r="AL92" s="85" t="s">
        <v>823</v>
      </c>
      <c r="AM92" s="79" t="s">
        <v>840</v>
      </c>
      <c r="AN92" s="79" t="b">
        <v>0</v>
      </c>
      <c r="AO92" s="85" t="s">
        <v>770</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284</v>
      </c>
      <c r="B93" s="64" t="s">
        <v>300</v>
      </c>
      <c r="C93" s="65" t="s">
        <v>2374</v>
      </c>
      <c r="D93" s="66">
        <v>3</v>
      </c>
      <c r="E93" s="67" t="s">
        <v>132</v>
      </c>
      <c r="F93" s="68">
        <v>32</v>
      </c>
      <c r="G93" s="65"/>
      <c r="H93" s="69"/>
      <c r="I93" s="70"/>
      <c r="J93" s="70"/>
      <c r="K93" s="34" t="s">
        <v>65</v>
      </c>
      <c r="L93" s="77">
        <v>93</v>
      </c>
      <c r="M93" s="77"/>
      <c r="N93" s="72"/>
      <c r="O93" s="79" t="s">
        <v>333</v>
      </c>
      <c r="P93" s="81">
        <v>43508.016597222224</v>
      </c>
      <c r="Q93" s="79" t="s">
        <v>341</v>
      </c>
      <c r="R93" s="79"/>
      <c r="S93" s="79"/>
      <c r="T93" s="79" t="s">
        <v>445</v>
      </c>
      <c r="U93" s="82" t="s">
        <v>480</v>
      </c>
      <c r="V93" s="82" t="s">
        <v>480</v>
      </c>
      <c r="W93" s="81">
        <v>43508.016597222224</v>
      </c>
      <c r="X93" s="82" t="s">
        <v>639</v>
      </c>
      <c r="Y93" s="79"/>
      <c r="Z93" s="79"/>
      <c r="AA93" s="85" t="s">
        <v>771</v>
      </c>
      <c r="AB93" s="79"/>
      <c r="AC93" s="79" t="b">
        <v>0</v>
      </c>
      <c r="AD93" s="79">
        <v>0</v>
      </c>
      <c r="AE93" s="85" t="s">
        <v>823</v>
      </c>
      <c r="AF93" s="79" t="b">
        <v>0</v>
      </c>
      <c r="AG93" s="79" t="s">
        <v>830</v>
      </c>
      <c r="AH93" s="79"/>
      <c r="AI93" s="85" t="s">
        <v>823</v>
      </c>
      <c r="AJ93" s="79" t="b">
        <v>0</v>
      </c>
      <c r="AK93" s="79">
        <v>34</v>
      </c>
      <c r="AL93" s="85" t="s">
        <v>792</v>
      </c>
      <c r="AM93" s="79" t="s">
        <v>840</v>
      </c>
      <c r="AN93" s="79" t="b">
        <v>0</v>
      </c>
      <c r="AO93" s="85" t="s">
        <v>792</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283</v>
      </c>
      <c r="B94" s="64" t="s">
        <v>284</v>
      </c>
      <c r="C94" s="65" t="s">
        <v>2374</v>
      </c>
      <c r="D94" s="66">
        <v>3</v>
      </c>
      <c r="E94" s="67" t="s">
        <v>132</v>
      </c>
      <c r="F94" s="68">
        <v>32</v>
      </c>
      <c r="G94" s="65"/>
      <c r="H94" s="69"/>
      <c r="I94" s="70"/>
      <c r="J94" s="70"/>
      <c r="K94" s="34" t="s">
        <v>65</v>
      </c>
      <c r="L94" s="77">
        <v>94</v>
      </c>
      <c r="M94" s="77"/>
      <c r="N94" s="72"/>
      <c r="O94" s="79" t="s">
        <v>333</v>
      </c>
      <c r="P94" s="81">
        <v>43508.99363425926</v>
      </c>
      <c r="Q94" s="79" t="s">
        <v>388</v>
      </c>
      <c r="R94" s="82" t="s">
        <v>431</v>
      </c>
      <c r="S94" s="79" t="s">
        <v>438</v>
      </c>
      <c r="T94" s="79" t="s">
        <v>467</v>
      </c>
      <c r="U94" s="79"/>
      <c r="V94" s="82" t="s">
        <v>540</v>
      </c>
      <c r="W94" s="81">
        <v>43508.99363425926</v>
      </c>
      <c r="X94" s="82" t="s">
        <v>638</v>
      </c>
      <c r="Y94" s="79"/>
      <c r="Z94" s="79"/>
      <c r="AA94" s="85" t="s">
        <v>770</v>
      </c>
      <c r="AB94" s="79"/>
      <c r="AC94" s="79" t="b">
        <v>0</v>
      </c>
      <c r="AD94" s="79">
        <v>3</v>
      </c>
      <c r="AE94" s="85" t="s">
        <v>823</v>
      </c>
      <c r="AF94" s="79" t="b">
        <v>0</v>
      </c>
      <c r="AG94" s="79" t="s">
        <v>830</v>
      </c>
      <c r="AH94" s="79"/>
      <c r="AI94" s="85" t="s">
        <v>823</v>
      </c>
      <c r="AJ94" s="79" t="b">
        <v>0</v>
      </c>
      <c r="AK94" s="79">
        <v>1</v>
      </c>
      <c r="AL94" s="85" t="s">
        <v>823</v>
      </c>
      <c r="AM94" s="79" t="s">
        <v>840</v>
      </c>
      <c r="AN94" s="79" t="b">
        <v>0</v>
      </c>
      <c r="AO94" s="85" t="s">
        <v>770</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0</v>
      </c>
      <c r="BE94" s="49">
        <v>0</v>
      </c>
      <c r="BF94" s="48">
        <v>0</v>
      </c>
      <c r="BG94" s="49">
        <v>0</v>
      </c>
      <c r="BH94" s="48">
        <v>0</v>
      </c>
      <c r="BI94" s="49">
        <v>0</v>
      </c>
      <c r="BJ94" s="48">
        <v>23</v>
      </c>
      <c r="BK94" s="49">
        <v>100</v>
      </c>
      <c r="BL94" s="48">
        <v>23</v>
      </c>
    </row>
    <row r="95" spans="1:64" ht="15">
      <c r="A95" s="64" t="s">
        <v>285</v>
      </c>
      <c r="B95" s="64" t="s">
        <v>284</v>
      </c>
      <c r="C95" s="65" t="s">
        <v>2374</v>
      </c>
      <c r="D95" s="66">
        <v>3</v>
      </c>
      <c r="E95" s="67" t="s">
        <v>132</v>
      </c>
      <c r="F95" s="68">
        <v>32</v>
      </c>
      <c r="G95" s="65"/>
      <c r="H95" s="69"/>
      <c r="I95" s="70"/>
      <c r="J95" s="70"/>
      <c r="K95" s="34" t="s">
        <v>65</v>
      </c>
      <c r="L95" s="77">
        <v>95</v>
      </c>
      <c r="M95" s="77"/>
      <c r="N95" s="72"/>
      <c r="O95" s="79" t="s">
        <v>333</v>
      </c>
      <c r="P95" s="81">
        <v>43508.99487268519</v>
      </c>
      <c r="Q95" s="79" t="s">
        <v>389</v>
      </c>
      <c r="R95" s="79"/>
      <c r="S95" s="79"/>
      <c r="T95" s="79" t="s">
        <v>463</v>
      </c>
      <c r="U95" s="79"/>
      <c r="V95" s="82" t="s">
        <v>541</v>
      </c>
      <c r="W95" s="81">
        <v>43508.99487268519</v>
      </c>
      <c r="X95" s="82" t="s">
        <v>640</v>
      </c>
      <c r="Y95" s="79"/>
      <c r="Z95" s="79"/>
      <c r="AA95" s="85" t="s">
        <v>772</v>
      </c>
      <c r="AB95" s="79"/>
      <c r="AC95" s="79" t="b">
        <v>0</v>
      </c>
      <c r="AD95" s="79">
        <v>0</v>
      </c>
      <c r="AE95" s="85" t="s">
        <v>823</v>
      </c>
      <c r="AF95" s="79" t="b">
        <v>0</v>
      </c>
      <c r="AG95" s="79" t="s">
        <v>830</v>
      </c>
      <c r="AH95" s="79"/>
      <c r="AI95" s="85" t="s">
        <v>823</v>
      </c>
      <c r="AJ95" s="79" t="b">
        <v>0</v>
      </c>
      <c r="AK95" s="79">
        <v>1</v>
      </c>
      <c r="AL95" s="85" t="s">
        <v>770</v>
      </c>
      <c r="AM95" s="79" t="s">
        <v>840</v>
      </c>
      <c r="AN95" s="79" t="b">
        <v>0</v>
      </c>
      <c r="AO95" s="85" t="s">
        <v>770</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283</v>
      </c>
      <c r="B96" s="64" t="s">
        <v>269</v>
      </c>
      <c r="C96" s="65" t="s">
        <v>2375</v>
      </c>
      <c r="D96" s="66">
        <v>3</v>
      </c>
      <c r="E96" s="67" t="s">
        <v>136</v>
      </c>
      <c r="F96" s="68">
        <v>6</v>
      </c>
      <c r="G96" s="65"/>
      <c r="H96" s="69"/>
      <c r="I96" s="70"/>
      <c r="J96" s="70"/>
      <c r="K96" s="34" t="s">
        <v>65</v>
      </c>
      <c r="L96" s="77">
        <v>96</v>
      </c>
      <c r="M96" s="77"/>
      <c r="N96" s="72"/>
      <c r="O96" s="79" t="s">
        <v>333</v>
      </c>
      <c r="P96" s="81">
        <v>43503.878587962965</v>
      </c>
      <c r="Q96" s="79" t="s">
        <v>390</v>
      </c>
      <c r="R96" s="82" t="s">
        <v>432</v>
      </c>
      <c r="S96" s="79" t="s">
        <v>435</v>
      </c>
      <c r="T96" s="79" t="s">
        <v>468</v>
      </c>
      <c r="U96" s="79"/>
      <c r="V96" s="82" t="s">
        <v>540</v>
      </c>
      <c r="W96" s="81">
        <v>43503.878587962965</v>
      </c>
      <c r="X96" s="82" t="s">
        <v>641</v>
      </c>
      <c r="Y96" s="79"/>
      <c r="Z96" s="79"/>
      <c r="AA96" s="85" t="s">
        <v>773</v>
      </c>
      <c r="AB96" s="79"/>
      <c r="AC96" s="79" t="b">
        <v>0</v>
      </c>
      <c r="AD96" s="79">
        <v>1</v>
      </c>
      <c r="AE96" s="85" t="s">
        <v>823</v>
      </c>
      <c r="AF96" s="79" t="b">
        <v>1</v>
      </c>
      <c r="AG96" s="79" t="s">
        <v>830</v>
      </c>
      <c r="AH96" s="79"/>
      <c r="AI96" s="85" t="s">
        <v>836</v>
      </c>
      <c r="AJ96" s="79" t="b">
        <v>0</v>
      </c>
      <c r="AK96" s="79">
        <v>0</v>
      </c>
      <c r="AL96" s="85" t="s">
        <v>823</v>
      </c>
      <c r="AM96" s="79" t="s">
        <v>840</v>
      </c>
      <c r="AN96" s="79" t="b">
        <v>0</v>
      </c>
      <c r="AO96" s="85" t="s">
        <v>773</v>
      </c>
      <c r="AP96" s="79" t="s">
        <v>176</v>
      </c>
      <c r="AQ96" s="79">
        <v>0</v>
      </c>
      <c r="AR96" s="79">
        <v>0</v>
      </c>
      <c r="AS96" s="79" t="s">
        <v>851</v>
      </c>
      <c r="AT96" s="79" t="s">
        <v>854</v>
      </c>
      <c r="AU96" s="79" t="s">
        <v>856</v>
      </c>
      <c r="AV96" s="79" t="s">
        <v>860</v>
      </c>
      <c r="AW96" s="79" t="s">
        <v>865</v>
      </c>
      <c r="AX96" s="79" t="s">
        <v>869</v>
      </c>
      <c r="AY96" s="79" t="s">
        <v>871</v>
      </c>
      <c r="AZ96" s="82" t="s">
        <v>876</v>
      </c>
      <c r="BA96">
        <v>3</v>
      </c>
      <c r="BB96" s="78" t="str">
        <f>REPLACE(INDEX(GroupVertices[Group],MATCH(Edges[[#This Row],[Vertex 1]],GroupVertices[Vertex],0)),1,1,"")</f>
        <v>5</v>
      </c>
      <c r="BC96" s="78" t="str">
        <f>REPLACE(INDEX(GroupVertices[Group],MATCH(Edges[[#This Row],[Vertex 2]],GroupVertices[Vertex],0)),1,1,"")</f>
        <v>3</v>
      </c>
      <c r="BD96" s="48">
        <v>1</v>
      </c>
      <c r="BE96" s="49">
        <v>3.4482758620689653</v>
      </c>
      <c r="BF96" s="48">
        <v>0</v>
      </c>
      <c r="BG96" s="49">
        <v>0</v>
      </c>
      <c r="BH96" s="48">
        <v>0</v>
      </c>
      <c r="BI96" s="49">
        <v>0</v>
      </c>
      <c r="BJ96" s="48">
        <v>28</v>
      </c>
      <c r="BK96" s="49">
        <v>96.55172413793103</v>
      </c>
      <c r="BL96" s="48">
        <v>29</v>
      </c>
    </row>
    <row r="97" spans="1:64" ht="15">
      <c r="A97" s="64" t="s">
        <v>283</v>
      </c>
      <c r="B97" s="64" t="s">
        <v>269</v>
      </c>
      <c r="C97" s="65" t="s">
        <v>2375</v>
      </c>
      <c r="D97" s="66">
        <v>3</v>
      </c>
      <c r="E97" s="67" t="s">
        <v>136</v>
      </c>
      <c r="F97" s="68">
        <v>6</v>
      </c>
      <c r="G97" s="65"/>
      <c r="H97" s="69"/>
      <c r="I97" s="70"/>
      <c r="J97" s="70"/>
      <c r="K97" s="34" t="s">
        <v>65</v>
      </c>
      <c r="L97" s="77">
        <v>97</v>
      </c>
      <c r="M97" s="77"/>
      <c r="N97" s="72"/>
      <c r="O97" s="79" t="s">
        <v>333</v>
      </c>
      <c r="P97" s="81">
        <v>43508.96952546296</v>
      </c>
      <c r="Q97" s="79" t="s">
        <v>391</v>
      </c>
      <c r="R97" s="79"/>
      <c r="S97" s="79"/>
      <c r="T97" s="79" t="s">
        <v>455</v>
      </c>
      <c r="U97" s="82" t="s">
        <v>504</v>
      </c>
      <c r="V97" s="82" t="s">
        <v>504</v>
      </c>
      <c r="W97" s="81">
        <v>43508.96952546296</v>
      </c>
      <c r="X97" s="82" t="s">
        <v>642</v>
      </c>
      <c r="Y97" s="79"/>
      <c r="Z97" s="79"/>
      <c r="AA97" s="85" t="s">
        <v>774</v>
      </c>
      <c r="AB97" s="79"/>
      <c r="AC97" s="79" t="b">
        <v>0</v>
      </c>
      <c r="AD97" s="79">
        <v>4</v>
      </c>
      <c r="AE97" s="85" t="s">
        <v>823</v>
      </c>
      <c r="AF97" s="79" t="b">
        <v>0</v>
      </c>
      <c r="AG97" s="79" t="s">
        <v>830</v>
      </c>
      <c r="AH97" s="79"/>
      <c r="AI97" s="85" t="s">
        <v>823</v>
      </c>
      <c r="AJ97" s="79" t="b">
        <v>0</v>
      </c>
      <c r="AK97" s="79">
        <v>0</v>
      </c>
      <c r="AL97" s="85" t="s">
        <v>823</v>
      </c>
      <c r="AM97" s="79" t="s">
        <v>840</v>
      </c>
      <c r="AN97" s="79" t="b">
        <v>0</v>
      </c>
      <c r="AO97" s="85" t="s">
        <v>774</v>
      </c>
      <c r="AP97" s="79" t="s">
        <v>176</v>
      </c>
      <c r="AQ97" s="79">
        <v>0</v>
      </c>
      <c r="AR97" s="79">
        <v>0</v>
      </c>
      <c r="AS97" s="79"/>
      <c r="AT97" s="79"/>
      <c r="AU97" s="79"/>
      <c r="AV97" s="79"/>
      <c r="AW97" s="79"/>
      <c r="AX97" s="79"/>
      <c r="AY97" s="79"/>
      <c r="AZ97" s="79"/>
      <c r="BA97">
        <v>3</v>
      </c>
      <c r="BB97" s="78" t="str">
        <f>REPLACE(INDEX(GroupVertices[Group],MATCH(Edges[[#This Row],[Vertex 1]],GroupVertices[Vertex],0)),1,1,"")</f>
        <v>5</v>
      </c>
      <c r="BC97" s="78" t="str">
        <f>REPLACE(INDEX(GroupVertices[Group],MATCH(Edges[[#This Row],[Vertex 2]],GroupVertices[Vertex],0)),1,1,"")</f>
        <v>3</v>
      </c>
      <c r="BD97" s="48">
        <v>2</v>
      </c>
      <c r="BE97" s="49">
        <v>8.333333333333334</v>
      </c>
      <c r="BF97" s="48">
        <v>0</v>
      </c>
      <c r="BG97" s="49">
        <v>0</v>
      </c>
      <c r="BH97" s="48">
        <v>0</v>
      </c>
      <c r="BI97" s="49">
        <v>0</v>
      </c>
      <c r="BJ97" s="48">
        <v>22</v>
      </c>
      <c r="BK97" s="49">
        <v>91.66666666666667</v>
      </c>
      <c r="BL97" s="48">
        <v>24</v>
      </c>
    </row>
    <row r="98" spans="1:64" ht="15">
      <c r="A98" s="64" t="s">
        <v>283</v>
      </c>
      <c r="B98" s="64" t="s">
        <v>269</v>
      </c>
      <c r="C98" s="65" t="s">
        <v>2375</v>
      </c>
      <c r="D98" s="66">
        <v>3</v>
      </c>
      <c r="E98" s="67" t="s">
        <v>136</v>
      </c>
      <c r="F98" s="68">
        <v>6</v>
      </c>
      <c r="G98" s="65"/>
      <c r="H98" s="69"/>
      <c r="I98" s="70"/>
      <c r="J98" s="70"/>
      <c r="K98" s="34" t="s">
        <v>65</v>
      </c>
      <c r="L98" s="77">
        <v>98</v>
      </c>
      <c r="M98" s="77"/>
      <c r="N98" s="72"/>
      <c r="O98" s="79" t="s">
        <v>333</v>
      </c>
      <c r="P98" s="81">
        <v>43508.99363425926</v>
      </c>
      <c r="Q98" s="79" t="s">
        <v>388</v>
      </c>
      <c r="R98" s="82" t="s">
        <v>431</v>
      </c>
      <c r="S98" s="79" t="s">
        <v>438</v>
      </c>
      <c r="T98" s="79" t="s">
        <v>467</v>
      </c>
      <c r="U98" s="79"/>
      <c r="V98" s="82" t="s">
        <v>540</v>
      </c>
      <c r="W98" s="81">
        <v>43508.99363425926</v>
      </c>
      <c r="X98" s="82" t="s">
        <v>638</v>
      </c>
      <c r="Y98" s="79"/>
      <c r="Z98" s="79"/>
      <c r="AA98" s="85" t="s">
        <v>770</v>
      </c>
      <c r="AB98" s="79"/>
      <c r="AC98" s="79" t="b">
        <v>0</v>
      </c>
      <c r="AD98" s="79">
        <v>3</v>
      </c>
      <c r="AE98" s="85" t="s">
        <v>823</v>
      </c>
      <c r="AF98" s="79" t="b">
        <v>0</v>
      </c>
      <c r="AG98" s="79" t="s">
        <v>830</v>
      </c>
      <c r="AH98" s="79"/>
      <c r="AI98" s="85" t="s">
        <v>823</v>
      </c>
      <c r="AJ98" s="79" t="b">
        <v>0</v>
      </c>
      <c r="AK98" s="79">
        <v>1</v>
      </c>
      <c r="AL98" s="85" t="s">
        <v>823</v>
      </c>
      <c r="AM98" s="79" t="s">
        <v>840</v>
      </c>
      <c r="AN98" s="79" t="b">
        <v>0</v>
      </c>
      <c r="AO98" s="85" t="s">
        <v>770</v>
      </c>
      <c r="AP98" s="79" t="s">
        <v>176</v>
      </c>
      <c r="AQ98" s="79">
        <v>0</v>
      </c>
      <c r="AR98" s="79">
        <v>0</v>
      </c>
      <c r="AS98" s="79"/>
      <c r="AT98" s="79"/>
      <c r="AU98" s="79"/>
      <c r="AV98" s="79"/>
      <c r="AW98" s="79"/>
      <c r="AX98" s="79"/>
      <c r="AY98" s="79"/>
      <c r="AZ98" s="79"/>
      <c r="BA98">
        <v>3</v>
      </c>
      <c r="BB98" s="78" t="str">
        <f>REPLACE(INDEX(GroupVertices[Group],MATCH(Edges[[#This Row],[Vertex 1]],GroupVertices[Vertex],0)),1,1,"")</f>
        <v>5</v>
      </c>
      <c r="BC98" s="78" t="str">
        <f>REPLACE(INDEX(GroupVertices[Group],MATCH(Edges[[#This Row],[Vertex 2]],GroupVertices[Vertex],0)),1,1,"")</f>
        <v>3</v>
      </c>
      <c r="BD98" s="48"/>
      <c r="BE98" s="49"/>
      <c r="BF98" s="48"/>
      <c r="BG98" s="49"/>
      <c r="BH98" s="48"/>
      <c r="BI98" s="49"/>
      <c r="BJ98" s="48"/>
      <c r="BK98" s="49"/>
      <c r="BL98" s="48"/>
    </row>
    <row r="99" spans="1:64" ht="15">
      <c r="A99" s="64" t="s">
        <v>285</v>
      </c>
      <c r="B99" s="64" t="s">
        <v>283</v>
      </c>
      <c r="C99" s="65" t="s">
        <v>2374</v>
      </c>
      <c r="D99" s="66">
        <v>3</v>
      </c>
      <c r="E99" s="67" t="s">
        <v>132</v>
      </c>
      <c r="F99" s="68">
        <v>32</v>
      </c>
      <c r="G99" s="65"/>
      <c r="H99" s="69"/>
      <c r="I99" s="70"/>
      <c r="J99" s="70"/>
      <c r="K99" s="34" t="s">
        <v>65</v>
      </c>
      <c r="L99" s="77">
        <v>99</v>
      </c>
      <c r="M99" s="77"/>
      <c r="N99" s="72"/>
      <c r="O99" s="79" t="s">
        <v>333</v>
      </c>
      <c r="P99" s="81">
        <v>43508.99487268519</v>
      </c>
      <c r="Q99" s="79" t="s">
        <v>389</v>
      </c>
      <c r="R99" s="79"/>
      <c r="S99" s="79"/>
      <c r="T99" s="79" t="s">
        <v>463</v>
      </c>
      <c r="U99" s="79"/>
      <c r="V99" s="82" t="s">
        <v>541</v>
      </c>
      <c r="W99" s="81">
        <v>43508.99487268519</v>
      </c>
      <c r="X99" s="82" t="s">
        <v>640</v>
      </c>
      <c r="Y99" s="79"/>
      <c r="Z99" s="79"/>
      <c r="AA99" s="85" t="s">
        <v>772</v>
      </c>
      <c r="AB99" s="79"/>
      <c r="AC99" s="79" t="b">
        <v>0</v>
      </c>
      <c r="AD99" s="79">
        <v>0</v>
      </c>
      <c r="AE99" s="85" t="s">
        <v>823</v>
      </c>
      <c r="AF99" s="79" t="b">
        <v>0</v>
      </c>
      <c r="AG99" s="79" t="s">
        <v>830</v>
      </c>
      <c r="AH99" s="79"/>
      <c r="AI99" s="85" t="s">
        <v>823</v>
      </c>
      <c r="AJ99" s="79" t="b">
        <v>0</v>
      </c>
      <c r="AK99" s="79">
        <v>1</v>
      </c>
      <c r="AL99" s="85" t="s">
        <v>770</v>
      </c>
      <c r="AM99" s="79" t="s">
        <v>840</v>
      </c>
      <c r="AN99" s="79" t="b">
        <v>0</v>
      </c>
      <c r="AO99" s="85" t="s">
        <v>770</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285</v>
      </c>
      <c r="B100" s="64" t="s">
        <v>269</v>
      </c>
      <c r="C100" s="65" t="s">
        <v>2374</v>
      </c>
      <c r="D100" s="66">
        <v>3</v>
      </c>
      <c r="E100" s="67" t="s">
        <v>132</v>
      </c>
      <c r="F100" s="68">
        <v>32</v>
      </c>
      <c r="G100" s="65"/>
      <c r="H100" s="69"/>
      <c r="I100" s="70"/>
      <c r="J100" s="70"/>
      <c r="K100" s="34" t="s">
        <v>65</v>
      </c>
      <c r="L100" s="77">
        <v>100</v>
      </c>
      <c r="M100" s="77"/>
      <c r="N100" s="72"/>
      <c r="O100" s="79" t="s">
        <v>333</v>
      </c>
      <c r="P100" s="81">
        <v>43508.99487268519</v>
      </c>
      <c r="Q100" s="79" t="s">
        <v>389</v>
      </c>
      <c r="R100" s="79"/>
      <c r="S100" s="79"/>
      <c r="T100" s="79" t="s">
        <v>463</v>
      </c>
      <c r="U100" s="79"/>
      <c r="V100" s="82" t="s">
        <v>541</v>
      </c>
      <c r="W100" s="81">
        <v>43508.99487268519</v>
      </c>
      <c r="X100" s="82" t="s">
        <v>640</v>
      </c>
      <c r="Y100" s="79"/>
      <c r="Z100" s="79"/>
      <c r="AA100" s="85" t="s">
        <v>772</v>
      </c>
      <c r="AB100" s="79"/>
      <c r="AC100" s="79" t="b">
        <v>0</v>
      </c>
      <c r="AD100" s="79">
        <v>0</v>
      </c>
      <c r="AE100" s="85" t="s">
        <v>823</v>
      </c>
      <c r="AF100" s="79" t="b">
        <v>0</v>
      </c>
      <c r="AG100" s="79" t="s">
        <v>830</v>
      </c>
      <c r="AH100" s="79"/>
      <c r="AI100" s="85" t="s">
        <v>823</v>
      </c>
      <c r="AJ100" s="79" t="b">
        <v>0</v>
      </c>
      <c r="AK100" s="79">
        <v>1</v>
      </c>
      <c r="AL100" s="85" t="s">
        <v>770</v>
      </c>
      <c r="AM100" s="79" t="s">
        <v>840</v>
      </c>
      <c r="AN100" s="79" t="b">
        <v>0</v>
      </c>
      <c r="AO100" s="85" t="s">
        <v>770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3</v>
      </c>
      <c r="BD100" s="48">
        <v>0</v>
      </c>
      <c r="BE100" s="49">
        <v>0</v>
      </c>
      <c r="BF100" s="48">
        <v>0</v>
      </c>
      <c r="BG100" s="49">
        <v>0</v>
      </c>
      <c r="BH100" s="48">
        <v>0</v>
      </c>
      <c r="BI100" s="49">
        <v>0</v>
      </c>
      <c r="BJ100" s="48">
        <v>22</v>
      </c>
      <c r="BK100" s="49">
        <v>100</v>
      </c>
      <c r="BL100" s="48">
        <v>22</v>
      </c>
    </row>
    <row r="101" spans="1:64" ht="15">
      <c r="A101" s="64" t="s">
        <v>286</v>
      </c>
      <c r="B101" s="64" t="s">
        <v>269</v>
      </c>
      <c r="C101" s="65" t="s">
        <v>2374</v>
      </c>
      <c r="D101" s="66">
        <v>3</v>
      </c>
      <c r="E101" s="67" t="s">
        <v>132</v>
      </c>
      <c r="F101" s="68">
        <v>32</v>
      </c>
      <c r="G101" s="65"/>
      <c r="H101" s="69"/>
      <c r="I101" s="70"/>
      <c r="J101" s="70"/>
      <c r="K101" s="34" t="s">
        <v>65</v>
      </c>
      <c r="L101" s="77">
        <v>101</v>
      </c>
      <c r="M101" s="77"/>
      <c r="N101" s="72"/>
      <c r="O101" s="79" t="s">
        <v>333</v>
      </c>
      <c r="P101" s="81">
        <v>43509.004479166666</v>
      </c>
      <c r="Q101" s="79" t="s">
        <v>392</v>
      </c>
      <c r="R101" s="82" t="s">
        <v>428</v>
      </c>
      <c r="S101" s="79" t="s">
        <v>435</v>
      </c>
      <c r="T101" s="79" t="s">
        <v>469</v>
      </c>
      <c r="U101" s="79"/>
      <c r="V101" s="82" t="s">
        <v>542</v>
      </c>
      <c r="W101" s="81">
        <v>43509.004479166666</v>
      </c>
      <c r="X101" s="82" t="s">
        <v>643</v>
      </c>
      <c r="Y101" s="79"/>
      <c r="Z101" s="79"/>
      <c r="AA101" s="85" t="s">
        <v>775</v>
      </c>
      <c r="AB101" s="79"/>
      <c r="AC101" s="79" t="b">
        <v>0</v>
      </c>
      <c r="AD101" s="79">
        <v>1</v>
      </c>
      <c r="AE101" s="85" t="s">
        <v>823</v>
      </c>
      <c r="AF101" s="79" t="b">
        <v>1</v>
      </c>
      <c r="AG101" s="79" t="s">
        <v>830</v>
      </c>
      <c r="AH101" s="79"/>
      <c r="AI101" s="85" t="s">
        <v>749</v>
      </c>
      <c r="AJ101" s="79" t="b">
        <v>0</v>
      </c>
      <c r="AK101" s="79">
        <v>0</v>
      </c>
      <c r="AL101" s="85" t="s">
        <v>823</v>
      </c>
      <c r="AM101" s="79" t="s">
        <v>839</v>
      </c>
      <c r="AN101" s="79" t="b">
        <v>0</v>
      </c>
      <c r="AO101" s="85" t="s">
        <v>775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3</v>
      </c>
      <c r="BE101" s="49">
        <v>16.666666666666668</v>
      </c>
      <c r="BF101" s="48">
        <v>0</v>
      </c>
      <c r="BG101" s="49">
        <v>0</v>
      </c>
      <c r="BH101" s="48">
        <v>0</v>
      </c>
      <c r="BI101" s="49">
        <v>0</v>
      </c>
      <c r="BJ101" s="48">
        <v>15</v>
      </c>
      <c r="BK101" s="49">
        <v>83.33333333333333</v>
      </c>
      <c r="BL101" s="48">
        <v>18</v>
      </c>
    </row>
    <row r="102" spans="1:64" ht="15">
      <c r="A102" s="64" t="s">
        <v>287</v>
      </c>
      <c r="B102" s="64" t="s">
        <v>269</v>
      </c>
      <c r="C102" s="65" t="s">
        <v>2374</v>
      </c>
      <c r="D102" s="66">
        <v>3</v>
      </c>
      <c r="E102" s="67" t="s">
        <v>132</v>
      </c>
      <c r="F102" s="68">
        <v>32</v>
      </c>
      <c r="G102" s="65"/>
      <c r="H102" s="69"/>
      <c r="I102" s="70"/>
      <c r="J102" s="70"/>
      <c r="K102" s="34" t="s">
        <v>65</v>
      </c>
      <c r="L102" s="77">
        <v>102</v>
      </c>
      <c r="M102" s="77"/>
      <c r="N102" s="72"/>
      <c r="O102" s="79" t="s">
        <v>333</v>
      </c>
      <c r="P102" s="81">
        <v>43509.02421296296</v>
      </c>
      <c r="Q102" s="79" t="s">
        <v>393</v>
      </c>
      <c r="R102" s="79"/>
      <c r="S102" s="79"/>
      <c r="T102" s="79" t="s">
        <v>470</v>
      </c>
      <c r="U102" s="79"/>
      <c r="V102" s="82" t="s">
        <v>520</v>
      </c>
      <c r="W102" s="81">
        <v>43509.02421296296</v>
      </c>
      <c r="X102" s="82" t="s">
        <v>644</v>
      </c>
      <c r="Y102" s="79"/>
      <c r="Z102" s="79"/>
      <c r="AA102" s="85" t="s">
        <v>776</v>
      </c>
      <c r="AB102" s="79"/>
      <c r="AC102" s="79" t="b">
        <v>0</v>
      </c>
      <c r="AD102" s="79">
        <v>0</v>
      </c>
      <c r="AE102" s="85" t="s">
        <v>823</v>
      </c>
      <c r="AF102" s="79" t="b">
        <v>0</v>
      </c>
      <c r="AG102" s="79" t="s">
        <v>830</v>
      </c>
      <c r="AH102" s="79"/>
      <c r="AI102" s="85" t="s">
        <v>823</v>
      </c>
      <c r="AJ102" s="79" t="b">
        <v>0</v>
      </c>
      <c r="AK102" s="79">
        <v>2</v>
      </c>
      <c r="AL102" s="85" t="s">
        <v>814</v>
      </c>
      <c r="AM102" s="79" t="s">
        <v>840</v>
      </c>
      <c r="AN102" s="79" t="b">
        <v>0</v>
      </c>
      <c r="AO102" s="85" t="s">
        <v>814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287</v>
      </c>
      <c r="B103" s="64" t="s">
        <v>315</v>
      </c>
      <c r="C103" s="65" t="s">
        <v>2374</v>
      </c>
      <c r="D103" s="66">
        <v>3</v>
      </c>
      <c r="E103" s="67" t="s">
        <v>132</v>
      </c>
      <c r="F103" s="68">
        <v>32</v>
      </c>
      <c r="G103" s="65"/>
      <c r="H103" s="69"/>
      <c r="I103" s="70"/>
      <c r="J103" s="70"/>
      <c r="K103" s="34" t="s">
        <v>65</v>
      </c>
      <c r="L103" s="77">
        <v>103</v>
      </c>
      <c r="M103" s="77"/>
      <c r="N103" s="72"/>
      <c r="O103" s="79" t="s">
        <v>333</v>
      </c>
      <c r="P103" s="81">
        <v>43509.02421296296</v>
      </c>
      <c r="Q103" s="79" t="s">
        <v>393</v>
      </c>
      <c r="R103" s="79"/>
      <c r="S103" s="79"/>
      <c r="T103" s="79" t="s">
        <v>470</v>
      </c>
      <c r="U103" s="79"/>
      <c r="V103" s="82" t="s">
        <v>520</v>
      </c>
      <c r="W103" s="81">
        <v>43509.02421296296</v>
      </c>
      <c r="X103" s="82" t="s">
        <v>644</v>
      </c>
      <c r="Y103" s="79"/>
      <c r="Z103" s="79"/>
      <c r="AA103" s="85" t="s">
        <v>776</v>
      </c>
      <c r="AB103" s="79"/>
      <c r="AC103" s="79" t="b">
        <v>0</v>
      </c>
      <c r="AD103" s="79">
        <v>0</v>
      </c>
      <c r="AE103" s="85" t="s">
        <v>823</v>
      </c>
      <c r="AF103" s="79" t="b">
        <v>0</v>
      </c>
      <c r="AG103" s="79" t="s">
        <v>830</v>
      </c>
      <c r="AH103" s="79"/>
      <c r="AI103" s="85" t="s">
        <v>823</v>
      </c>
      <c r="AJ103" s="79" t="b">
        <v>0</v>
      </c>
      <c r="AK103" s="79">
        <v>2</v>
      </c>
      <c r="AL103" s="85" t="s">
        <v>814</v>
      </c>
      <c r="AM103" s="79" t="s">
        <v>840</v>
      </c>
      <c r="AN103" s="79" t="b">
        <v>0</v>
      </c>
      <c r="AO103" s="85" t="s">
        <v>814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20</v>
      </c>
      <c r="BK103" s="49">
        <v>100</v>
      </c>
      <c r="BL103" s="48">
        <v>20</v>
      </c>
    </row>
    <row r="104" spans="1:64" ht="15">
      <c r="A104" s="64" t="s">
        <v>288</v>
      </c>
      <c r="B104" s="64" t="s">
        <v>300</v>
      </c>
      <c r="C104" s="65" t="s">
        <v>2374</v>
      </c>
      <c r="D104" s="66">
        <v>3</v>
      </c>
      <c r="E104" s="67" t="s">
        <v>132</v>
      </c>
      <c r="F104" s="68">
        <v>32</v>
      </c>
      <c r="G104" s="65"/>
      <c r="H104" s="69"/>
      <c r="I104" s="70"/>
      <c r="J104" s="70"/>
      <c r="K104" s="34" t="s">
        <v>65</v>
      </c>
      <c r="L104" s="77">
        <v>104</v>
      </c>
      <c r="M104" s="77"/>
      <c r="N104" s="72"/>
      <c r="O104" s="79" t="s">
        <v>333</v>
      </c>
      <c r="P104" s="81">
        <v>43509.0290625</v>
      </c>
      <c r="Q104" s="79" t="s">
        <v>341</v>
      </c>
      <c r="R104" s="79"/>
      <c r="S104" s="79"/>
      <c r="T104" s="79" t="s">
        <v>445</v>
      </c>
      <c r="U104" s="82" t="s">
        <v>480</v>
      </c>
      <c r="V104" s="82" t="s">
        <v>480</v>
      </c>
      <c r="W104" s="81">
        <v>43509.0290625</v>
      </c>
      <c r="X104" s="82" t="s">
        <v>645</v>
      </c>
      <c r="Y104" s="79"/>
      <c r="Z104" s="79"/>
      <c r="AA104" s="85" t="s">
        <v>777</v>
      </c>
      <c r="AB104" s="79"/>
      <c r="AC104" s="79" t="b">
        <v>0</v>
      </c>
      <c r="AD104" s="79">
        <v>0</v>
      </c>
      <c r="AE104" s="85" t="s">
        <v>823</v>
      </c>
      <c r="AF104" s="79" t="b">
        <v>0</v>
      </c>
      <c r="AG104" s="79" t="s">
        <v>830</v>
      </c>
      <c r="AH104" s="79"/>
      <c r="AI104" s="85" t="s">
        <v>823</v>
      </c>
      <c r="AJ104" s="79" t="b">
        <v>0</v>
      </c>
      <c r="AK104" s="79">
        <v>34</v>
      </c>
      <c r="AL104" s="85" t="s">
        <v>792</v>
      </c>
      <c r="AM104" s="79" t="s">
        <v>840</v>
      </c>
      <c r="AN104" s="79" t="b">
        <v>0</v>
      </c>
      <c r="AO104" s="85" t="s">
        <v>792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11.11111111111111</v>
      </c>
      <c r="BF104" s="48">
        <v>0</v>
      </c>
      <c r="BG104" s="49">
        <v>0</v>
      </c>
      <c r="BH104" s="48">
        <v>0</v>
      </c>
      <c r="BI104" s="49">
        <v>0</v>
      </c>
      <c r="BJ104" s="48">
        <v>8</v>
      </c>
      <c r="BK104" s="49">
        <v>88.88888888888889</v>
      </c>
      <c r="BL104" s="48">
        <v>9</v>
      </c>
    </row>
    <row r="105" spans="1:64" ht="15">
      <c r="A105" s="64" t="s">
        <v>289</v>
      </c>
      <c r="B105" s="64" t="s">
        <v>300</v>
      </c>
      <c r="C105" s="65" t="s">
        <v>2374</v>
      </c>
      <c r="D105" s="66">
        <v>3</v>
      </c>
      <c r="E105" s="67" t="s">
        <v>132</v>
      </c>
      <c r="F105" s="68">
        <v>32</v>
      </c>
      <c r="G105" s="65"/>
      <c r="H105" s="69"/>
      <c r="I105" s="70"/>
      <c r="J105" s="70"/>
      <c r="K105" s="34" t="s">
        <v>65</v>
      </c>
      <c r="L105" s="77">
        <v>105</v>
      </c>
      <c r="M105" s="77"/>
      <c r="N105" s="72"/>
      <c r="O105" s="79" t="s">
        <v>333</v>
      </c>
      <c r="P105" s="81">
        <v>43508.00828703704</v>
      </c>
      <c r="Q105" s="79" t="s">
        <v>341</v>
      </c>
      <c r="R105" s="79"/>
      <c r="S105" s="79"/>
      <c r="T105" s="79" t="s">
        <v>445</v>
      </c>
      <c r="U105" s="82" t="s">
        <v>480</v>
      </c>
      <c r="V105" s="82" t="s">
        <v>480</v>
      </c>
      <c r="W105" s="81">
        <v>43508.00828703704</v>
      </c>
      <c r="X105" s="82" t="s">
        <v>646</v>
      </c>
      <c r="Y105" s="79"/>
      <c r="Z105" s="79"/>
      <c r="AA105" s="85" t="s">
        <v>778</v>
      </c>
      <c r="AB105" s="79"/>
      <c r="AC105" s="79" t="b">
        <v>0</v>
      </c>
      <c r="AD105" s="79">
        <v>0</v>
      </c>
      <c r="AE105" s="85" t="s">
        <v>823</v>
      </c>
      <c r="AF105" s="79" t="b">
        <v>0</v>
      </c>
      <c r="AG105" s="79" t="s">
        <v>830</v>
      </c>
      <c r="AH105" s="79"/>
      <c r="AI105" s="85" t="s">
        <v>823</v>
      </c>
      <c r="AJ105" s="79" t="b">
        <v>0</v>
      </c>
      <c r="AK105" s="79">
        <v>34</v>
      </c>
      <c r="AL105" s="85" t="s">
        <v>792</v>
      </c>
      <c r="AM105" s="79" t="s">
        <v>839</v>
      </c>
      <c r="AN105" s="79" t="b">
        <v>0</v>
      </c>
      <c r="AO105" s="85" t="s">
        <v>792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9</v>
      </c>
      <c r="BC105" s="78" t="str">
        <f>REPLACE(INDEX(GroupVertices[Group],MATCH(Edges[[#This Row],[Vertex 2]],GroupVertices[Vertex],0)),1,1,"")</f>
        <v>1</v>
      </c>
      <c r="BD105" s="48">
        <v>1</v>
      </c>
      <c r="BE105" s="49">
        <v>11.11111111111111</v>
      </c>
      <c r="BF105" s="48">
        <v>0</v>
      </c>
      <c r="BG105" s="49">
        <v>0</v>
      </c>
      <c r="BH105" s="48">
        <v>0</v>
      </c>
      <c r="BI105" s="49">
        <v>0</v>
      </c>
      <c r="BJ105" s="48">
        <v>8</v>
      </c>
      <c r="BK105" s="49">
        <v>88.88888888888889</v>
      </c>
      <c r="BL105" s="48">
        <v>9</v>
      </c>
    </row>
    <row r="106" spans="1:64" ht="15">
      <c r="A106" s="64" t="s">
        <v>289</v>
      </c>
      <c r="B106" s="64" t="s">
        <v>289</v>
      </c>
      <c r="C106" s="65" t="s">
        <v>2374</v>
      </c>
      <c r="D106" s="66">
        <v>3</v>
      </c>
      <c r="E106" s="67" t="s">
        <v>132</v>
      </c>
      <c r="F106" s="68">
        <v>32</v>
      </c>
      <c r="G106" s="65"/>
      <c r="H106" s="69"/>
      <c r="I106" s="70"/>
      <c r="J106" s="70"/>
      <c r="K106" s="34" t="s">
        <v>65</v>
      </c>
      <c r="L106" s="77">
        <v>106</v>
      </c>
      <c r="M106" s="77"/>
      <c r="N106" s="72"/>
      <c r="O106" s="79" t="s">
        <v>176</v>
      </c>
      <c r="P106" s="81">
        <v>43508.84699074074</v>
      </c>
      <c r="Q106" s="79" t="s">
        <v>394</v>
      </c>
      <c r="R106" s="79"/>
      <c r="S106" s="79"/>
      <c r="T106" s="79" t="s">
        <v>455</v>
      </c>
      <c r="U106" s="82" t="s">
        <v>505</v>
      </c>
      <c r="V106" s="82" t="s">
        <v>505</v>
      </c>
      <c r="W106" s="81">
        <v>43508.84699074074</v>
      </c>
      <c r="X106" s="82" t="s">
        <v>647</v>
      </c>
      <c r="Y106" s="79"/>
      <c r="Z106" s="79"/>
      <c r="AA106" s="85" t="s">
        <v>779</v>
      </c>
      <c r="AB106" s="79"/>
      <c r="AC106" s="79" t="b">
        <v>0</v>
      </c>
      <c r="AD106" s="79">
        <v>26</v>
      </c>
      <c r="AE106" s="85" t="s">
        <v>823</v>
      </c>
      <c r="AF106" s="79" t="b">
        <v>0</v>
      </c>
      <c r="AG106" s="79" t="s">
        <v>830</v>
      </c>
      <c r="AH106" s="79"/>
      <c r="AI106" s="85" t="s">
        <v>823</v>
      </c>
      <c r="AJ106" s="79" t="b">
        <v>0</v>
      </c>
      <c r="AK106" s="79">
        <v>2</v>
      </c>
      <c r="AL106" s="85" t="s">
        <v>823</v>
      </c>
      <c r="AM106" s="79" t="s">
        <v>840</v>
      </c>
      <c r="AN106" s="79" t="b">
        <v>0</v>
      </c>
      <c r="AO106" s="85" t="s">
        <v>779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9</v>
      </c>
      <c r="BC106" s="78" t="str">
        <f>REPLACE(INDEX(GroupVertices[Group],MATCH(Edges[[#This Row],[Vertex 2]],GroupVertices[Vertex],0)),1,1,"")</f>
        <v>9</v>
      </c>
      <c r="BD106" s="48">
        <v>1</v>
      </c>
      <c r="BE106" s="49">
        <v>2.7027027027027026</v>
      </c>
      <c r="BF106" s="48">
        <v>0</v>
      </c>
      <c r="BG106" s="49">
        <v>0</v>
      </c>
      <c r="BH106" s="48">
        <v>0</v>
      </c>
      <c r="BI106" s="49">
        <v>0</v>
      </c>
      <c r="BJ106" s="48">
        <v>36</v>
      </c>
      <c r="BK106" s="49">
        <v>97.29729729729729</v>
      </c>
      <c r="BL106" s="48">
        <v>37</v>
      </c>
    </row>
    <row r="107" spans="1:64" ht="15">
      <c r="A107" s="64" t="s">
        <v>290</v>
      </c>
      <c r="B107" s="64" t="s">
        <v>289</v>
      </c>
      <c r="C107" s="65" t="s">
        <v>2374</v>
      </c>
      <c r="D107" s="66">
        <v>3</v>
      </c>
      <c r="E107" s="67" t="s">
        <v>132</v>
      </c>
      <c r="F107" s="68">
        <v>32</v>
      </c>
      <c r="G107" s="65"/>
      <c r="H107" s="69"/>
      <c r="I107" s="70"/>
      <c r="J107" s="70"/>
      <c r="K107" s="34" t="s">
        <v>65</v>
      </c>
      <c r="L107" s="77">
        <v>107</v>
      </c>
      <c r="M107" s="77"/>
      <c r="N107" s="72"/>
      <c r="O107" s="79" t="s">
        <v>333</v>
      </c>
      <c r="P107" s="81">
        <v>43509.030856481484</v>
      </c>
      <c r="Q107" s="79" t="s">
        <v>355</v>
      </c>
      <c r="R107" s="79"/>
      <c r="S107" s="79"/>
      <c r="T107" s="79"/>
      <c r="U107" s="79"/>
      <c r="V107" s="82" t="s">
        <v>543</v>
      </c>
      <c r="W107" s="81">
        <v>43509.030856481484</v>
      </c>
      <c r="X107" s="82" t="s">
        <v>648</v>
      </c>
      <c r="Y107" s="79"/>
      <c r="Z107" s="79"/>
      <c r="AA107" s="85" t="s">
        <v>780</v>
      </c>
      <c r="AB107" s="79"/>
      <c r="AC107" s="79" t="b">
        <v>0</v>
      </c>
      <c r="AD107" s="79">
        <v>0</v>
      </c>
      <c r="AE107" s="85" t="s">
        <v>823</v>
      </c>
      <c r="AF107" s="79" t="b">
        <v>0</v>
      </c>
      <c r="AG107" s="79" t="s">
        <v>830</v>
      </c>
      <c r="AH107" s="79"/>
      <c r="AI107" s="85" t="s">
        <v>823</v>
      </c>
      <c r="AJ107" s="79" t="b">
        <v>0</v>
      </c>
      <c r="AK107" s="79">
        <v>2</v>
      </c>
      <c r="AL107" s="85" t="s">
        <v>779</v>
      </c>
      <c r="AM107" s="79" t="s">
        <v>840</v>
      </c>
      <c r="AN107" s="79" t="b">
        <v>0</v>
      </c>
      <c r="AO107" s="85" t="s">
        <v>779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9</v>
      </c>
      <c r="BC107" s="78" t="str">
        <f>REPLACE(INDEX(GroupVertices[Group],MATCH(Edges[[#This Row],[Vertex 2]],GroupVertices[Vertex],0)),1,1,"")</f>
        <v>9</v>
      </c>
      <c r="BD107" s="48">
        <v>1</v>
      </c>
      <c r="BE107" s="49">
        <v>4.3478260869565215</v>
      </c>
      <c r="BF107" s="48">
        <v>0</v>
      </c>
      <c r="BG107" s="49">
        <v>0</v>
      </c>
      <c r="BH107" s="48">
        <v>0</v>
      </c>
      <c r="BI107" s="49">
        <v>0</v>
      </c>
      <c r="BJ107" s="48">
        <v>22</v>
      </c>
      <c r="BK107" s="49">
        <v>95.65217391304348</v>
      </c>
      <c r="BL107" s="48">
        <v>23</v>
      </c>
    </row>
    <row r="108" spans="1:64" ht="15">
      <c r="A108" s="64" t="s">
        <v>290</v>
      </c>
      <c r="B108" s="64" t="s">
        <v>290</v>
      </c>
      <c r="C108" s="65" t="s">
        <v>2374</v>
      </c>
      <c r="D108" s="66">
        <v>3</v>
      </c>
      <c r="E108" s="67" t="s">
        <v>132</v>
      </c>
      <c r="F108" s="68">
        <v>32</v>
      </c>
      <c r="G108" s="65"/>
      <c r="H108" s="69"/>
      <c r="I108" s="70"/>
      <c r="J108" s="70"/>
      <c r="K108" s="34" t="s">
        <v>65</v>
      </c>
      <c r="L108" s="77">
        <v>108</v>
      </c>
      <c r="M108" s="77"/>
      <c r="N108" s="72"/>
      <c r="O108" s="79" t="s">
        <v>176</v>
      </c>
      <c r="P108" s="81">
        <v>43508.85565972222</v>
      </c>
      <c r="Q108" s="79" t="s">
        <v>395</v>
      </c>
      <c r="R108" s="79"/>
      <c r="S108" s="79"/>
      <c r="T108" s="79" t="s">
        <v>471</v>
      </c>
      <c r="U108" s="82" t="s">
        <v>506</v>
      </c>
      <c r="V108" s="82" t="s">
        <v>506</v>
      </c>
      <c r="W108" s="81">
        <v>43508.85565972222</v>
      </c>
      <c r="X108" s="82" t="s">
        <v>649</v>
      </c>
      <c r="Y108" s="79"/>
      <c r="Z108" s="79"/>
      <c r="AA108" s="85" t="s">
        <v>781</v>
      </c>
      <c r="AB108" s="79"/>
      <c r="AC108" s="79" t="b">
        <v>0</v>
      </c>
      <c r="AD108" s="79">
        <v>2</v>
      </c>
      <c r="AE108" s="85" t="s">
        <v>823</v>
      </c>
      <c r="AF108" s="79" t="b">
        <v>0</v>
      </c>
      <c r="AG108" s="79" t="s">
        <v>830</v>
      </c>
      <c r="AH108" s="79"/>
      <c r="AI108" s="85" t="s">
        <v>823</v>
      </c>
      <c r="AJ108" s="79" t="b">
        <v>0</v>
      </c>
      <c r="AK108" s="79">
        <v>0</v>
      </c>
      <c r="AL108" s="85" t="s">
        <v>823</v>
      </c>
      <c r="AM108" s="79" t="s">
        <v>840</v>
      </c>
      <c r="AN108" s="79" t="b">
        <v>0</v>
      </c>
      <c r="AO108" s="85" t="s">
        <v>781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9</v>
      </c>
      <c r="BC108" s="78" t="str">
        <f>REPLACE(INDEX(GroupVertices[Group],MATCH(Edges[[#This Row],[Vertex 2]],GroupVertices[Vertex],0)),1,1,"")</f>
        <v>9</v>
      </c>
      <c r="BD108" s="48">
        <v>0</v>
      </c>
      <c r="BE108" s="49">
        <v>0</v>
      </c>
      <c r="BF108" s="48">
        <v>0</v>
      </c>
      <c r="BG108" s="49">
        <v>0</v>
      </c>
      <c r="BH108" s="48">
        <v>0</v>
      </c>
      <c r="BI108" s="49">
        <v>0</v>
      </c>
      <c r="BJ108" s="48">
        <v>16</v>
      </c>
      <c r="BK108" s="49">
        <v>100</v>
      </c>
      <c r="BL108" s="48">
        <v>16</v>
      </c>
    </row>
    <row r="109" spans="1:64" ht="15">
      <c r="A109" s="64" t="s">
        <v>291</v>
      </c>
      <c r="B109" s="64" t="s">
        <v>291</v>
      </c>
      <c r="C109" s="65" t="s">
        <v>2374</v>
      </c>
      <c r="D109" s="66">
        <v>3</v>
      </c>
      <c r="E109" s="67" t="s">
        <v>132</v>
      </c>
      <c r="F109" s="68">
        <v>32</v>
      </c>
      <c r="G109" s="65"/>
      <c r="H109" s="69"/>
      <c r="I109" s="70"/>
      <c r="J109" s="70"/>
      <c r="K109" s="34" t="s">
        <v>65</v>
      </c>
      <c r="L109" s="77">
        <v>109</v>
      </c>
      <c r="M109" s="77"/>
      <c r="N109" s="72"/>
      <c r="O109" s="79" t="s">
        <v>176</v>
      </c>
      <c r="P109" s="81">
        <v>43509.03581018518</v>
      </c>
      <c r="Q109" s="79" t="s">
        <v>396</v>
      </c>
      <c r="R109" s="82" t="s">
        <v>433</v>
      </c>
      <c r="S109" s="79" t="s">
        <v>435</v>
      </c>
      <c r="T109" s="79" t="s">
        <v>455</v>
      </c>
      <c r="U109" s="79"/>
      <c r="V109" s="82" t="s">
        <v>544</v>
      </c>
      <c r="W109" s="81">
        <v>43509.03581018518</v>
      </c>
      <c r="X109" s="82" t="s">
        <v>650</v>
      </c>
      <c r="Y109" s="79"/>
      <c r="Z109" s="79"/>
      <c r="AA109" s="85" t="s">
        <v>782</v>
      </c>
      <c r="AB109" s="79"/>
      <c r="AC109" s="79" t="b">
        <v>0</v>
      </c>
      <c r="AD109" s="79">
        <v>2</v>
      </c>
      <c r="AE109" s="85" t="s">
        <v>823</v>
      </c>
      <c r="AF109" s="79" t="b">
        <v>1</v>
      </c>
      <c r="AG109" s="79" t="s">
        <v>830</v>
      </c>
      <c r="AH109" s="79"/>
      <c r="AI109" s="85" t="s">
        <v>837</v>
      </c>
      <c r="AJ109" s="79" t="b">
        <v>0</v>
      </c>
      <c r="AK109" s="79">
        <v>0</v>
      </c>
      <c r="AL109" s="85" t="s">
        <v>823</v>
      </c>
      <c r="AM109" s="79" t="s">
        <v>840</v>
      </c>
      <c r="AN109" s="79" t="b">
        <v>0</v>
      </c>
      <c r="AO109" s="85" t="s">
        <v>782</v>
      </c>
      <c r="AP109" s="79" t="s">
        <v>176</v>
      </c>
      <c r="AQ109" s="79">
        <v>0</v>
      </c>
      <c r="AR109" s="79">
        <v>0</v>
      </c>
      <c r="AS109" s="79" t="s">
        <v>848</v>
      </c>
      <c r="AT109" s="79" t="s">
        <v>853</v>
      </c>
      <c r="AU109" s="79" t="s">
        <v>855</v>
      </c>
      <c r="AV109" s="79" t="s">
        <v>857</v>
      </c>
      <c r="AW109" s="79" t="s">
        <v>862</v>
      </c>
      <c r="AX109" s="79" t="s">
        <v>867</v>
      </c>
      <c r="AY109" s="79" t="s">
        <v>871</v>
      </c>
      <c r="AZ109" s="82" t="s">
        <v>873</v>
      </c>
      <c r="BA109">
        <v>1</v>
      </c>
      <c r="BB109" s="78" t="str">
        <f>REPLACE(INDEX(GroupVertices[Group],MATCH(Edges[[#This Row],[Vertex 1]],GroupVertices[Vertex],0)),1,1,"")</f>
        <v>2</v>
      </c>
      <c r="BC109" s="78" t="str">
        <f>REPLACE(INDEX(GroupVertices[Group],MATCH(Edges[[#This Row],[Vertex 2]],GroupVertices[Vertex],0)),1,1,"")</f>
        <v>2</v>
      </c>
      <c r="BD109" s="48">
        <v>1</v>
      </c>
      <c r="BE109" s="49">
        <v>14.285714285714286</v>
      </c>
      <c r="BF109" s="48">
        <v>0</v>
      </c>
      <c r="BG109" s="49">
        <v>0</v>
      </c>
      <c r="BH109" s="48">
        <v>0</v>
      </c>
      <c r="BI109" s="49">
        <v>0</v>
      </c>
      <c r="BJ109" s="48">
        <v>6</v>
      </c>
      <c r="BK109" s="49">
        <v>85.71428571428571</v>
      </c>
      <c r="BL109" s="48">
        <v>7</v>
      </c>
    </row>
    <row r="110" spans="1:64" ht="15">
      <c r="A110" s="64" t="s">
        <v>292</v>
      </c>
      <c r="B110" s="64" t="s">
        <v>292</v>
      </c>
      <c r="C110" s="65" t="s">
        <v>2374</v>
      </c>
      <c r="D110" s="66">
        <v>3</v>
      </c>
      <c r="E110" s="67" t="s">
        <v>132</v>
      </c>
      <c r="F110" s="68">
        <v>32</v>
      </c>
      <c r="G110" s="65"/>
      <c r="H110" s="69"/>
      <c r="I110" s="70"/>
      <c r="J110" s="70"/>
      <c r="K110" s="34" t="s">
        <v>65</v>
      </c>
      <c r="L110" s="77">
        <v>110</v>
      </c>
      <c r="M110" s="77"/>
      <c r="N110" s="72"/>
      <c r="O110" s="79" t="s">
        <v>176</v>
      </c>
      <c r="P110" s="81">
        <v>43509.0415625</v>
      </c>
      <c r="Q110" s="79" t="s">
        <v>397</v>
      </c>
      <c r="R110" s="79"/>
      <c r="S110" s="79"/>
      <c r="T110" s="79" t="s">
        <v>446</v>
      </c>
      <c r="U110" s="79"/>
      <c r="V110" s="82" t="s">
        <v>545</v>
      </c>
      <c r="W110" s="81">
        <v>43509.0415625</v>
      </c>
      <c r="X110" s="82" t="s">
        <v>651</v>
      </c>
      <c r="Y110" s="79"/>
      <c r="Z110" s="79"/>
      <c r="AA110" s="85" t="s">
        <v>783</v>
      </c>
      <c r="AB110" s="85" t="s">
        <v>821</v>
      </c>
      <c r="AC110" s="79" t="b">
        <v>0</v>
      </c>
      <c r="AD110" s="79">
        <v>0</v>
      </c>
      <c r="AE110" s="85" t="s">
        <v>828</v>
      </c>
      <c r="AF110" s="79" t="b">
        <v>0</v>
      </c>
      <c r="AG110" s="79" t="s">
        <v>831</v>
      </c>
      <c r="AH110" s="79"/>
      <c r="AI110" s="85" t="s">
        <v>823</v>
      </c>
      <c r="AJ110" s="79" t="b">
        <v>0</v>
      </c>
      <c r="AK110" s="79">
        <v>0</v>
      </c>
      <c r="AL110" s="85" t="s">
        <v>823</v>
      </c>
      <c r="AM110" s="79" t="s">
        <v>845</v>
      </c>
      <c r="AN110" s="79" t="b">
        <v>0</v>
      </c>
      <c r="AO110" s="85" t="s">
        <v>821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v>
      </c>
      <c r="BK110" s="49">
        <v>100</v>
      </c>
      <c r="BL110" s="48">
        <v>1</v>
      </c>
    </row>
    <row r="111" spans="1:64" ht="15">
      <c r="A111" s="64" t="s">
        <v>293</v>
      </c>
      <c r="B111" s="64" t="s">
        <v>293</v>
      </c>
      <c r="C111" s="65" t="s">
        <v>2374</v>
      </c>
      <c r="D111" s="66">
        <v>3</v>
      </c>
      <c r="E111" s="67" t="s">
        <v>132</v>
      </c>
      <c r="F111" s="68">
        <v>32</v>
      </c>
      <c r="G111" s="65"/>
      <c r="H111" s="69"/>
      <c r="I111" s="70"/>
      <c r="J111" s="70"/>
      <c r="K111" s="34" t="s">
        <v>65</v>
      </c>
      <c r="L111" s="77">
        <v>111</v>
      </c>
      <c r="M111" s="77"/>
      <c r="N111" s="72"/>
      <c r="O111" s="79" t="s">
        <v>176</v>
      </c>
      <c r="P111" s="81">
        <v>43509.04299768519</v>
      </c>
      <c r="Q111" s="79" t="s">
        <v>398</v>
      </c>
      <c r="R111" s="82" t="s">
        <v>430</v>
      </c>
      <c r="S111" s="79" t="s">
        <v>435</v>
      </c>
      <c r="T111" s="79" t="s">
        <v>456</v>
      </c>
      <c r="U111" s="79"/>
      <c r="V111" s="82" t="s">
        <v>546</v>
      </c>
      <c r="W111" s="81">
        <v>43509.04299768519</v>
      </c>
      <c r="X111" s="82" t="s">
        <v>652</v>
      </c>
      <c r="Y111" s="79"/>
      <c r="Z111" s="79"/>
      <c r="AA111" s="85" t="s">
        <v>784</v>
      </c>
      <c r="AB111" s="79"/>
      <c r="AC111" s="79" t="b">
        <v>0</v>
      </c>
      <c r="AD111" s="79">
        <v>2</v>
      </c>
      <c r="AE111" s="85" t="s">
        <v>823</v>
      </c>
      <c r="AF111" s="79" t="b">
        <v>1</v>
      </c>
      <c r="AG111" s="79" t="s">
        <v>831</v>
      </c>
      <c r="AH111" s="79"/>
      <c r="AI111" s="85" t="s">
        <v>737</v>
      </c>
      <c r="AJ111" s="79" t="b">
        <v>0</v>
      </c>
      <c r="AK111" s="79">
        <v>0</v>
      </c>
      <c r="AL111" s="85" t="s">
        <v>823</v>
      </c>
      <c r="AM111" s="79" t="s">
        <v>840</v>
      </c>
      <c r="AN111" s="79" t="b">
        <v>0</v>
      </c>
      <c r="AO111" s="85" t="s">
        <v>784</v>
      </c>
      <c r="AP111" s="79" t="s">
        <v>176</v>
      </c>
      <c r="AQ111" s="79">
        <v>0</v>
      </c>
      <c r="AR111" s="79">
        <v>0</v>
      </c>
      <c r="AS111" s="79" t="s">
        <v>852</v>
      </c>
      <c r="AT111" s="79" t="s">
        <v>853</v>
      </c>
      <c r="AU111" s="79" t="s">
        <v>855</v>
      </c>
      <c r="AV111" s="79" t="s">
        <v>861</v>
      </c>
      <c r="AW111" s="79" t="s">
        <v>866</v>
      </c>
      <c r="AX111" s="79" t="s">
        <v>870</v>
      </c>
      <c r="AY111" s="79" t="s">
        <v>871</v>
      </c>
      <c r="AZ111" s="82" t="s">
        <v>877</v>
      </c>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3</v>
      </c>
      <c r="BK111" s="49">
        <v>100</v>
      </c>
      <c r="BL111" s="48">
        <v>3</v>
      </c>
    </row>
    <row r="112" spans="1:64" ht="15">
      <c r="A112" s="64" t="s">
        <v>294</v>
      </c>
      <c r="B112" s="64" t="s">
        <v>303</v>
      </c>
      <c r="C112" s="65" t="s">
        <v>2374</v>
      </c>
      <c r="D112" s="66">
        <v>3</v>
      </c>
      <c r="E112" s="67" t="s">
        <v>132</v>
      </c>
      <c r="F112" s="68">
        <v>32</v>
      </c>
      <c r="G112" s="65"/>
      <c r="H112" s="69"/>
      <c r="I112" s="70"/>
      <c r="J112" s="70"/>
      <c r="K112" s="34" t="s">
        <v>65</v>
      </c>
      <c r="L112" s="77">
        <v>112</v>
      </c>
      <c r="M112" s="77"/>
      <c r="N112" s="72"/>
      <c r="O112" s="79" t="s">
        <v>333</v>
      </c>
      <c r="P112" s="81">
        <v>43509.04851851852</v>
      </c>
      <c r="Q112" s="79" t="s">
        <v>399</v>
      </c>
      <c r="R112" s="79"/>
      <c r="S112" s="79"/>
      <c r="T112" s="79" t="s">
        <v>464</v>
      </c>
      <c r="U112" s="79"/>
      <c r="V112" s="82" t="s">
        <v>547</v>
      </c>
      <c r="W112" s="81">
        <v>43509.04851851852</v>
      </c>
      <c r="X112" s="82" t="s">
        <v>653</v>
      </c>
      <c r="Y112" s="79"/>
      <c r="Z112" s="79"/>
      <c r="AA112" s="85" t="s">
        <v>785</v>
      </c>
      <c r="AB112" s="79"/>
      <c r="AC112" s="79" t="b">
        <v>0</v>
      </c>
      <c r="AD112" s="79">
        <v>0</v>
      </c>
      <c r="AE112" s="85" t="s">
        <v>823</v>
      </c>
      <c r="AF112" s="79" t="b">
        <v>0</v>
      </c>
      <c r="AG112" s="79" t="s">
        <v>830</v>
      </c>
      <c r="AH112" s="79"/>
      <c r="AI112" s="85" t="s">
        <v>823</v>
      </c>
      <c r="AJ112" s="79" t="b">
        <v>0</v>
      </c>
      <c r="AK112" s="79">
        <v>2</v>
      </c>
      <c r="AL112" s="85" t="s">
        <v>805</v>
      </c>
      <c r="AM112" s="79" t="s">
        <v>840</v>
      </c>
      <c r="AN112" s="79" t="b">
        <v>0</v>
      </c>
      <c r="AO112" s="85" t="s">
        <v>805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2</v>
      </c>
      <c r="BE112" s="49">
        <v>11.764705882352942</v>
      </c>
      <c r="BF112" s="48">
        <v>0</v>
      </c>
      <c r="BG112" s="49">
        <v>0</v>
      </c>
      <c r="BH112" s="48">
        <v>0</v>
      </c>
      <c r="BI112" s="49">
        <v>0</v>
      </c>
      <c r="BJ112" s="48">
        <v>15</v>
      </c>
      <c r="BK112" s="49">
        <v>88.23529411764706</v>
      </c>
      <c r="BL112" s="48">
        <v>17</v>
      </c>
    </row>
    <row r="113" spans="1:64" ht="15">
      <c r="A113" s="64" t="s">
        <v>295</v>
      </c>
      <c r="B113" s="64" t="s">
        <v>303</v>
      </c>
      <c r="C113" s="65" t="s">
        <v>2374</v>
      </c>
      <c r="D113" s="66">
        <v>3</v>
      </c>
      <c r="E113" s="67" t="s">
        <v>132</v>
      </c>
      <c r="F113" s="68">
        <v>32</v>
      </c>
      <c r="G113" s="65"/>
      <c r="H113" s="69"/>
      <c r="I113" s="70"/>
      <c r="J113" s="70"/>
      <c r="K113" s="34" t="s">
        <v>65</v>
      </c>
      <c r="L113" s="77">
        <v>113</v>
      </c>
      <c r="M113" s="77"/>
      <c r="N113" s="72"/>
      <c r="O113" s="79" t="s">
        <v>333</v>
      </c>
      <c r="P113" s="81">
        <v>43509.04892361111</v>
      </c>
      <c r="Q113" s="79" t="s">
        <v>399</v>
      </c>
      <c r="R113" s="79"/>
      <c r="S113" s="79"/>
      <c r="T113" s="79" t="s">
        <v>464</v>
      </c>
      <c r="U113" s="79"/>
      <c r="V113" s="82" t="s">
        <v>548</v>
      </c>
      <c r="W113" s="81">
        <v>43509.04892361111</v>
      </c>
      <c r="X113" s="82" t="s">
        <v>654</v>
      </c>
      <c r="Y113" s="79"/>
      <c r="Z113" s="79"/>
      <c r="AA113" s="85" t="s">
        <v>786</v>
      </c>
      <c r="AB113" s="79"/>
      <c r="AC113" s="79" t="b">
        <v>0</v>
      </c>
      <c r="AD113" s="79">
        <v>0</v>
      </c>
      <c r="AE113" s="85" t="s">
        <v>823</v>
      </c>
      <c r="AF113" s="79" t="b">
        <v>0</v>
      </c>
      <c r="AG113" s="79" t="s">
        <v>830</v>
      </c>
      <c r="AH113" s="79"/>
      <c r="AI113" s="85" t="s">
        <v>823</v>
      </c>
      <c r="AJ113" s="79" t="b">
        <v>0</v>
      </c>
      <c r="AK113" s="79">
        <v>2</v>
      </c>
      <c r="AL113" s="85" t="s">
        <v>805</v>
      </c>
      <c r="AM113" s="79" t="s">
        <v>840</v>
      </c>
      <c r="AN113" s="79" t="b">
        <v>0</v>
      </c>
      <c r="AO113" s="85" t="s">
        <v>805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2</v>
      </c>
      <c r="BE113" s="49">
        <v>11.764705882352942</v>
      </c>
      <c r="BF113" s="48">
        <v>0</v>
      </c>
      <c r="BG113" s="49">
        <v>0</v>
      </c>
      <c r="BH113" s="48">
        <v>0</v>
      </c>
      <c r="BI113" s="49">
        <v>0</v>
      </c>
      <c r="BJ113" s="48">
        <v>15</v>
      </c>
      <c r="BK113" s="49">
        <v>88.23529411764706</v>
      </c>
      <c r="BL113" s="48">
        <v>17</v>
      </c>
    </row>
    <row r="114" spans="1:64" ht="15">
      <c r="A114" s="64" t="s">
        <v>296</v>
      </c>
      <c r="B114" s="64" t="s">
        <v>327</v>
      </c>
      <c r="C114" s="65" t="s">
        <v>2374</v>
      </c>
      <c r="D114" s="66">
        <v>3</v>
      </c>
      <c r="E114" s="67" t="s">
        <v>132</v>
      </c>
      <c r="F114" s="68">
        <v>32</v>
      </c>
      <c r="G114" s="65"/>
      <c r="H114" s="69"/>
      <c r="I114" s="70"/>
      <c r="J114" s="70"/>
      <c r="K114" s="34" t="s">
        <v>65</v>
      </c>
      <c r="L114" s="77">
        <v>114</v>
      </c>
      <c r="M114" s="77"/>
      <c r="N114" s="72"/>
      <c r="O114" s="79" t="s">
        <v>333</v>
      </c>
      <c r="P114" s="81">
        <v>43509.03587962963</v>
      </c>
      <c r="Q114" s="79" t="s">
        <v>400</v>
      </c>
      <c r="R114" s="79"/>
      <c r="S114" s="79"/>
      <c r="T114" s="79" t="s">
        <v>455</v>
      </c>
      <c r="U114" s="79"/>
      <c r="V114" s="82" t="s">
        <v>549</v>
      </c>
      <c r="W114" s="81">
        <v>43509.03587962963</v>
      </c>
      <c r="X114" s="82" t="s">
        <v>655</v>
      </c>
      <c r="Y114" s="79"/>
      <c r="Z114" s="79"/>
      <c r="AA114" s="85" t="s">
        <v>787</v>
      </c>
      <c r="AB114" s="85" t="s">
        <v>822</v>
      </c>
      <c r="AC114" s="79" t="b">
        <v>0</v>
      </c>
      <c r="AD114" s="79">
        <v>0</v>
      </c>
      <c r="AE114" s="85" t="s">
        <v>829</v>
      </c>
      <c r="AF114" s="79" t="b">
        <v>0</v>
      </c>
      <c r="AG114" s="79" t="s">
        <v>830</v>
      </c>
      <c r="AH114" s="79"/>
      <c r="AI114" s="85" t="s">
        <v>823</v>
      </c>
      <c r="AJ114" s="79" t="b">
        <v>0</v>
      </c>
      <c r="AK114" s="79">
        <v>0</v>
      </c>
      <c r="AL114" s="85" t="s">
        <v>823</v>
      </c>
      <c r="AM114" s="79" t="s">
        <v>840</v>
      </c>
      <c r="AN114" s="79" t="b">
        <v>0</v>
      </c>
      <c r="AO114" s="85" t="s">
        <v>822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296</v>
      </c>
      <c r="B115" s="64" t="s">
        <v>328</v>
      </c>
      <c r="C115" s="65" t="s">
        <v>2374</v>
      </c>
      <c r="D115" s="66">
        <v>3</v>
      </c>
      <c r="E115" s="67" t="s">
        <v>132</v>
      </c>
      <c r="F115" s="68">
        <v>32</v>
      </c>
      <c r="G115" s="65"/>
      <c r="H115" s="69"/>
      <c r="I115" s="70"/>
      <c r="J115" s="70"/>
      <c r="K115" s="34" t="s">
        <v>65</v>
      </c>
      <c r="L115" s="77">
        <v>115</v>
      </c>
      <c r="M115" s="77"/>
      <c r="N115" s="72"/>
      <c r="O115" s="79" t="s">
        <v>334</v>
      </c>
      <c r="P115" s="81">
        <v>43509.03587962963</v>
      </c>
      <c r="Q115" s="79" t="s">
        <v>400</v>
      </c>
      <c r="R115" s="79"/>
      <c r="S115" s="79"/>
      <c r="T115" s="79" t="s">
        <v>455</v>
      </c>
      <c r="U115" s="79"/>
      <c r="V115" s="82" t="s">
        <v>549</v>
      </c>
      <c r="W115" s="81">
        <v>43509.03587962963</v>
      </c>
      <c r="X115" s="82" t="s">
        <v>655</v>
      </c>
      <c r="Y115" s="79"/>
      <c r="Z115" s="79"/>
      <c r="AA115" s="85" t="s">
        <v>787</v>
      </c>
      <c r="AB115" s="85" t="s">
        <v>822</v>
      </c>
      <c r="AC115" s="79" t="b">
        <v>0</v>
      </c>
      <c r="AD115" s="79">
        <v>0</v>
      </c>
      <c r="AE115" s="85" t="s">
        <v>829</v>
      </c>
      <c r="AF115" s="79" t="b">
        <v>0</v>
      </c>
      <c r="AG115" s="79" t="s">
        <v>830</v>
      </c>
      <c r="AH115" s="79"/>
      <c r="AI115" s="85" t="s">
        <v>823</v>
      </c>
      <c r="AJ115" s="79" t="b">
        <v>0</v>
      </c>
      <c r="AK115" s="79">
        <v>0</v>
      </c>
      <c r="AL115" s="85" t="s">
        <v>823</v>
      </c>
      <c r="AM115" s="79" t="s">
        <v>840</v>
      </c>
      <c r="AN115" s="79" t="b">
        <v>0</v>
      </c>
      <c r="AO115" s="85" t="s">
        <v>822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1</v>
      </c>
      <c r="BE115" s="49">
        <v>6.666666666666667</v>
      </c>
      <c r="BF115" s="48">
        <v>0</v>
      </c>
      <c r="BG115" s="49">
        <v>0</v>
      </c>
      <c r="BH115" s="48">
        <v>0</v>
      </c>
      <c r="BI115" s="49">
        <v>0</v>
      </c>
      <c r="BJ115" s="48">
        <v>14</v>
      </c>
      <c r="BK115" s="49">
        <v>93.33333333333333</v>
      </c>
      <c r="BL115" s="48">
        <v>15</v>
      </c>
    </row>
    <row r="116" spans="1:64" ht="15">
      <c r="A116" s="64" t="s">
        <v>297</v>
      </c>
      <c r="B116" s="64" t="s">
        <v>303</v>
      </c>
      <c r="C116" s="65" t="s">
        <v>2374</v>
      </c>
      <c r="D116" s="66">
        <v>3</v>
      </c>
      <c r="E116" s="67" t="s">
        <v>132</v>
      </c>
      <c r="F116" s="68">
        <v>32</v>
      </c>
      <c r="G116" s="65"/>
      <c r="H116" s="69"/>
      <c r="I116" s="70"/>
      <c r="J116" s="70"/>
      <c r="K116" s="34" t="s">
        <v>65</v>
      </c>
      <c r="L116" s="77">
        <v>116</v>
      </c>
      <c r="M116" s="77"/>
      <c r="N116" s="72"/>
      <c r="O116" s="79" t="s">
        <v>333</v>
      </c>
      <c r="P116" s="81">
        <v>43509.04981481482</v>
      </c>
      <c r="Q116" s="79" t="s">
        <v>401</v>
      </c>
      <c r="R116" s="79"/>
      <c r="S116" s="79"/>
      <c r="T116" s="79" t="s">
        <v>472</v>
      </c>
      <c r="U116" s="82" t="s">
        <v>507</v>
      </c>
      <c r="V116" s="82" t="s">
        <v>507</v>
      </c>
      <c r="W116" s="81">
        <v>43509.04981481482</v>
      </c>
      <c r="X116" s="82" t="s">
        <v>656</v>
      </c>
      <c r="Y116" s="79"/>
      <c r="Z116" s="79"/>
      <c r="AA116" s="85" t="s">
        <v>788</v>
      </c>
      <c r="AB116" s="79"/>
      <c r="AC116" s="79" t="b">
        <v>0</v>
      </c>
      <c r="AD116" s="79">
        <v>0</v>
      </c>
      <c r="AE116" s="85" t="s">
        <v>823</v>
      </c>
      <c r="AF116" s="79" t="b">
        <v>0</v>
      </c>
      <c r="AG116" s="79" t="s">
        <v>830</v>
      </c>
      <c r="AH116" s="79"/>
      <c r="AI116" s="85" t="s">
        <v>823</v>
      </c>
      <c r="AJ116" s="79" t="b">
        <v>0</v>
      </c>
      <c r="AK116" s="79">
        <v>6</v>
      </c>
      <c r="AL116" s="85" t="s">
        <v>806</v>
      </c>
      <c r="AM116" s="79" t="s">
        <v>840</v>
      </c>
      <c r="AN116" s="79" t="b">
        <v>0</v>
      </c>
      <c r="AO116" s="85" t="s">
        <v>806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17</v>
      </c>
      <c r="BK116" s="49">
        <v>100</v>
      </c>
      <c r="BL116" s="48">
        <v>17</v>
      </c>
    </row>
    <row r="117" spans="1:64" ht="15">
      <c r="A117" s="64" t="s">
        <v>298</v>
      </c>
      <c r="B117" s="64" t="s">
        <v>303</v>
      </c>
      <c r="C117" s="65" t="s">
        <v>2374</v>
      </c>
      <c r="D117" s="66">
        <v>3</v>
      </c>
      <c r="E117" s="67" t="s">
        <v>132</v>
      </c>
      <c r="F117" s="68">
        <v>32</v>
      </c>
      <c r="G117" s="65"/>
      <c r="H117" s="69"/>
      <c r="I117" s="70"/>
      <c r="J117" s="70"/>
      <c r="K117" s="34" t="s">
        <v>65</v>
      </c>
      <c r="L117" s="77">
        <v>117</v>
      </c>
      <c r="M117" s="77"/>
      <c r="N117" s="72"/>
      <c r="O117" s="79" t="s">
        <v>333</v>
      </c>
      <c r="P117" s="81">
        <v>43509.05118055556</v>
      </c>
      <c r="Q117" s="79" t="s">
        <v>401</v>
      </c>
      <c r="R117" s="79"/>
      <c r="S117" s="79"/>
      <c r="T117" s="79" t="s">
        <v>472</v>
      </c>
      <c r="U117" s="82" t="s">
        <v>507</v>
      </c>
      <c r="V117" s="82" t="s">
        <v>507</v>
      </c>
      <c r="W117" s="81">
        <v>43509.05118055556</v>
      </c>
      <c r="X117" s="82" t="s">
        <v>657</v>
      </c>
      <c r="Y117" s="79"/>
      <c r="Z117" s="79"/>
      <c r="AA117" s="85" t="s">
        <v>789</v>
      </c>
      <c r="AB117" s="79"/>
      <c r="AC117" s="79" t="b">
        <v>0</v>
      </c>
      <c r="AD117" s="79">
        <v>0</v>
      </c>
      <c r="AE117" s="85" t="s">
        <v>823</v>
      </c>
      <c r="AF117" s="79" t="b">
        <v>0</v>
      </c>
      <c r="AG117" s="79" t="s">
        <v>830</v>
      </c>
      <c r="AH117" s="79"/>
      <c r="AI117" s="85" t="s">
        <v>823</v>
      </c>
      <c r="AJ117" s="79" t="b">
        <v>0</v>
      </c>
      <c r="AK117" s="79">
        <v>6</v>
      </c>
      <c r="AL117" s="85" t="s">
        <v>806</v>
      </c>
      <c r="AM117" s="79" t="s">
        <v>838</v>
      </c>
      <c r="AN117" s="79" t="b">
        <v>0</v>
      </c>
      <c r="AO117" s="85" t="s">
        <v>806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0</v>
      </c>
      <c r="BE117" s="49">
        <v>0</v>
      </c>
      <c r="BF117" s="48">
        <v>0</v>
      </c>
      <c r="BG117" s="49">
        <v>0</v>
      </c>
      <c r="BH117" s="48">
        <v>0</v>
      </c>
      <c r="BI117" s="49">
        <v>0</v>
      </c>
      <c r="BJ117" s="48">
        <v>17</v>
      </c>
      <c r="BK117" s="49">
        <v>100</v>
      </c>
      <c r="BL117" s="48">
        <v>17</v>
      </c>
    </row>
    <row r="118" spans="1:64" ht="15">
      <c r="A118" s="64" t="s">
        <v>299</v>
      </c>
      <c r="B118" s="64" t="s">
        <v>329</v>
      </c>
      <c r="C118" s="65" t="s">
        <v>2374</v>
      </c>
      <c r="D118" s="66">
        <v>3</v>
      </c>
      <c r="E118" s="67" t="s">
        <v>132</v>
      </c>
      <c r="F118" s="68">
        <v>32</v>
      </c>
      <c r="G118" s="65"/>
      <c r="H118" s="69"/>
      <c r="I118" s="70"/>
      <c r="J118" s="70"/>
      <c r="K118" s="34" t="s">
        <v>65</v>
      </c>
      <c r="L118" s="77">
        <v>118</v>
      </c>
      <c r="M118" s="77"/>
      <c r="N118" s="72"/>
      <c r="O118" s="79" t="s">
        <v>333</v>
      </c>
      <c r="P118" s="81">
        <v>43508.99407407407</v>
      </c>
      <c r="Q118" s="79" t="s">
        <v>402</v>
      </c>
      <c r="R118" s="79"/>
      <c r="S118" s="79"/>
      <c r="T118" s="79" t="s">
        <v>446</v>
      </c>
      <c r="U118" s="82" t="s">
        <v>508</v>
      </c>
      <c r="V118" s="82" t="s">
        <v>508</v>
      </c>
      <c r="W118" s="81">
        <v>43508.99407407407</v>
      </c>
      <c r="X118" s="82" t="s">
        <v>658</v>
      </c>
      <c r="Y118" s="79"/>
      <c r="Z118" s="79"/>
      <c r="AA118" s="85" t="s">
        <v>790</v>
      </c>
      <c r="AB118" s="79"/>
      <c r="AC118" s="79" t="b">
        <v>0</v>
      </c>
      <c r="AD118" s="79">
        <v>1</v>
      </c>
      <c r="AE118" s="85" t="s">
        <v>823</v>
      </c>
      <c r="AF118" s="79" t="b">
        <v>0</v>
      </c>
      <c r="AG118" s="79" t="s">
        <v>833</v>
      </c>
      <c r="AH118" s="79"/>
      <c r="AI118" s="85" t="s">
        <v>823</v>
      </c>
      <c r="AJ118" s="79" t="b">
        <v>0</v>
      </c>
      <c r="AK118" s="79">
        <v>0</v>
      </c>
      <c r="AL118" s="85" t="s">
        <v>823</v>
      </c>
      <c r="AM118" s="79" t="s">
        <v>840</v>
      </c>
      <c r="AN118" s="79" t="b">
        <v>0</v>
      </c>
      <c r="AO118" s="85" t="s">
        <v>790</v>
      </c>
      <c r="AP118" s="79" t="s">
        <v>176</v>
      </c>
      <c r="AQ118" s="79">
        <v>0</v>
      </c>
      <c r="AR118" s="79">
        <v>0</v>
      </c>
      <c r="AS118" s="79" t="s">
        <v>848</v>
      </c>
      <c r="AT118" s="79" t="s">
        <v>853</v>
      </c>
      <c r="AU118" s="79" t="s">
        <v>855</v>
      </c>
      <c r="AV118" s="79" t="s">
        <v>857</v>
      </c>
      <c r="AW118" s="79" t="s">
        <v>862</v>
      </c>
      <c r="AX118" s="79" t="s">
        <v>867</v>
      </c>
      <c r="AY118" s="79" t="s">
        <v>871</v>
      </c>
      <c r="AZ118" s="82" t="s">
        <v>873</v>
      </c>
      <c r="BA118">
        <v>1</v>
      </c>
      <c r="BB118" s="78" t="str">
        <f>REPLACE(INDEX(GroupVertices[Group],MATCH(Edges[[#This Row],[Vertex 1]],GroupVertices[Vertex],0)),1,1,"")</f>
        <v>11</v>
      </c>
      <c r="BC118" s="78" t="str">
        <f>REPLACE(INDEX(GroupVertices[Group],MATCH(Edges[[#This Row],[Vertex 2]],GroupVertices[Vertex],0)),1,1,"")</f>
        <v>11</v>
      </c>
      <c r="BD118" s="48">
        <v>0</v>
      </c>
      <c r="BE118" s="49">
        <v>0</v>
      </c>
      <c r="BF118" s="48">
        <v>0</v>
      </c>
      <c r="BG118" s="49">
        <v>0</v>
      </c>
      <c r="BH118" s="48">
        <v>0</v>
      </c>
      <c r="BI118" s="49">
        <v>0</v>
      </c>
      <c r="BJ118" s="48">
        <v>8</v>
      </c>
      <c r="BK118" s="49">
        <v>100</v>
      </c>
      <c r="BL118" s="48">
        <v>8</v>
      </c>
    </row>
    <row r="119" spans="1:64" ht="15">
      <c r="A119" s="64" t="s">
        <v>299</v>
      </c>
      <c r="B119" s="64" t="s">
        <v>299</v>
      </c>
      <c r="C119" s="65" t="s">
        <v>2374</v>
      </c>
      <c r="D119" s="66">
        <v>3</v>
      </c>
      <c r="E119" s="67" t="s">
        <v>132</v>
      </c>
      <c r="F119" s="68">
        <v>32</v>
      </c>
      <c r="G119" s="65"/>
      <c r="H119" s="69"/>
      <c r="I119" s="70"/>
      <c r="J119" s="70"/>
      <c r="K119" s="34" t="s">
        <v>65</v>
      </c>
      <c r="L119" s="77">
        <v>119</v>
      </c>
      <c r="M119" s="77"/>
      <c r="N119" s="72"/>
      <c r="O119" s="79" t="s">
        <v>176</v>
      </c>
      <c r="P119" s="81">
        <v>43509.051574074074</v>
      </c>
      <c r="Q119" s="79" t="s">
        <v>403</v>
      </c>
      <c r="R119" s="79"/>
      <c r="S119" s="79"/>
      <c r="T119" s="79" t="s">
        <v>473</v>
      </c>
      <c r="U119" s="82" t="s">
        <v>509</v>
      </c>
      <c r="V119" s="82" t="s">
        <v>509</v>
      </c>
      <c r="W119" s="81">
        <v>43509.051574074074</v>
      </c>
      <c r="X119" s="82" t="s">
        <v>659</v>
      </c>
      <c r="Y119" s="79"/>
      <c r="Z119" s="79"/>
      <c r="AA119" s="85" t="s">
        <v>791</v>
      </c>
      <c r="AB119" s="79"/>
      <c r="AC119" s="79" t="b">
        <v>0</v>
      </c>
      <c r="AD119" s="79">
        <v>1</v>
      </c>
      <c r="AE119" s="85" t="s">
        <v>823</v>
      </c>
      <c r="AF119" s="79" t="b">
        <v>0</v>
      </c>
      <c r="AG119" s="79" t="s">
        <v>833</v>
      </c>
      <c r="AH119" s="79"/>
      <c r="AI119" s="85" t="s">
        <v>823</v>
      </c>
      <c r="AJ119" s="79" t="b">
        <v>0</v>
      </c>
      <c r="AK119" s="79">
        <v>0</v>
      </c>
      <c r="AL119" s="85" t="s">
        <v>823</v>
      </c>
      <c r="AM119" s="79" t="s">
        <v>840</v>
      </c>
      <c r="AN119" s="79" t="b">
        <v>0</v>
      </c>
      <c r="AO119" s="85" t="s">
        <v>791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11</v>
      </c>
      <c r="BC119" s="78" t="str">
        <f>REPLACE(INDEX(GroupVertices[Group],MATCH(Edges[[#This Row],[Vertex 2]],GroupVertices[Vertex],0)),1,1,"")</f>
        <v>11</v>
      </c>
      <c r="BD119" s="48">
        <v>0</v>
      </c>
      <c r="BE119" s="49">
        <v>0</v>
      </c>
      <c r="BF119" s="48">
        <v>0</v>
      </c>
      <c r="BG119" s="49">
        <v>0</v>
      </c>
      <c r="BH119" s="48">
        <v>0</v>
      </c>
      <c r="BI119" s="49">
        <v>0</v>
      </c>
      <c r="BJ119" s="48">
        <v>18</v>
      </c>
      <c r="BK119" s="49">
        <v>100</v>
      </c>
      <c r="BL119" s="48">
        <v>18</v>
      </c>
    </row>
    <row r="120" spans="1:64" ht="15">
      <c r="A120" s="64" t="s">
        <v>300</v>
      </c>
      <c r="B120" s="64" t="s">
        <v>300</v>
      </c>
      <c r="C120" s="65" t="s">
        <v>2374</v>
      </c>
      <c r="D120" s="66">
        <v>3</v>
      </c>
      <c r="E120" s="67" t="s">
        <v>132</v>
      </c>
      <c r="F120" s="68">
        <v>32</v>
      </c>
      <c r="G120" s="65"/>
      <c r="H120" s="69"/>
      <c r="I120" s="70"/>
      <c r="J120" s="70"/>
      <c r="K120" s="34" t="s">
        <v>65</v>
      </c>
      <c r="L120" s="77">
        <v>120</v>
      </c>
      <c r="M120" s="77"/>
      <c r="N120" s="72"/>
      <c r="O120" s="79" t="s">
        <v>176</v>
      </c>
      <c r="P120" s="81">
        <v>43507.99579861111</v>
      </c>
      <c r="Q120" s="79" t="s">
        <v>404</v>
      </c>
      <c r="R120" s="79"/>
      <c r="S120" s="79"/>
      <c r="T120" s="79" t="s">
        <v>445</v>
      </c>
      <c r="U120" s="82" t="s">
        <v>480</v>
      </c>
      <c r="V120" s="82" t="s">
        <v>480</v>
      </c>
      <c r="W120" s="81">
        <v>43507.99579861111</v>
      </c>
      <c r="X120" s="82" t="s">
        <v>660</v>
      </c>
      <c r="Y120" s="79"/>
      <c r="Z120" s="79"/>
      <c r="AA120" s="85" t="s">
        <v>792</v>
      </c>
      <c r="AB120" s="79"/>
      <c r="AC120" s="79" t="b">
        <v>0</v>
      </c>
      <c r="AD120" s="79">
        <v>236</v>
      </c>
      <c r="AE120" s="85" t="s">
        <v>823</v>
      </c>
      <c r="AF120" s="79" t="b">
        <v>0</v>
      </c>
      <c r="AG120" s="79" t="s">
        <v>830</v>
      </c>
      <c r="AH120" s="79"/>
      <c r="AI120" s="85" t="s">
        <v>823</v>
      </c>
      <c r="AJ120" s="79" t="b">
        <v>0</v>
      </c>
      <c r="AK120" s="79">
        <v>34</v>
      </c>
      <c r="AL120" s="85" t="s">
        <v>823</v>
      </c>
      <c r="AM120" s="79" t="s">
        <v>840</v>
      </c>
      <c r="AN120" s="79" t="b">
        <v>0</v>
      </c>
      <c r="AO120" s="85" t="s">
        <v>792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14.285714285714286</v>
      </c>
      <c r="BF120" s="48">
        <v>0</v>
      </c>
      <c r="BG120" s="49">
        <v>0</v>
      </c>
      <c r="BH120" s="48">
        <v>0</v>
      </c>
      <c r="BI120" s="49">
        <v>0</v>
      </c>
      <c r="BJ120" s="48">
        <v>6</v>
      </c>
      <c r="BK120" s="49">
        <v>85.71428571428571</v>
      </c>
      <c r="BL120" s="48">
        <v>7</v>
      </c>
    </row>
    <row r="121" spans="1:64" ht="15">
      <c r="A121" s="64" t="s">
        <v>301</v>
      </c>
      <c r="B121" s="64" t="s">
        <v>300</v>
      </c>
      <c r="C121" s="65" t="s">
        <v>2374</v>
      </c>
      <c r="D121" s="66">
        <v>3</v>
      </c>
      <c r="E121" s="67" t="s">
        <v>132</v>
      </c>
      <c r="F121" s="68">
        <v>32</v>
      </c>
      <c r="G121" s="65"/>
      <c r="H121" s="69"/>
      <c r="I121" s="70"/>
      <c r="J121" s="70"/>
      <c r="K121" s="34" t="s">
        <v>65</v>
      </c>
      <c r="L121" s="77">
        <v>121</v>
      </c>
      <c r="M121" s="77"/>
      <c r="N121" s="72"/>
      <c r="O121" s="79" t="s">
        <v>333</v>
      </c>
      <c r="P121" s="81">
        <v>43508.01571759259</v>
      </c>
      <c r="Q121" s="79" t="s">
        <v>341</v>
      </c>
      <c r="R121" s="79"/>
      <c r="S121" s="79"/>
      <c r="T121" s="79" t="s">
        <v>445</v>
      </c>
      <c r="U121" s="82" t="s">
        <v>480</v>
      </c>
      <c r="V121" s="82" t="s">
        <v>480</v>
      </c>
      <c r="W121" s="81">
        <v>43508.01571759259</v>
      </c>
      <c r="X121" s="82" t="s">
        <v>661</v>
      </c>
      <c r="Y121" s="79"/>
      <c r="Z121" s="79"/>
      <c r="AA121" s="85" t="s">
        <v>793</v>
      </c>
      <c r="AB121" s="79"/>
      <c r="AC121" s="79" t="b">
        <v>0</v>
      </c>
      <c r="AD121" s="79">
        <v>0</v>
      </c>
      <c r="AE121" s="85" t="s">
        <v>823</v>
      </c>
      <c r="AF121" s="79" t="b">
        <v>0</v>
      </c>
      <c r="AG121" s="79" t="s">
        <v>830</v>
      </c>
      <c r="AH121" s="79"/>
      <c r="AI121" s="85" t="s">
        <v>823</v>
      </c>
      <c r="AJ121" s="79" t="b">
        <v>0</v>
      </c>
      <c r="AK121" s="79">
        <v>34</v>
      </c>
      <c r="AL121" s="85" t="s">
        <v>792</v>
      </c>
      <c r="AM121" s="79" t="s">
        <v>840</v>
      </c>
      <c r="AN121" s="79" t="b">
        <v>0</v>
      </c>
      <c r="AO121" s="85" t="s">
        <v>792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1</v>
      </c>
      <c r="BD121" s="48">
        <v>1</v>
      </c>
      <c r="BE121" s="49">
        <v>11.11111111111111</v>
      </c>
      <c r="BF121" s="48">
        <v>0</v>
      </c>
      <c r="BG121" s="49">
        <v>0</v>
      </c>
      <c r="BH121" s="48">
        <v>0</v>
      </c>
      <c r="BI121" s="49">
        <v>0</v>
      </c>
      <c r="BJ121" s="48">
        <v>8</v>
      </c>
      <c r="BK121" s="49">
        <v>88.88888888888889</v>
      </c>
      <c r="BL121" s="48">
        <v>9</v>
      </c>
    </row>
    <row r="122" spans="1:64" ht="15">
      <c r="A122" s="64" t="s">
        <v>302</v>
      </c>
      <c r="B122" s="64" t="s">
        <v>300</v>
      </c>
      <c r="C122" s="65" t="s">
        <v>2374</v>
      </c>
      <c r="D122" s="66">
        <v>3</v>
      </c>
      <c r="E122" s="67" t="s">
        <v>132</v>
      </c>
      <c r="F122" s="68">
        <v>32</v>
      </c>
      <c r="G122" s="65"/>
      <c r="H122" s="69"/>
      <c r="I122" s="70"/>
      <c r="J122" s="70"/>
      <c r="K122" s="34" t="s">
        <v>65</v>
      </c>
      <c r="L122" s="77">
        <v>122</v>
      </c>
      <c r="M122" s="77"/>
      <c r="N122" s="72"/>
      <c r="O122" s="79" t="s">
        <v>333</v>
      </c>
      <c r="P122" s="81">
        <v>43508.217152777775</v>
      </c>
      <c r="Q122" s="79" t="s">
        <v>341</v>
      </c>
      <c r="R122" s="79"/>
      <c r="S122" s="79"/>
      <c r="T122" s="79" t="s">
        <v>445</v>
      </c>
      <c r="U122" s="82" t="s">
        <v>480</v>
      </c>
      <c r="V122" s="82" t="s">
        <v>480</v>
      </c>
      <c r="W122" s="81">
        <v>43508.217152777775</v>
      </c>
      <c r="X122" s="82" t="s">
        <v>662</v>
      </c>
      <c r="Y122" s="79"/>
      <c r="Z122" s="79"/>
      <c r="AA122" s="85" t="s">
        <v>794</v>
      </c>
      <c r="AB122" s="79"/>
      <c r="AC122" s="79" t="b">
        <v>0</v>
      </c>
      <c r="AD122" s="79">
        <v>0</v>
      </c>
      <c r="AE122" s="85" t="s">
        <v>823</v>
      </c>
      <c r="AF122" s="79" t="b">
        <v>0</v>
      </c>
      <c r="AG122" s="79" t="s">
        <v>830</v>
      </c>
      <c r="AH122" s="79"/>
      <c r="AI122" s="85" t="s">
        <v>823</v>
      </c>
      <c r="AJ122" s="79" t="b">
        <v>0</v>
      </c>
      <c r="AK122" s="79">
        <v>34</v>
      </c>
      <c r="AL122" s="85" t="s">
        <v>792</v>
      </c>
      <c r="AM122" s="79" t="s">
        <v>840</v>
      </c>
      <c r="AN122" s="79" t="b">
        <v>0</v>
      </c>
      <c r="AO122" s="85" t="s">
        <v>792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303</v>
      </c>
      <c r="B123" s="64" t="s">
        <v>300</v>
      </c>
      <c r="C123" s="65" t="s">
        <v>2374</v>
      </c>
      <c r="D123" s="66">
        <v>3</v>
      </c>
      <c r="E123" s="67" t="s">
        <v>132</v>
      </c>
      <c r="F123" s="68">
        <v>32</v>
      </c>
      <c r="G123" s="65"/>
      <c r="H123" s="69"/>
      <c r="I123" s="70"/>
      <c r="J123" s="70"/>
      <c r="K123" s="34" t="s">
        <v>65</v>
      </c>
      <c r="L123" s="77">
        <v>123</v>
      </c>
      <c r="M123" s="77"/>
      <c r="N123" s="72"/>
      <c r="O123" s="79" t="s">
        <v>333</v>
      </c>
      <c r="P123" s="81">
        <v>43509.02107638889</v>
      </c>
      <c r="Q123" s="79" t="s">
        <v>341</v>
      </c>
      <c r="R123" s="79"/>
      <c r="S123" s="79"/>
      <c r="T123" s="79" t="s">
        <v>445</v>
      </c>
      <c r="U123" s="82" t="s">
        <v>480</v>
      </c>
      <c r="V123" s="82" t="s">
        <v>480</v>
      </c>
      <c r="W123" s="81">
        <v>43509.02107638889</v>
      </c>
      <c r="X123" s="82" t="s">
        <v>663</v>
      </c>
      <c r="Y123" s="79"/>
      <c r="Z123" s="79"/>
      <c r="AA123" s="85" t="s">
        <v>795</v>
      </c>
      <c r="AB123" s="79"/>
      <c r="AC123" s="79" t="b">
        <v>0</v>
      </c>
      <c r="AD123" s="79">
        <v>0</v>
      </c>
      <c r="AE123" s="85" t="s">
        <v>823</v>
      </c>
      <c r="AF123" s="79" t="b">
        <v>0</v>
      </c>
      <c r="AG123" s="79" t="s">
        <v>830</v>
      </c>
      <c r="AH123" s="79"/>
      <c r="AI123" s="85" t="s">
        <v>823</v>
      </c>
      <c r="AJ123" s="79" t="b">
        <v>0</v>
      </c>
      <c r="AK123" s="79">
        <v>34</v>
      </c>
      <c r="AL123" s="85" t="s">
        <v>792</v>
      </c>
      <c r="AM123" s="79" t="s">
        <v>840</v>
      </c>
      <c r="AN123" s="79" t="b">
        <v>0</v>
      </c>
      <c r="AO123" s="85" t="s">
        <v>792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1</v>
      </c>
      <c r="BD123" s="48">
        <v>1</v>
      </c>
      <c r="BE123" s="49">
        <v>11.11111111111111</v>
      </c>
      <c r="BF123" s="48">
        <v>0</v>
      </c>
      <c r="BG123" s="49">
        <v>0</v>
      </c>
      <c r="BH123" s="48">
        <v>0</v>
      </c>
      <c r="BI123" s="49">
        <v>0</v>
      </c>
      <c r="BJ123" s="48">
        <v>8</v>
      </c>
      <c r="BK123" s="49">
        <v>88.88888888888889</v>
      </c>
      <c r="BL123" s="48">
        <v>9</v>
      </c>
    </row>
    <row r="124" spans="1:64" ht="15">
      <c r="A124" s="64" t="s">
        <v>304</v>
      </c>
      <c r="B124" s="64" t="s">
        <v>300</v>
      </c>
      <c r="C124" s="65" t="s">
        <v>2374</v>
      </c>
      <c r="D124" s="66">
        <v>3</v>
      </c>
      <c r="E124" s="67" t="s">
        <v>132</v>
      </c>
      <c r="F124" s="68">
        <v>32</v>
      </c>
      <c r="G124" s="65"/>
      <c r="H124" s="69"/>
      <c r="I124" s="70"/>
      <c r="J124" s="70"/>
      <c r="K124" s="34" t="s">
        <v>65</v>
      </c>
      <c r="L124" s="77">
        <v>124</v>
      </c>
      <c r="M124" s="77"/>
      <c r="N124" s="72"/>
      <c r="O124" s="79" t="s">
        <v>333</v>
      </c>
      <c r="P124" s="81">
        <v>43509.055763888886</v>
      </c>
      <c r="Q124" s="79" t="s">
        <v>341</v>
      </c>
      <c r="R124" s="79"/>
      <c r="S124" s="79"/>
      <c r="T124" s="79" t="s">
        <v>445</v>
      </c>
      <c r="U124" s="82" t="s">
        <v>480</v>
      </c>
      <c r="V124" s="82" t="s">
        <v>480</v>
      </c>
      <c r="W124" s="81">
        <v>43509.055763888886</v>
      </c>
      <c r="X124" s="82" t="s">
        <v>664</v>
      </c>
      <c r="Y124" s="79"/>
      <c r="Z124" s="79"/>
      <c r="AA124" s="85" t="s">
        <v>796</v>
      </c>
      <c r="AB124" s="79"/>
      <c r="AC124" s="79" t="b">
        <v>0</v>
      </c>
      <c r="AD124" s="79">
        <v>0</v>
      </c>
      <c r="AE124" s="85" t="s">
        <v>823</v>
      </c>
      <c r="AF124" s="79" t="b">
        <v>0</v>
      </c>
      <c r="AG124" s="79" t="s">
        <v>830</v>
      </c>
      <c r="AH124" s="79"/>
      <c r="AI124" s="85" t="s">
        <v>823</v>
      </c>
      <c r="AJ124" s="79" t="b">
        <v>0</v>
      </c>
      <c r="AK124" s="79">
        <v>34</v>
      </c>
      <c r="AL124" s="85" t="s">
        <v>792</v>
      </c>
      <c r="AM124" s="79" t="s">
        <v>840</v>
      </c>
      <c r="AN124" s="79" t="b">
        <v>0</v>
      </c>
      <c r="AO124" s="85" t="s">
        <v>792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11.11111111111111</v>
      </c>
      <c r="BF124" s="48">
        <v>0</v>
      </c>
      <c r="BG124" s="49">
        <v>0</v>
      </c>
      <c r="BH124" s="48">
        <v>0</v>
      </c>
      <c r="BI124" s="49">
        <v>0</v>
      </c>
      <c r="BJ124" s="48">
        <v>8</v>
      </c>
      <c r="BK124" s="49">
        <v>88.88888888888889</v>
      </c>
      <c r="BL124" s="48">
        <v>9</v>
      </c>
    </row>
    <row r="125" spans="1:64" ht="15">
      <c r="A125" s="64" t="s">
        <v>302</v>
      </c>
      <c r="B125" s="64" t="s">
        <v>330</v>
      </c>
      <c r="C125" s="65" t="s">
        <v>2374</v>
      </c>
      <c r="D125" s="66">
        <v>3</v>
      </c>
      <c r="E125" s="67" t="s">
        <v>132</v>
      </c>
      <c r="F125" s="68">
        <v>32</v>
      </c>
      <c r="G125" s="65"/>
      <c r="H125" s="69"/>
      <c r="I125" s="70"/>
      <c r="J125" s="70"/>
      <c r="K125" s="34" t="s">
        <v>65</v>
      </c>
      <c r="L125" s="77">
        <v>125</v>
      </c>
      <c r="M125" s="77"/>
      <c r="N125" s="72"/>
      <c r="O125" s="79" t="s">
        <v>333</v>
      </c>
      <c r="P125" s="81">
        <v>43508.97153935185</v>
      </c>
      <c r="Q125" s="79" t="s">
        <v>405</v>
      </c>
      <c r="R125" s="79"/>
      <c r="S125" s="79"/>
      <c r="T125" s="79" t="s">
        <v>446</v>
      </c>
      <c r="U125" s="82" t="s">
        <v>510</v>
      </c>
      <c r="V125" s="82" t="s">
        <v>510</v>
      </c>
      <c r="W125" s="81">
        <v>43508.97153935185</v>
      </c>
      <c r="X125" s="82" t="s">
        <v>665</v>
      </c>
      <c r="Y125" s="79"/>
      <c r="Z125" s="79"/>
      <c r="AA125" s="85" t="s">
        <v>797</v>
      </c>
      <c r="AB125" s="79"/>
      <c r="AC125" s="79" t="b">
        <v>0</v>
      </c>
      <c r="AD125" s="79">
        <v>17</v>
      </c>
      <c r="AE125" s="85" t="s">
        <v>823</v>
      </c>
      <c r="AF125" s="79" t="b">
        <v>0</v>
      </c>
      <c r="AG125" s="79" t="s">
        <v>830</v>
      </c>
      <c r="AH125" s="79"/>
      <c r="AI125" s="85" t="s">
        <v>823</v>
      </c>
      <c r="AJ125" s="79" t="b">
        <v>0</v>
      </c>
      <c r="AK125" s="79">
        <v>1</v>
      </c>
      <c r="AL125" s="85" t="s">
        <v>823</v>
      </c>
      <c r="AM125" s="79" t="s">
        <v>840</v>
      </c>
      <c r="AN125" s="79" t="b">
        <v>0</v>
      </c>
      <c r="AO125" s="85" t="s">
        <v>797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v>0</v>
      </c>
      <c r="BE125" s="49">
        <v>0</v>
      </c>
      <c r="BF125" s="48">
        <v>0</v>
      </c>
      <c r="BG125" s="49">
        <v>0</v>
      </c>
      <c r="BH125" s="48">
        <v>0</v>
      </c>
      <c r="BI125" s="49">
        <v>0</v>
      </c>
      <c r="BJ125" s="48">
        <v>4</v>
      </c>
      <c r="BK125" s="49">
        <v>100</v>
      </c>
      <c r="BL125" s="48">
        <v>4</v>
      </c>
    </row>
    <row r="126" spans="1:64" ht="15">
      <c r="A126" s="64" t="s">
        <v>305</v>
      </c>
      <c r="B126" s="64" t="s">
        <v>330</v>
      </c>
      <c r="C126" s="65" t="s">
        <v>2374</v>
      </c>
      <c r="D126" s="66">
        <v>3</v>
      </c>
      <c r="E126" s="67" t="s">
        <v>132</v>
      </c>
      <c r="F126" s="68">
        <v>32</v>
      </c>
      <c r="G126" s="65"/>
      <c r="H126" s="69"/>
      <c r="I126" s="70"/>
      <c r="J126" s="70"/>
      <c r="K126" s="34" t="s">
        <v>65</v>
      </c>
      <c r="L126" s="77">
        <v>126</v>
      </c>
      <c r="M126" s="77"/>
      <c r="N126" s="72"/>
      <c r="O126" s="79" t="s">
        <v>333</v>
      </c>
      <c r="P126" s="81">
        <v>43509.05805555556</v>
      </c>
      <c r="Q126" s="79" t="s">
        <v>406</v>
      </c>
      <c r="R126" s="79"/>
      <c r="S126" s="79"/>
      <c r="T126" s="79" t="s">
        <v>446</v>
      </c>
      <c r="U126" s="82" t="s">
        <v>510</v>
      </c>
      <c r="V126" s="82" t="s">
        <v>510</v>
      </c>
      <c r="W126" s="81">
        <v>43509.05805555556</v>
      </c>
      <c r="X126" s="82" t="s">
        <v>666</v>
      </c>
      <c r="Y126" s="79"/>
      <c r="Z126" s="79"/>
      <c r="AA126" s="85" t="s">
        <v>798</v>
      </c>
      <c r="AB126" s="79"/>
      <c r="AC126" s="79" t="b">
        <v>0</v>
      </c>
      <c r="AD126" s="79">
        <v>0</v>
      </c>
      <c r="AE126" s="85" t="s">
        <v>823</v>
      </c>
      <c r="AF126" s="79" t="b">
        <v>0</v>
      </c>
      <c r="AG126" s="79" t="s">
        <v>830</v>
      </c>
      <c r="AH126" s="79"/>
      <c r="AI126" s="85" t="s">
        <v>823</v>
      </c>
      <c r="AJ126" s="79" t="b">
        <v>0</v>
      </c>
      <c r="AK126" s="79">
        <v>1</v>
      </c>
      <c r="AL126" s="85" t="s">
        <v>797</v>
      </c>
      <c r="AM126" s="79" t="s">
        <v>840</v>
      </c>
      <c r="AN126" s="79" t="b">
        <v>0</v>
      </c>
      <c r="AO126" s="85" t="s">
        <v>797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302</v>
      </c>
      <c r="B127" s="64" t="s">
        <v>269</v>
      </c>
      <c r="C127" s="65" t="s">
        <v>2374</v>
      </c>
      <c r="D127" s="66">
        <v>3</v>
      </c>
      <c r="E127" s="67" t="s">
        <v>132</v>
      </c>
      <c r="F127" s="68">
        <v>32</v>
      </c>
      <c r="G127" s="65"/>
      <c r="H127" s="69"/>
      <c r="I127" s="70"/>
      <c r="J127" s="70"/>
      <c r="K127" s="34" t="s">
        <v>65</v>
      </c>
      <c r="L127" s="77">
        <v>127</v>
      </c>
      <c r="M127" s="77"/>
      <c r="N127" s="72"/>
      <c r="O127" s="79" t="s">
        <v>333</v>
      </c>
      <c r="P127" s="81">
        <v>43508.97153935185</v>
      </c>
      <c r="Q127" s="79" t="s">
        <v>405</v>
      </c>
      <c r="R127" s="79"/>
      <c r="S127" s="79"/>
      <c r="T127" s="79" t="s">
        <v>446</v>
      </c>
      <c r="U127" s="82" t="s">
        <v>510</v>
      </c>
      <c r="V127" s="82" t="s">
        <v>510</v>
      </c>
      <c r="W127" s="81">
        <v>43508.97153935185</v>
      </c>
      <c r="X127" s="82" t="s">
        <v>665</v>
      </c>
      <c r="Y127" s="79"/>
      <c r="Z127" s="79"/>
      <c r="AA127" s="85" t="s">
        <v>797</v>
      </c>
      <c r="AB127" s="79"/>
      <c r="AC127" s="79" t="b">
        <v>0</v>
      </c>
      <c r="AD127" s="79">
        <v>17</v>
      </c>
      <c r="AE127" s="85" t="s">
        <v>823</v>
      </c>
      <c r="AF127" s="79" t="b">
        <v>0</v>
      </c>
      <c r="AG127" s="79" t="s">
        <v>830</v>
      </c>
      <c r="AH127" s="79"/>
      <c r="AI127" s="85" t="s">
        <v>823</v>
      </c>
      <c r="AJ127" s="79" t="b">
        <v>0</v>
      </c>
      <c r="AK127" s="79">
        <v>1</v>
      </c>
      <c r="AL127" s="85" t="s">
        <v>823</v>
      </c>
      <c r="AM127" s="79" t="s">
        <v>840</v>
      </c>
      <c r="AN127" s="79" t="b">
        <v>0</v>
      </c>
      <c r="AO127" s="85" t="s">
        <v>797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3</v>
      </c>
      <c r="BD127" s="48"/>
      <c r="BE127" s="49"/>
      <c r="BF127" s="48"/>
      <c r="BG127" s="49"/>
      <c r="BH127" s="48"/>
      <c r="BI127" s="49"/>
      <c r="BJ127" s="48"/>
      <c r="BK127" s="49"/>
      <c r="BL127" s="48"/>
    </row>
    <row r="128" spans="1:64" ht="15">
      <c r="A128" s="64" t="s">
        <v>305</v>
      </c>
      <c r="B128" s="64" t="s">
        <v>302</v>
      </c>
      <c r="C128" s="65" t="s">
        <v>2374</v>
      </c>
      <c r="D128" s="66">
        <v>3</v>
      </c>
      <c r="E128" s="67" t="s">
        <v>132</v>
      </c>
      <c r="F128" s="68">
        <v>32</v>
      </c>
      <c r="G128" s="65"/>
      <c r="H128" s="69"/>
      <c r="I128" s="70"/>
      <c r="J128" s="70"/>
      <c r="K128" s="34" t="s">
        <v>65</v>
      </c>
      <c r="L128" s="77">
        <v>128</v>
      </c>
      <c r="M128" s="77"/>
      <c r="N128" s="72"/>
      <c r="O128" s="79" t="s">
        <v>333</v>
      </c>
      <c r="P128" s="81">
        <v>43509.05805555556</v>
      </c>
      <c r="Q128" s="79" t="s">
        <v>406</v>
      </c>
      <c r="R128" s="79"/>
      <c r="S128" s="79"/>
      <c r="T128" s="79" t="s">
        <v>446</v>
      </c>
      <c r="U128" s="82" t="s">
        <v>510</v>
      </c>
      <c r="V128" s="82" t="s">
        <v>510</v>
      </c>
      <c r="W128" s="81">
        <v>43509.05805555556</v>
      </c>
      <c r="X128" s="82" t="s">
        <v>666</v>
      </c>
      <c r="Y128" s="79"/>
      <c r="Z128" s="79"/>
      <c r="AA128" s="85" t="s">
        <v>798</v>
      </c>
      <c r="AB128" s="79"/>
      <c r="AC128" s="79" t="b">
        <v>0</v>
      </c>
      <c r="AD128" s="79">
        <v>0</v>
      </c>
      <c r="AE128" s="85" t="s">
        <v>823</v>
      </c>
      <c r="AF128" s="79" t="b">
        <v>0</v>
      </c>
      <c r="AG128" s="79" t="s">
        <v>830</v>
      </c>
      <c r="AH128" s="79"/>
      <c r="AI128" s="85" t="s">
        <v>823</v>
      </c>
      <c r="AJ128" s="79" t="b">
        <v>0</v>
      </c>
      <c r="AK128" s="79">
        <v>1</v>
      </c>
      <c r="AL128" s="85" t="s">
        <v>797</v>
      </c>
      <c r="AM128" s="79" t="s">
        <v>840</v>
      </c>
      <c r="AN128" s="79" t="b">
        <v>0</v>
      </c>
      <c r="AO128" s="85" t="s">
        <v>797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306</v>
      </c>
      <c r="B129" s="64" t="s">
        <v>303</v>
      </c>
      <c r="C129" s="65" t="s">
        <v>2374</v>
      </c>
      <c r="D129" s="66">
        <v>3</v>
      </c>
      <c r="E129" s="67" t="s">
        <v>132</v>
      </c>
      <c r="F129" s="68">
        <v>32</v>
      </c>
      <c r="G129" s="65"/>
      <c r="H129" s="69"/>
      <c r="I129" s="70"/>
      <c r="J129" s="70"/>
      <c r="K129" s="34" t="s">
        <v>65</v>
      </c>
      <c r="L129" s="77">
        <v>129</v>
      </c>
      <c r="M129" s="77"/>
      <c r="N129" s="72"/>
      <c r="O129" s="79" t="s">
        <v>333</v>
      </c>
      <c r="P129" s="81">
        <v>43509.06103009259</v>
      </c>
      <c r="Q129" s="79" t="s">
        <v>401</v>
      </c>
      <c r="R129" s="79"/>
      <c r="S129" s="79"/>
      <c r="T129" s="79" t="s">
        <v>472</v>
      </c>
      <c r="U129" s="82" t="s">
        <v>507</v>
      </c>
      <c r="V129" s="82" t="s">
        <v>507</v>
      </c>
      <c r="W129" s="81">
        <v>43509.06103009259</v>
      </c>
      <c r="X129" s="82" t="s">
        <v>667</v>
      </c>
      <c r="Y129" s="79"/>
      <c r="Z129" s="79"/>
      <c r="AA129" s="85" t="s">
        <v>799</v>
      </c>
      <c r="AB129" s="79"/>
      <c r="AC129" s="79" t="b">
        <v>0</v>
      </c>
      <c r="AD129" s="79">
        <v>0</v>
      </c>
      <c r="AE129" s="85" t="s">
        <v>823</v>
      </c>
      <c r="AF129" s="79" t="b">
        <v>0</v>
      </c>
      <c r="AG129" s="79" t="s">
        <v>830</v>
      </c>
      <c r="AH129" s="79"/>
      <c r="AI129" s="85" t="s">
        <v>823</v>
      </c>
      <c r="AJ129" s="79" t="b">
        <v>0</v>
      </c>
      <c r="AK129" s="79">
        <v>6</v>
      </c>
      <c r="AL129" s="85" t="s">
        <v>806</v>
      </c>
      <c r="AM129" s="79" t="s">
        <v>839</v>
      </c>
      <c r="AN129" s="79" t="b">
        <v>0</v>
      </c>
      <c r="AO129" s="85" t="s">
        <v>806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0</v>
      </c>
      <c r="BE129" s="49">
        <v>0</v>
      </c>
      <c r="BF129" s="48">
        <v>0</v>
      </c>
      <c r="BG129" s="49">
        <v>0</v>
      </c>
      <c r="BH129" s="48">
        <v>0</v>
      </c>
      <c r="BI129" s="49">
        <v>0</v>
      </c>
      <c r="BJ129" s="48">
        <v>17</v>
      </c>
      <c r="BK129" s="49">
        <v>100</v>
      </c>
      <c r="BL129" s="48">
        <v>17</v>
      </c>
    </row>
    <row r="130" spans="1:64" ht="15">
      <c r="A130" s="64" t="s">
        <v>307</v>
      </c>
      <c r="B130" s="64" t="s">
        <v>303</v>
      </c>
      <c r="C130" s="65" t="s">
        <v>2374</v>
      </c>
      <c r="D130" s="66">
        <v>3</v>
      </c>
      <c r="E130" s="67" t="s">
        <v>132</v>
      </c>
      <c r="F130" s="68">
        <v>32</v>
      </c>
      <c r="G130" s="65"/>
      <c r="H130" s="69"/>
      <c r="I130" s="70"/>
      <c r="J130" s="70"/>
      <c r="K130" s="34" t="s">
        <v>65</v>
      </c>
      <c r="L130" s="77">
        <v>130</v>
      </c>
      <c r="M130" s="77"/>
      <c r="N130" s="72"/>
      <c r="O130" s="79" t="s">
        <v>333</v>
      </c>
      <c r="P130" s="81">
        <v>43509.07042824074</v>
      </c>
      <c r="Q130" s="79" t="s">
        <v>401</v>
      </c>
      <c r="R130" s="79"/>
      <c r="S130" s="79"/>
      <c r="T130" s="79" t="s">
        <v>472</v>
      </c>
      <c r="U130" s="82" t="s">
        <v>507</v>
      </c>
      <c r="V130" s="82" t="s">
        <v>507</v>
      </c>
      <c r="W130" s="81">
        <v>43509.07042824074</v>
      </c>
      <c r="X130" s="82" t="s">
        <v>668</v>
      </c>
      <c r="Y130" s="79"/>
      <c r="Z130" s="79"/>
      <c r="AA130" s="85" t="s">
        <v>800</v>
      </c>
      <c r="AB130" s="79"/>
      <c r="AC130" s="79" t="b">
        <v>0</v>
      </c>
      <c r="AD130" s="79">
        <v>0</v>
      </c>
      <c r="AE130" s="85" t="s">
        <v>823</v>
      </c>
      <c r="AF130" s="79" t="b">
        <v>0</v>
      </c>
      <c r="AG130" s="79" t="s">
        <v>830</v>
      </c>
      <c r="AH130" s="79"/>
      <c r="AI130" s="85" t="s">
        <v>823</v>
      </c>
      <c r="AJ130" s="79" t="b">
        <v>0</v>
      </c>
      <c r="AK130" s="79">
        <v>6</v>
      </c>
      <c r="AL130" s="85" t="s">
        <v>806</v>
      </c>
      <c r="AM130" s="79" t="s">
        <v>840</v>
      </c>
      <c r="AN130" s="79" t="b">
        <v>0</v>
      </c>
      <c r="AO130" s="85" t="s">
        <v>806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17</v>
      </c>
      <c r="BK130" s="49">
        <v>100</v>
      </c>
      <c r="BL130" s="48">
        <v>17</v>
      </c>
    </row>
    <row r="131" spans="1:64" ht="15">
      <c r="A131" s="64" t="s">
        <v>308</v>
      </c>
      <c r="B131" s="64" t="s">
        <v>303</v>
      </c>
      <c r="C131" s="65" t="s">
        <v>2374</v>
      </c>
      <c r="D131" s="66">
        <v>3</v>
      </c>
      <c r="E131" s="67" t="s">
        <v>132</v>
      </c>
      <c r="F131" s="68">
        <v>32</v>
      </c>
      <c r="G131" s="65"/>
      <c r="H131" s="69"/>
      <c r="I131" s="70"/>
      <c r="J131" s="70"/>
      <c r="K131" s="34" t="s">
        <v>65</v>
      </c>
      <c r="L131" s="77">
        <v>131</v>
      </c>
      <c r="M131" s="77"/>
      <c r="N131" s="72"/>
      <c r="O131" s="79" t="s">
        <v>333</v>
      </c>
      <c r="P131" s="81">
        <v>43509.070972222224</v>
      </c>
      <c r="Q131" s="79" t="s">
        <v>401</v>
      </c>
      <c r="R131" s="79"/>
      <c r="S131" s="79"/>
      <c r="T131" s="79" t="s">
        <v>472</v>
      </c>
      <c r="U131" s="82" t="s">
        <v>507</v>
      </c>
      <c r="V131" s="82" t="s">
        <v>507</v>
      </c>
      <c r="W131" s="81">
        <v>43509.070972222224</v>
      </c>
      <c r="X131" s="82" t="s">
        <v>669</v>
      </c>
      <c r="Y131" s="79"/>
      <c r="Z131" s="79"/>
      <c r="AA131" s="85" t="s">
        <v>801</v>
      </c>
      <c r="AB131" s="79"/>
      <c r="AC131" s="79" t="b">
        <v>0</v>
      </c>
      <c r="AD131" s="79">
        <v>0</v>
      </c>
      <c r="AE131" s="85" t="s">
        <v>823</v>
      </c>
      <c r="AF131" s="79" t="b">
        <v>0</v>
      </c>
      <c r="AG131" s="79" t="s">
        <v>830</v>
      </c>
      <c r="AH131" s="79"/>
      <c r="AI131" s="85" t="s">
        <v>823</v>
      </c>
      <c r="AJ131" s="79" t="b">
        <v>0</v>
      </c>
      <c r="AK131" s="79">
        <v>6</v>
      </c>
      <c r="AL131" s="85" t="s">
        <v>806</v>
      </c>
      <c r="AM131" s="79" t="s">
        <v>840</v>
      </c>
      <c r="AN131" s="79" t="b">
        <v>0</v>
      </c>
      <c r="AO131" s="85" t="s">
        <v>806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17</v>
      </c>
      <c r="BK131" s="49">
        <v>100</v>
      </c>
      <c r="BL131" s="48">
        <v>17</v>
      </c>
    </row>
    <row r="132" spans="1:64" ht="15">
      <c r="A132" s="64" t="s">
        <v>309</v>
      </c>
      <c r="B132" s="64" t="s">
        <v>331</v>
      </c>
      <c r="C132" s="65" t="s">
        <v>2374</v>
      </c>
      <c r="D132" s="66">
        <v>3</v>
      </c>
      <c r="E132" s="67" t="s">
        <v>132</v>
      </c>
      <c r="F132" s="68">
        <v>32</v>
      </c>
      <c r="G132" s="65"/>
      <c r="H132" s="69"/>
      <c r="I132" s="70"/>
      <c r="J132" s="70"/>
      <c r="K132" s="34" t="s">
        <v>65</v>
      </c>
      <c r="L132" s="77">
        <v>132</v>
      </c>
      <c r="M132" s="77"/>
      <c r="N132" s="72"/>
      <c r="O132" s="79" t="s">
        <v>333</v>
      </c>
      <c r="P132" s="81">
        <v>43508.85173611111</v>
      </c>
      <c r="Q132" s="79" t="s">
        <v>407</v>
      </c>
      <c r="R132" s="79"/>
      <c r="S132" s="79"/>
      <c r="T132" s="79" t="s">
        <v>464</v>
      </c>
      <c r="U132" s="82" t="s">
        <v>511</v>
      </c>
      <c r="V132" s="82" t="s">
        <v>511</v>
      </c>
      <c r="W132" s="81">
        <v>43508.85173611111</v>
      </c>
      <c r="X132" s="82" t="s">
        <v>670</v>
      </c>
      <c r="Y132" s="79"/>
      <c r="Z132" s="79"/>
      <c r="AA132" s="85" t="s">
        <v>802</v>
      </c>
      <c r="AB132" s="79"/>
      <c r="AC132" s="79" t="b">
        <v>0</v>
      </c>
      <c r="AD132" s="79">
        <v>6</v>
      </c>
      <c r="AE132" s="85" t="s">
        <v>823</v>
      </c>
      <c r="AF132" s="79" t="b">
        <v>0</v>
      </c>
      <c r="AG132" s="79" t="s">
        <v>830</v>
      </c>
      <c r="AH132" s="79"/>
      <c r="AI132" s="85" t="s">
        <v>823</v>
      </c>
      <c r="AJ132" s="79" t="b">
        <v>0</v>
      </c>
      <c r="AK132" s="79">
        <v>2</v>
      </c>
      <c r="AL132" s="85" t="s">
        <v>823</v>
      </c>
      <c r="AM132" s="79" t="s">
        <v>838</v>
      </c>
      <c r="AN132" s="79" t="b">
        <v>0</v>
      </c>
      <c r="AO132" s="85" t="s">
        <v>802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6</v>
      </c>
      <c r="BD132" s="48">
        <v>1</v>
      </c>
      <c r="BE132" s="49">
        <v>3.3333333333333335</v>
      </c>
      <c r="BF132" s="48">
        <v>0</v>
      </c>
      <c r="BG132" s="49">
        <v>0</v>
      </c>
      <c r="BH132" s="48">
        <v>0</v>
      </c>
      <c r="BI132" s="49">
        <v>0</v>
      </c>
      <c r="BJ132" s="48">
        <v>29</v>
      </c>
      <c r="BK132" s="49">
        <v>96.66666666666667</v>
      </c>
      <c r="BL132" s="48">
        <v>30</v>
      </c>
    </row>
    <row r="133" spans="1:64" ht="15">
      <c r="A133" s="64" t="s">
        <v>305</v>
      </c>
      <c r="B133" s="64" t="s">
        <v>269</v>
      </c>
      <c r="C133" s="65" t="s">
        <v>2374</v>
      </c>
      <c r="D133" s="66">
        <v>3</v>
      </c>
      <c r="E133" s="67" t="s">
        <v>132</v>
      </c>
      <c r="F133" s="68">
        <v>32</v>
      </c>
      <c r="G133" s="65"/>
      <c r="H133" s="69"/>
      <c r="I133" s="70"/>
      <c r="J133" s="70"/>
      <c r="K133" s="34" t="s">
        <v>65</v>
      </c>
      <c r="L133" s="77">
        <v>133</v>
      </c>
      <c r="M133" s="77"/>
      <c r="N133" s="72"/>
      <c r="O133" s="79" t="s">
        <v>333</v>
      </c>
      <c r="P133" s="81">
        <v>43509.05805555556</v>
      </c>
      <c r="Q133" s="79" t="s">
        <v>406</v>
      </c>
      <c r="R133" s="79"/>
      <c r="S133" s="79"/>
      <c r="T133" s="79" t="s">
        <v>446</v>
      </c>
      <c r="U133" s="82" t="s">
        <v>510</v>
      </c>
      <c r="V133" s="82" t="s">
        <v>510</v>
      </c>
      <c r="W133" s="81">
        <v>43509.05805555556</v>
      </c>
      <c r="X133" s="82" t="s">
        <v>666</v>
      </c>
      <c r="Y133" s="79"/>
      <c r="Z133" s="79"/>
      <c r="AA133" s="85" t="s">
        <v>798</v>
      </c>
      <c r="AB133" s="79"/>
      <c r="AC133" s="79" t="b">
        <v>0</v>
      </c>
      <c r="AD133" s="79">
        <v>0</v>
      </c>
      <c r="AE133" s="85" t="s">
        <v>823</v>
      </c>
      <c r="AF133" s="79" t="b">
        <v>0</v>
      </c>
      <c r="AG133" s="79" t="s">
        <v>830</v>
      </c>
      <c r="AH133" s="79"/>
      <c r="AI133" s="85" t="s">
        <v>823</v>
      </c>
      <c r="AJ133" s="79" t="b">
        <v>0</v>
      </c>
      <c r="AK133" s="79">
        <v>1</v>
      </c>
      <c r="AL133" s="85" t="s">
        <v>797</v>
      </c>
      <c r="AM133" s="79" t="s">
        <v>840</v>
      </c>
      <c r="AN133" s="79" t="b">
        <v>0</v>
      </c>
      <c r="AO133" s="85" t="s">
        <v>797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3</v>
      </c>
      <c r="BD133" s="48">
        <v>0</v>
      </c>
      <c r="BE133" s="49">
        <v>0</v>
      </c>
      <c r="BF133" s="48">
        <v>0</v>
      </c>
      <c r="BG133" s="49">
        <v>0</v>
      </c>
      <c r="BH133" s="48">
        <v>0</v>
      </c>
      <c r="BI133" s="49">
        <v>0</v>
      </c>
      <c r="BJ133" s="48">
        <v>6</v>
      </c>
      <c r="BK133" s="49">
        <v>100</v>
      </c>
      <c r="BL133" s="48">
        <v>6</v>
      </c>
    </row>
    <row r="134" spans="1:64" ht="15">
      <c r="A134" s="64" t="s">
        <v>309</v>
      </c>
      <c r="B134" s="64" t="s">
        <v>305</v>
      </c>
      <c r="C134" s="65" t="s">
        <v>2374</v>
      </c>
      <c r="D134" s="66">
        <v>3</v>
      </c>
      <c r="E134" s="67" t="s">
        <v>132</v>
      </c>
      <c r="F134" s="68">
        <v>32</v>
      </c>
      <c r="G134" s="65"/>
      <c r="H134" s="69"/>
      <c r="I134" s="70"/>
      <c r="J134" s="70"/>
      <c r="K134" s="34" t="s">
        <v>65</v>
      </c>
      <c r="L134" s="77">
        <v>134</v>
      </c>
      <c r="M134" s="77"/>
      <c r="N134" s="72"/>
      <c r="O134" s="79" t="s">
        <v>333</v>
      </c>
      <c r="P134" s="81">
        <v>43508.85173611111</v>
      </c>
      <c r="Q134" s="79" t="s">
        <v>407</v>
      </c>
      <c r="R134" s="79"/>
      <c r="S134" s="79"/>
      <c r="T134" s="79" t="s">
        <v>464</v>
      </c>
      <c r="U134" s="82" t="s">
        <v>511</v>
      </c>
      <c r="V134" s="82" t="s">
        <v>511</v>
      </c>
      <c r="W134" s="81">
        <v>43508.85173611111</v>
      </c>
      <c r="X134" s="82" t="s">
        <v>670</v>
      </c>
      <c r="Y134" s="79"/>
      <c r="Z134" s="79"/>
      <c r="AA134" s="85" t="s">
        <v>802</v>
      </c>
      <c r="AB134" s="79"/>
      <c r="AC134" s="79" t="b">
        <v>0</v>
      </c>
      <c r="AD134" s="79">
        <v>6</v>
      </c>
      <c r="AE134" s="85" t="s">
        <v>823</v>
      </c>
      <c r="AF134" s="79" t="b">
        <v>0</v>
      </c>
      <c r="AG134" s="79" t="s">
        <v>830</v>
      </c>
      <c r="AH134" s="79"/>
      <c r="AI134" s="85" t="s">
        <v>823</v>
      </c>
      <c r="AJ134" s="79" t="b">
        <v>0</v>
      </c>
      <c r="AK134" s="79">
        <v>2</v>
      </c>
      <c r="AL134" s="85" t="s">
        <v>823</v>
      </c>
      <c r="AM134" s="79" t="s">
        <v>838</v>
      </c>
      <c r="AN134" s="79" t="b">
        <v>0</v>
      </c>
      <c r="AO134" s="85" t="s">
        <v>802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303</v>
      </c>
      <c r="B135" s="64" t="s">
        <v>309</v>
      </c>
      <c r="C135" s="65" t="s">
        <v>2374</v>
      </c>
      <c r="D135" s="66">
        <v>3</v>
      </c>
      <c r="E135" s="67" t="s">
        <v>132</v>
      </c>
      <c r="F135" s="68">
        <v>32</v>
      </c>
      <c r="G135" s="65"/>
      <c r="H135" s="69"/>
      <c r="I135" s="70"/>
      <c r="J135" s="70"/>
      <c r="K135" s="34" t="s">
        <v>66</v>
      </c>
      <c r="L135" s="77">
        <v>135</v>
      </c>
      <c r="M135" s="77"/>
      <c r="N135" s="72"/>
      <c r="O135" s="79" t="s">
        <v>333</v>
      </c>
      <c r="P135" s="81">
        <v>43509.021782407406</v>
      </c>
      <c r="Q135" s="79" t="s">
        <v>408</v>
      </c>
      <c r="R135" s="79"/>
      <c r="S135" s="79"/>
      <c r="T135" s="79" t="s">
        <v>447</v>
      </c>
      <c r="U135" s="79"/>
      <c r="V135" s="82" t="s">
        <v>550</v>
      </c>
      <c r="W135" s="81">
        <v>43509.021782407406</v>
      </c>
      <c r="X135" s="82" t="s">
        <v>671</v>
      </c>
      <c r="Y135" s="79"/>
      <c r="Z135" s="79"/>
      <c r="AA135" s="85" t="s">
        <v>803</v>
      </c>
      <c r="AB135" s="79"/>
      <c r="AC135" s="79" t="b">
        <v>0</v>
      </c>
      <c r="AD135" s="79">
        <v>0</v>
      </c>
      <c r="AE135" s="85" t="s">
        <v>823</v>
      </c>
      <c r="AF135" s="79" t="b">
        <v>0</v>
      </c>
      <c r="AG135" s="79" t="s">
        <v>830</v>
      </c>
      <c r="AH135" s="79"/>
      <c r="AI135" s="85" t="s">
        <v>823</v>
      </c>
      <c r="AJ135" s="79" t="b">
        <v>0</v>
      </c>
      <c r="AK135" s="79">
        <v>2</v>
      </c>
      <c r="AL135" s="85" t="s">
        <v>802</v>
      </c>
      <c r="AM135" s="79" t="s">
        <v>840</v>
      </c>
      <c r="AN135" s="79" t="b">
        <v>0</v>
      </c>
      <c r="AO135" s="85" t="s">
        <v>802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6</v>
      </c>
      <c r="BD135" s="48">
        <v>1</v>
      </c>
      <c r="BE135" s="49">
        <v>4.3478260869565215</v>
      </c>
      <c r="BF135" s="48">
        <v>0</v>
      </c>
      <c r="BG135" s="49">
        <v>0</v>
      </c>
      <c r="BH135" s="48">
        <v>0</v>
      </c>
      <c r="BI135" s="49">
        <v>0</v>
      </c>
      <c r="BJ135" s="48">
        <v>22</v>
      </c>
      <c r="BK135" s="49">
        <v>95.65217391304348</v>
      </c>
      <c r="BL135" s="48">
        <v>23</v>
      </c>
    </row>
    <row r="136" spans="1:64" ht="15">
      <c r="A136" s="64" t="s">
        <v>303</v>
      </c>
      <c r="B136" s="64" t="s">
        <v>269</v>
      </c>
      <c r="C136" s="65" t="s">
        <v>2374</v>
      </c>
      <c r="D136" s="66">
        <v>3</v>
      </c>
      <c r="E136" s="67" t="s">
        <v>132</v>
      </c>
      <c r="F136" s="68">
        <v>32</v>
      </c>
      <c r="G136" s="65"/>
      <c r="H136" s="69"/>
      <c r="I136" s="70"/>
      <c r="J136" s="70"/>
      <c r="K136" s="34" t="s">
        <v>65</v>
      </c>
      <c r="L136" s="77">
        <v>136</v>
      </c>
      <c r="M136" s="77"/>
      <c r="N136" s="72"/>
      <c r="O136" s="79" t="s">
        <v>333</v>
      </c>
      <c r="P136" s="81">
        <v>43509.042037037034</v>
      </c>
      <c r="Q136" s="79" t="s">
        <v>409</v>
      </c>
      <c r="R136" s="79"/>
      <c r="S136" s="79"/>
      <c r="T136" s="79" t="s">
        <v>447</v>
      </c>
      <c r="U136" s="82" t="s">
        <v>512</v>
      </c>
      <c r="V136" s="82" t="s">
        <v>512</v>
      </c>
      <c r="W136" s="81">
        <v>43509.042037037034</v>
      </c>
      <c r="X136" s="82" t="s">
        <v>672</v>
      </c>
      <c r="Y136" s="79"/>
      <c r="Z136" s="79"/>
      <c r="AA136" s="85" t="s">
        <v>804</v>
      </c>
      <c r="AB136" s="79"/>
      <c r="AC136" s="79" t="b">
        <v>0</v>
      </c>
      <c r="AD136" s="79">
        <v>9</v>
      </c>
      <c r="AE136" s="85" t="s">
        <v>823</v>
      </c>
      <c r="AF136" s="79" t="b">
        <v>0</v>
      </c>
      <c r="AG136" s="79" t="s">
        <v>830</v>
      </c>
      <c r="AH136" s="79"/>
      <c r="AI136" s="85" t="s">
        <v>823</v>
      </c>
      <c r="AJ136" s="79" t="b">
        <v>0</v>
      </c>
      <c r="AK136" s="79">
        <v>0</v>
      </c>
      <c r="AL136" s="85" t="s">
        <v>823</v>
      </c>
      <c r="AM136" s="79" t="s">
        <v>840</v>
      </c>
      <c r="AN136" s="79" t="b">
        <v>0</v>
      </c>
      <c r="AO136" s="85" t="s">
        <v>804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3</v>
      </c>
      <c r="BD136" s="48">
        <v>0</v>
      </c>
      <c r="BE136" s="49">
        <v>0</v>
      </c>
      <c r="BF136" s="48">
        <v>0</v>
      </c>
      <c r="BG136" s="49">
        <v>0</v>
      </c>
      <c r="BH136" s="48">
        <v>0</v>
      </c>
      <c r="BI136" s="49">
        <v>0</v>
      </c>
      <c r="BJ136" s="48">
        <v>9</v>
      </c>
      <c r="BK136" s="49">
        <v>100</v>
      </c>
      <c r="BL136" s="48">
        <v>9</v>
      </c>
    </row>
    <row r="137" spans="1:64" ht="15">
      <c r="A137" s="64" t="s">
        <v>303</v>
      </c>
      <c r="B137" s="64" t="s">
        <v>303</v>
      </c>
      <c r="C137" s="65" t="s">
        <v>2376</v>
      </c>
      <c r="D137" s="66">
        <v>3</v>
      </c>
      <c r="E137" s="67" t="s">
        <v>136</v>
      </c>
      <c r="F137" s="68">
        <v>19</v>
      </c>
      <c r="G137" s="65"/>
      <c r="H137" s="69"/>
      <c r="I137" s="70"/>
      <c r="J137" s="70"/>
      <c r="K137" s="34" t="s">
        <v>65</v>
      </c>
      <c r="L137" s="77">
        <v>137</v>
      </c>
      <c r="M137" s="77"/>
      <c r="N137" s="72"/>
      <c r="O137" s="79" t="s">
        <v>176</v>
      </c>
      <c r="P137" s="81">
        <v>43509.045</v>
      </c>
      <c r="Q137" s="79" t="s">
        <v>410</v>
      </c>
      <c r="R137" s="79"/>
      <c r="S137" s="79"/>
      <c r="T137" s="79" t="s">
        <v>464</v>
      </c>
      <c r="U137" s="82" t="s">
        <v>513</v>
      </c>
      <c r="V137" s="82" t="s">
        <v>513</v>
      </c>
      <c r="W137" s="81">
        <v>43509.045</v>
      </c>
      <c r="X137" s="82" t="s">
        <v>673</v>
      </c>
      <c r="Y137" s="79"/>
      <c r="Z137" s="79"/>
      <c r="AA137" s="85" t="s">
        <v>805</v>
      </c>
      <c r="AB137" s="79"/>
      <c r="AC137" s="79" t="b">
        <v>0</v>
      </c>
      <c r="AD137" s="79">
        <v>10</v>
      </c>
      <c r="AE137" s="85" t="s">
        <v>823</v>
      </c>
      <c r="AF137" s="79" t="b">
        <v>0</v>
      </c>
      <c r="AG137" s="79" t="s">
        <v>830</v>
      </c>
      <c r="AH137" s="79"/>
      <c r="AI137" s="85" t="s">
        <v>823</v>
      </c>
      <c r="AJ137" s="79" t="b">
        <v>0</v>
      </c>
      <c r="AK137" s="79">
        <v>2</v>
      </c>
      <c r="AL137" s="85" t="s">
        <v>823</v>
      </c>
      <c r="AM137" s="79" t="s">
        <v>840</v>
      </c>
      <c r="AN137" s="79" t="b">
        <v>0</v>
      </c>
      <c r="AO137" s="85" t="s">
        <v>805</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4</v>
      </c>
      <c r="BC137" s="78" t="str">
        <f>REPLACE(INDEX(GroupVertices[Group],MATCH(Edges[[#This Row],[Vertex 2]],GroupVertices[Vertex],0)),1,1,"")</f>
        <v>4</v>
      </c>
      <c r="BD137" s="48">
        <v>2</v>
      </c>
      <c r="BE137" s="49">
        <v>13.333333333333334</v>
      </c>
      <c r="BF137" s="48">
        <v>0</v>
      </c>
      <c r="BG137" s="49">
        <v>0</v>
      </c>
      <c r="BH137" s="48">
        <v>0</v>
      </c>
      <c r="BI137" s="49">
        <v>0</v>
      </c>
      <c r="BJ137" s="48">
        <v>13</v>
      </c>
      <c r="BK137" s="49">
        <v>86.66666666666667</v>
      </c>
      <c r="BL137" s="48">
        <v>15</v>
      </c>
    </row>
    <row r="138" spans="1:64" ht="15">
      <c r="A138" s="64" t="s">
        <v>303</v>
      </c>
      <c r="B138" s="64" t="s">
        <v>303</v>
      </c>
      <c r="C138" s="65" t="s">
        <v>2376</v>
      </c>
      <c r="D138" s="66">
        <v>3</v>
      </c>
      <c r="E138" s="67" t="s">
        <v>136</v>
      </c>
      <c r="F138" s="68">
        <v>19</v>
      </c>
      <c r="G138" s="65"/>
      <c r="H138" s="69"/>
      <c r="I138" s="70"/>
      <c r="J138" s="70"/>
      <c r="K138" s="34" t="s">
        <v>65</v>
      </c>
      <c r="L138" s="77">
        <v>138</v>
      </c>
      <c r="M138" s="77"/>
      <c r="N138" s="72"/>
      <c r="O138" s="79" t="s">
        <v>176</v>
      </c>
      <c r="P138" s="81">
        <v>43509.04800925926</v>
      </c>
      <c r="Q138" s="79" t="s">
        <v>411</v>
      </c>
      <c r="R138" s="79"/>
      <c r="S138" s="79"/>
      <c r="T138" s="79" t="s">
        <v>472</v>
      </c>
      <c r="U138" s="82" t="s">
        <v>507</v>
      </c>
      <c r="V138" s="82" t="s">
        <v>507</v>
      </c>
      <c r="W138" s="81">
        <v>43509.04800925926</v>
      </c>
      <c r="X138" s="82" t="s">
        <v>674</v>
      </c>
      <c r="Y138" s="79"/>
      <c r="Z138" s="79"/>
      <c r="AA138" s="85" t="s">
        <v>806</v>
      </c>
      <c r="AB138" s="79"/>
      <c r="AC138" s="79" t="b">
        <v>0</v>
      </c>
      <c r="AD138" s="79">
        <v>16</v>
      </c>
      <c r="AE138" s="85" t="s">
        <v>823</v>
      </c>
      <c r="AF138" s="79" t="b">
        <v>0</v>
      </c>
      <c r="AG138" s="79" t="s">
        <v>830</v>
      </c>
      <c r="AH138" s="79"/>
      <c r="AI138" s="85" t="s">
        <v>823</v>
      </c>
      <c r="AJ138" s="79" t="b">
        <v>0</v>
      </c>
      <c r="AK138" s="79">
        <v>6</v>
      </c>
      <c r="AL138" s="85" t="s">
        <v>823</v>
      </c>
      <c r="AM138" s="79" t="s">
        <v>840</v>
      </c>
      <c r="AN138" s="79" t="b">
        <v>0</v>
      </c>
      <c r="AO138" s="85" t="s">
        <v>806</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4</v>
      </c>
      <c r="BC138" s="78" t="str">
        <f>REPLACE(INDEX(GroupVertices[Group],MATCH(Edges[[#This Row],[Vertex 2]],GroupVertices[Vertex],0)),1,1,"")</f>
        <v>4</v>
      </c>
      <c r="BD138" s="48">
        <v>0</v>
      </c>
      <c r="BE138" s="49">
        <v>0</v>
      </c>
      <c r="BF138" s="48">
        <v>0</v>
      </c>
      <c r="BG138" s="49">
        <v>0</v>
      </c>
      <c r="BH138" s="48">
        <v>0</v>
      </c>
      <c r="BI138" s="49">
        <v>0</v>
      </c>
      <c r="BJ138" s="48">
        <v>15</v>
      </c>
      <c r="BK138" s="49">
        <v>100</v>
      </c>
      <c r="BL138" s="48">
        <v>15</v>
      </c>
    </row>
    <row r="139" spans="1:64" ht="15">
      <c r="A139" s="64" t="s">
        <v>309</v>
      </c>
      <c r="B139" s="64" t="s">
        <v>303</v>
      </c>
      <c r="C139" s="65" t="s">
        <v>2376</v>
      </c>
      <c r="D139" s="66">
        <v>3</v>
      </c>
      <c r="E139" s="67" t="s">
        <v>136</v>
      </c>
      <c r="F139" s="68">
        <v>19</v>
      </c>
      <c r="G139" s="65"/>
      <c r="H139" s="69"/>
      <c r="I139" s="70"/>
      <c r="J139" s="70"/>
      <c r="K139" s="34" t="s">
        <v>66</v>
      </c>
      <c r="L139" s="77">
        <v>139</v>
      </c>
      <c r="M139" s="77"/>
      <c r="N139" s="72"/>
      <c r="O139" s="79" t="s">
        <v>333</v>
      </c>
      <c r="P139" s="81">
        <v>43508.85173611111</v>
      </c>
      <c r="Q139" s="79" t="s">
        <v>407</v>
      </c>
      <c r="R139" s="79"/>
      <c r="S139" s="79"/>
      <c r="T139" s="79" t="s">
        <v>464</v>
      </c>
      <c r="U139" s="82" t="s">
        <v>511</v>
      </c>
      <c r="V139" s="82" t="s">
        <v>511</v>
      </c>
      <c r="W139" s="81">
        <v>43508.85173611111</v>
      </c>
      <c r="X139" s="82" t="s">
        <v>670</v>
      </c>
      <c r="Y139" s="79"/>
      <c r="Z139" s="79"/>
      <c r="AA139" s="85" t="s">
        <v>802</v>
      </c>
      <c r="AB139" s="79"/>
      <c r="AC139" s="79" t="b">
        <v>0</v>
      </c>
      <c r="AD139" s="79">
        <v>6</v>
      </c>
      <c r="AE139" s="85" t="s">
        <v>823</v>
      </c>
      <c r="AF139" s="79" t="b">
        <v>0</v>
      </c>
      <c r="AG139" s="79" t="s">
        <v>830</v>
      </c>
      <c r="AH139" s="79"/>
      <c r="AI139" s="85" t="s">
        <v>823</v>
      </c>
      <c r="AJ139" s="79" t="b">
        <v>0</v>
      </c>
      <c r="AK139" s="79">
        <v>2</v>
      </c>
      <c r="AL139" s="85" t="s">
        <v>823</v>
      </c>
      <c r="AM139" s="79" t="s">
        <v>838</v>
      </c>
      <c r="AN139" s="79" t="b">
        <v>0</v>
      </c>
      <c r="AO139" s="85" t="s">
        <v>802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6</v>
      </c>
      <c r="BC139" s="78" t="str">
        <f>REPLACE(INDEX(GroupVertices[Group],MATCH(Edges[[#This Row],[Vertex 2]],GroupVertices[Vertex],0)),1,1,"")</f>
        <v>4</v>
      </c>
      <c r="BD139" s="48"/>
      <c r="BE139" s="49"/>
      <c r="BF139" s="48"/>
      <c r="BG139" s="49"/>
      <c r="BH139" s="48"/>
      <c r="BI139" s="49"/>
      <c r="BJ139" s="48"/>
      <c r="BK139" s="49"/>
      <c r="BL139" s="48"/>
    </row>
    <row r="140" spans="1:64" ht="15">
      <c r="A140" s="64" t="s">
        <v>309</v>
      </c>
      <c r="B140" s="64" t="s">
        <v>303</v>
      </c>
      <c r="C140" s="65" t="s">
        <v>2376</v>
      </c>
      <c r="D140" s="66">
        <v>3</v>
      </c>
      <c r="E140" s="67" t="s">
        <v>136</v>
      </c>
      <c r="F140" s="68">
        <v>19</v>
      </c>
      <c r="G140" s="65"/>
      <c r="H140" s="69"/>
      <c r="I140" s="70"/>
      <c r="J140" s="70"/>
      <c r="K140" s="34" t="s">
        <v>66</v>
      </c>
      <c r="L140" s="77">
        <v>140</v>
      </c>
      <c r="M140" s="77"/>
      <c r="N140" s="72"/>
      <c r="O140" s="79" t="s">
        <v>333</v>
      </c>
      <c r="P140" s="81">
        <v>43509.08707175926</v>
      </c>
      <c r="Q140" s="79" t="s">
        <v>401</v>
      </c>
      <c r="R140" s="79"/>
      <c r="S140" s="79"/>
      <c r="T140" s="79" t="s">
        <v>472</v>
      </c>
      <c r="U140" s="82" t="s">
        <v>507</v>
      </c>
      <c r="V140" s="82" t="s">
        <v>507</v>
      </c>
      <c r="W140" s="81">
        <v>43509.08707175926</v>
      </c>
      <c r="X140" s="82" t="s">
        <v>675</v>
      </c>
      <c r="Y140" s="79"/>
      <c r="Z140" s="79"/>
      <c r="AA140" s="85" t="s">
        <v>807</v>
      </c>
      <c r="AB140" s="79"/>
      <c r="AC140" s="79" t="b">
        <v>0</v>
      </c>
      <c r="AD140" s="79">
        <v>0</v>
      </c>
      <c r="AE140" s="85" t="s">
        <v>823</v>
      </c>
      <c r="AF140" s="79" t="b">
        <v>0</v>
      </c>
      <c r="AG140" s="79" t="s">
        <v>830</v>
      </c>
      <c r="AH140" s="79"/>
      <c r="AI140" s="85" t="s">
        <v>823</v>
      </c>
      <c r="AJ140" s="79" t="b">
        <v>0</v>
      </c>
      <c r="AK140" s="79">
        <v>6</v>
      </c>
      <c r="AL140" s="85" t="s">
        <v>806</v>
      </c>
      <c r="AM140" s="79" t="s">
        <v>838</v>
      </c>
      <c r="AN140" s="79" t="b">
        <v>0</v>
      </c>
      <c r="AO140" s="85" t="s">
        <v>806</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6</v>
      </c>
      <c r="BC140" s="78" t="str">
        <f>REPLACE(INDEX(GroupVertices[Group],MATCH(Edges[[#This Row],[Vertex 2]],GroupVertices[Vertex],0)),1,1,"")</f>
        <v>4</v>
      </c>
      <c r="BD140" s="48">
        <v>0</v>
      </c>
      <c r="BE140" s="49">
        <v>0</v>
      </c>
      <c r="BF140" s="48">
        <v>0</v>
      </c>
      <c r="BG140" s="49">
        <v>0</v>
      </c>
      <c r="BH140" s="48">
        <v>0</v>
      </c>
      <c r="BI140" s="49">
        <v>0</v>
      </c>
      <c r="BJ140" s="48">
        <v>17</v>
      </c>
      <c r="BK140" s="49">
        <v>100</v>
      </c>
      <c r="BL140" s="48">
        <v>17</v>
      </c>
    </row>
    <row r="141" spans="1:64" ht="15">
      <c r="A141" s="64" t="s">
        <v>310</v>
      </c>
      <c r="B141" s="64" t="s">
        <v>310</v>
      </c>
      <c r="C141" s="65" t="s">
        <v>2374</v>
      </c>
      <c r="D141" s="66">
        <v>3</v>
      </c>
      <c r="E141" s="67" t="s">
        <v>132</v>
      </c>
      <c r="F141" s="68">
        <v>32</v>
      </c>
      <c r="G141" s="65"/>
      <c r="H141" s="69"/>
      <c r="I141" s="70"/>
      <c r="J141" s="70"/>
      <c r="K141" s="34" t="s">
        <v>65</v>
      </c>
      <c r="L141" s="77">
        <v>141</v>
      </c>
      <c r="M141" s="77"/>
      <c r="N141" s="72"/>
      <c r="O141" s="79" t="s">
        <v>176</v>
      </c>
      <c r="P141" s="81">
        <v>43509.101851851854</v>
      </c>
      <c r="Q141" s="79" t="s">
        <v>412</v>
      </c>
      <c r="R141" s="79"/>
      <c r="S141" s="79"/>
      <c r="T141" s="79" t="s">
        <v>474</v>
      </c>
      <c r="U141" s="82" t="s">
        <v>514</v>
      </c>
      <c r="V141" s="82" t="s">
        <v>514</v>
      </c>
      <c r="W141" s="81">
        <v>43509.101851851854</v>
      </c>
      <c r="X141" s="82" t="s">
        <v>676</v>
      </c>
      <c r="Y141" s="79"/>
      <c r="Z141" s="79"/>
      <c r="AA141" s="85" t="s">
        <v>808</v>
      </c>
      <c r="AB141" s="79"/>
      <c r="AC141" s="79" t="b">
        <v>0</v>
      </c>
      <c r="AD141" s="79">
        <v>0</v>
      </c>
      <c r="AE141" s="85" t="s">
        <v>823</v>
      </c>
      <c r="AF141" s="79" t="b">
        <v>0</v>
      </c>
      <c r="AG141" s="79" t="s">
        <v>830</v>
      </c>
      <c r="AH141" s="79"/>
      <c r="AI141" s="85" t="s">
        <v>823</v>
      </c>
      <c r="AJ141" s="79" t="b">
        <v>0</v>
      </c>
      <c r="AK141" s="79">
        <v>0</v>
      </c>
      <c r="AL141" s="85" t="s">
        <v>823</v>
      </c>
      <c r="AM141" s="79" t="s">
        <v>840</v>
      </c>
      <c r="AN141" s="79" t="b">
        <v>0</v>
      </c>
      <c r="AO141" s="85" t="s">
        <v>808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1</v>
      </c>
      <c r="BE141" s="49">
        <v>11.11111111111111</v>
      </c>
      <c r="BF141" s="48">
        <v>0</v>
      </c>
      <c r="BG141" s="49">
        <v>0</v>
      </c>
      <c r="BH141" s="48">
        <v>0</v>
      </c>
      <c r="BI141" s="49">
        <v>0</v>
      </c>
      <c r="BJ141" s="48">
        <v>8</v>
      </c>
      <c r="BK141" s="49">
        <v>88.88888888888889</v>
      </c>
      <c r="BL141" s="48">
        <v>9</v>
      </c>
    </row>
    <row r="142" spans="1:64" ht="15">
      <c r="A142" s="64" t="s">
        <v>311</v>
      </c>
      <c r="B142" s="64" t="s">
        <v>311</v>
      </c>
      <c r="C142" s="65" t="s">
        <v>2374</v>
      </c>
      <c r="D142" s="66">
        <v>3</v>
      </c>
      <c r="E142" s="67" t="s">
        <v>132</v>
      </c>
      <c r="F142" s="68">
        <v>32</v>
      </c>
      <c r="G142" s="65"/>
      <c r="H142" s="69"/>
      <c r="I142" s="70"/>
      <c r="J142" s="70"/>
      <c r="K142" s="34" t="s">
        <v>65</v>
      </c>
      <c r="L142" s="77">
        <v>142</v>
      </c>
      <c r="M142" s="77"/>
      <c r="N142" s="72"/>
      <c r="O142" s="79" t="s">
        <v>176</v>
      </c>
      <c r="P142" s="81">
        <v>43508.9571875</v>
      </c>
      <c r="Q142" s="79" t="s">
        <v>413</v>
      </c>
      <c r="R142" s="79"/>
      <c r="S142" s="79"/>
      <c r="T142" s="79" t="s">
        <v>446</v>
      </c>
      <c r="U142" s="82" t="s">
        <v>498</v>
      </c>
      <c r="V142" s="82" t="s">
        <v>498</v>
      </c>
      <c r="W142" s="81">
        <v>43508.9571875</v>
      </c>
      <c r="X142" s="82" t="s">
        <v>677</v>
      </c>
      <c r="Y142" s="79"/>
      <c r="Z142" s="79"/>
      <c r="AA142" s="85" t="s">
        <v>809</v>
      </c>
      <c r="AB142" s="79"/>
      <c r="AC142" s="79" t="b">
        <v>0</v>
      </c>
      <c r="AD142" s="79">
        <v>13</v>
      </c>
      <c r="AE142" s="85" t="s">
        <v>823</v>
      </c>
      <c r="AF142" s="79" t="b">
        <v>0</v>
      </c>
      <c r="AG142" s="79" t="s">
        <v>830</v>
      </c>
      <c r="AH142" s="79"/>
      <c r="AI142" s="85" t="s">
        <v>823</v>
      </c>
      <c r="AJ142" s="79" t="b">
        <v>0</v>
      </c>
      <c r="AK142" s="79">
        <v>3</v>
      </c>
      <c r="AL142" s="85" t="s">
        <v>823</v>
      </c>
      <c r="AM142" s="79" t="s">
        <v>840</v>
      </c>
      <c r="AN142" s="79" t="b">
        <v>0</v>
      </c>
      <c r="AO142" s="85" t="s">
        <v>809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v>0</v>
      </c>
      <c r="BE142" s="49">
        <v>0</v>
      </c>
      <c r="BF142" s="48">
        <v>0</v>
      </c>
      <c r="BG142" s="49">
        <v>0</v>
      </c>
      <c r="BH142" s="48">
        <v>0</v>
      </c>
      <c r="BI142" s="49">
        <v>0</v>
      </c>
      <c r="BJ142" s="48">
        <v>4</v>
      </c>
      <c r="BK142" s="49">
        <v>100</v>
      </c>
      <c r="BL142" s="48">
        <v>4</v>
      </c>
    </row>
    <row r="143" spans="1:64" ht="15">
      <c r="A143" s="64" t="s">
        <v>312</v>
      </c>
      <c r="B143" s="64" t="s">
        <v>311</v>
      </c>
      <c r="C143" s="65" t="s">
        <v>2374</v>
      </c>
      <c r="D143" s="66">
        <v>3</v>
      </c>
      <c r="E143" s="67" t="s">
        <v>132</v>
      </c>
      <c r="F143" s="68">
        <v>32</v>
      </c>
      <c r="G143" s="65"/>
      <c r="H143" s="69"/>
      <c r="I143" s="70"/>
      <c r="J143" s="70"/>
      <c r="K143" s="34" t="s">
        <v>65</v>
      </c>
      <c r="L143" s="77">
        <v>143</v>
      </c>
      <c r="M143" s="77"/>
      <c r="N143" s="72"/>
      <c r="O143" s="79" t="s">
        <v>333</v>
      </c>
      <c r="P143" s="81">
        <v>43509.10763888889</v>
      </c>
      <c r="Q143" s="79" t="s">
        <v>379</v>
      </c>
      <c r="R143" s="79"/>
      <c r="S143" s="79"/>
      <c r="T143" s="79" t="s">
        <v>446</v>
      </c>
      <c r="U143" s="82" t="s">
        <v>498</v>
      </c>
      <c r="V143" s="82" t="s">
        <v>498</v>
      </c>
      <c r="W143" s="81">
        <v>43509.10763888889</v>
      </c>
      <c r="X143" s="82" t="s">
        <v>678</v>
      </c>
      <c r="Y143" s="79"/>
      <c r="Z143" s="79"/>
      <c r="AA143" s="85" t="s">
        <v>810</v>
      </c>
      <c r="AB143" s="79"/>
      <c r="AC143" s="79" t="b">
        <v>0</v>
      </c>
      <c r="AD143" s="79">
        <v>0</v>
      </c>
      <c r="AE143" s="85" t="s">
        <v>823</v>
      </c>
      <c r="AF143" s="79" t="b">
        <v>0</v>
      </c>
      <c r="AG143" s="79" t="s">
        <v>830</v>
      </c>
      <c r="AH143" s="79"/>
      <c r="AI143" s="85" t="s">
        <v>823</v>
      </c>
      <c r="AJ143" s="79" t="b">
        <v>0</v>
      </c>
      <c r="AK143" s="79">
        <v>3</v>
      </c>
      <c r="AL143" s="85" t="s">
        <v>809</v>
      </c>
      <c r="AM143" s="79" t="s">
        <v>846</v>
      </c>
      <c r="AN143" s="79" t="b">
        <v>0</v>
      </c>
      <c r="AO143" s="85" t="s">
        <v>809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8</v>
      </c>
      <c r="BC143" s="78" t="str">
        <f>REPLACE(INDEX(GroupVertices[Group],MATCH(Edges[[#This Row],[Vertex 2]],GroupVertices[Vertex],0)),1,1,"")</f>
        <v>8</v>
      </c>
      <c r="BD143" s="48">
        <v>0</v>
      </c>
      <c r="BE143" s="49">
        <v>0</v>
      </c>
      <c r="BF143" s="48">
        <v>0</v>
      </c>
      <c r="BG143" s="49">
        <v>0</v>
      </c>
      <c r="BH143" s="48">
        <v>0</v>
      </c>
      <c r="BI143" s="49">
        <v>0</v>
      </c>
      <c r="BJ143" s="48">
        <v>6</v>
      </c>
      <c r="BK143" s="49">
        <v>100</v>
      </c>
      <c r="BL143" s="48">
        <v>6</v>
      </c>
    </row>
    <row r="144" spans="1:64" ht="15">
      <c r="A144" s="64" t="s">
        <v>313</v>
      </c>
      <c r="B144" s="64" t="s">
        <v>313</v>
      </c>
      <c r="C144" s="65" t="s">
        <v>2374</v>
      </c>
      <c r="D144" s="66">
        <v>3</v>
      </c>
      <c r="E144" s="67" t="s">
        <v>132</v>
      </c>
      <c r="F144" s="68">
        <v>32</v>
      </c>
      <c r="G144" s="65"/>
      <c r="H144" s="69"/>
      <c r="I144" s="70"/>
      <c r="J144" s="70"/>
      <c r="K144" s="34" t="s">
        <v>65</v>
      </c>
      <c r="L144" s="77">
        <v>144</v>
      </c>
      <c r="M144" s="77"/>
      <c r="N144" s="72"/>
      <c r="O144" s="79" t="s">
        <v>176</v>
      </c>
      <c r="P144" s="81">
        <v>43509.119780092595</v>
      </c>
      <c r="Q144" s="79" t="s">
        <v>414</v>
      </c>
      <c r="R144" s="82" t="s">
        <v>434</v>
      </c>
      <c r="S144" s="79" t="s">
        <v>438</v>
      </c>
      <c r="T144" s="79" t="s">
        <v>446</v>
      </c>
      <c r="U144" s="79"/>
      <c r="V144" s="82" t="s">
        <v>551</v>
      </c>
      <c r="W144" s="81">
        <v>43509.119780092595</v>
      </c>
      <c r="X144" s="82" t="s">
        <v>679</v>
      </c>
      <c r="Y144" s="79"/>
      <c r="Z144" s="79"/>
      <c r="AA144" s="85" t="s">
        <v>811</v>
      </c>
      <c r="AB144" s="79"/>
      <c r="AC144" s="79" t="b">
        <v>0</v>
      </c>
      <c r="AD144" s="79">
        <v>0</v>
      </c>
      <c r="AE144" s="85" t="s">
        <v>823</v>
      </c>
      <c r="AF144" s="79" t="b">
        <v>0</v>
      </c>
      <c r="AG144" s="79" t="s">
        <v>830</v>
      </c>
      <c r="AH144" s="79"/>
      <c r="AI144" s="85" t="s">
        <v>823</v>
      </c>
      <c r="AJ144" s="79" t="b">
        <v>0</v>
      </c>
      <c r="AK144" s="79">
        <v>0</v>
      </c>
      <c r="AL144" s="85" t="s">
        <v>823</v>
      </c>
      <c r="AM144" s="79" t="s">
        <v>840</v>
      </c>
      <c r="AN144" s="79" t="b">
        <v>0</v>
      </c>
      <c r="AO144" s="85" t="s">
        <v>811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22</v>
      </c>
      <c r="BK144" s="49">
        <v>100</v>
      </c>
      <c r="BL144" s="48">
        <v>22</v>
      </c>
    </row>
    <row r="145" spans="1:64" ht="15">
      <c r="A145" s="64" t="s">
        <v>296</v>
      </c>
      <c r="B145" s="64" t="s">
        <v>269</v>
      </c>
      <c r="C145" s="65" t="s">
        <v>2374</v>
      </c>
      <c r="D145" s="66">
        <v>3</v>
      </c>
      <c r="E145" s="67" t="s">
        <v>132</v>
      </c>
      <c r="F145" s="68">
        <v>32</v>
      </c>
      <c r="G145" s="65"/>
      <c r="H145" s="69"/>
      <c r="I145" s="70"/>
      <c r="J145" s="70"/>
      <c r="K145" s="34" t="s">
        <v>65</v>
      </c>
      <c r="L145" s="77">
        <v>145</v>
      </c>
      <c r="M145" s="77"/>
      <c r="N145" s="72"/>
      <c r="O145" s="79" t="s">
        <v>333</v>
      </c>
      <c r="P145" s="81">
        <v>43509.03587962963</v>
      </c>
      <c r="Q145" s="79" t="s">
        <v>400</v>
      </c>
      <c r="R145" s="79"/>
      <c r="S145" s="79"/>
      <c r="T145" s="79" t="s">
        <v>455</v>
      </c>
      <c r="U145" s="79"/>
      <c r="V145" s="82" t="s">
        <v>549</v>
      </c>
      <c r="W145" s="81">
        <v>43509.03587962963</v>
      </c>
      <c r="X145" s="82" t="s">
        <v>655</v>
      </c>
      <c r="Y145" s="79"/>
      <c r="Z145" s="79"/>
      <c r="AA145" s="85" t="s">
        <v>787</v>
      </c>
      <c r="AB145" s="85" t="s">
        <v>822</v>
      </c>
      <c r="AC145" s="79" t="b">
        <v>0</v>
      </c>
      <c r="AD145" s="79">
        <v>0</v>
      </c>
      <c r="AE145" s="85" t="s">
        <v>829</v>
      </c>
      <c r="AF145" s="79" t="b">
        <v>0</v>
      </c>
      <c r="AG145" s="79" t="s">
        <v>830</v>
      </c>
      <c r="AH145" s="79"/>
      <c r="AI145" s="85" t="s">
        <v>823</v>
      </c>
      <c r="AJ145" s="79" t="b">
        <v>0</v>
      </c>
      <c r="AK145" s="79">
        <v>0</v>
      </c>
      <c r="AL145" s="85" t="s">
        <v>823</v>
      </c>
      <c r="AM145" s="79" t="s">
        <v>840</v>
      </c>
      <c r="AN145" s="79" t="b">
        <v>0</v>
      </c>
      <c r="AO145" s="85" t="s">
        <v>822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296</v>
      </c>
      <c r="B146" s="64" t="s">
        <v>296</v>
      </c>
      <c r="C146" s="65" t="s">
        <v>2374</v>
      </c>
      <c r="D146" s="66">
        <v>3</v>
      </c>
      <c r="E146" s="67" t="s">
        <v>132</v>
      </c>
      <c r="F146" s="68">
        <v>32</v>
      </c>
      <c r="G146" s="65"/>
      <c r="H146" s="69"/>
      <c r="I146" s="70"/>
      <c r="J146" s="70"/>
      <c r="K146" s="34" t="s">
        <v>65</v>
      </c>
      <c r="L146" s="77">
        <v>146</v>
      </c>
      <c r="M146" s="77"/>
      <c r="N146" s="72"/>
      <c r="O146" s="79" t="s">
        <v>176</v>
      </c>
      <c r="P146" s="81">
        <v>43509.049409722225</v>
      </c>
      <c r="Q146" s="79" t="s">
        <v>415</v>
      </c>
      <c r="R146" s="79"/>
      <c r="S146" s="79"/>
      <c r="T146" s="79" t="s">
        <v>475</v>
      </c>
      <c r="U146" s="82" t="s">
        <v>515</v>
      </c>
      <c r="V146" s="82" t="s">
        <v>515</v>
      </c>
      <c r="W146" s="81">
        <v>43509.049409722225</v>
      </c>
      <c r="X146" s="82" t="s">
        <v>680</v>
      </c>
      <c r="Y146" s="79"/>
      <c r="Z146" s="79"/>
      <c r="AA146" s="85" t="s">
        <v>812</v>
      </c>
      <c r="AB146" s="79"/>
      <c r="AC146" s="79" t="b">
        <v>0</v>
      </c>
      <c r="AD146" s="79">
        <v>6</v>
      </c>
      <c r="AE146" s="85" t="s">
        <v>823</v>
      </c>
      <c r="AF146" s="79" t="b">
        <v>0</v>
      </c>
      <c r="AG146" s="79" t="s">
        <v>830</v>
      </c>
      <c r="AH146" s="79"/>
      <c r="AI146" s="85" t="s">
        <v>823</v>
      </c>
      <c r="AJ146" s="79" t="b">
        <v>0</v>
      </c>
      <c r="AK146" s="79">
        <v>1</v>
      </c>
      <c r="AL146" s="85" t="s">
        <v>823</v>
      </c>
      <c r="AM146" s="79" t="s">
        <v>840</v>
      </c>
      <c r="AN146" s="79" t="b">
        <v>0</v>
      </c>
      <c r="AO146" s="85" t="s">
        <v>812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v>2</v>
      </c>
      <c r="BE146" s="49">
        <v>5.555555555555555</v>
      </c>
      <c r="BF146" s="48">
        <v>0</v>
      </c>
      <c r="BG146" s="49">
        <v>0</v>
      </c>
      <c r="BH146" s="48">
        <v>0</v>
      </c>
      <c r="BI146" s="49">
        <v>0</v>
      </c>
      <c r="BJ146" s="48">
        <v>34</v>
      </c>
      <c r="BK146" s="49">
        <v>94.44444444444444</v>
      </c>
      <c r="BL146" s="48">
        <v>36</v>
      </c>
    </row>
    <row r="147" spans="1:64" ht="15">
      <c r="A147" s="64" t="s">
        <v>314</v>
      </c>
      <c r="B147" s="64" t="s">
        <v>296</v>
      </c>
      <c r="C147" s="65" t="s">
        <v>2374</v>
      </c>
      <c r="D147" s="66">
        <v>3</v>
      </c>
      <c r="E147" s="67" t="s">
        <v>132</v>
      </c>
      <c r="F147" s="68">
        <v>32</v>
      </c>
      <c r="G147" s="65"/>
      <c r="H147" s="69"/>
      <c r="I147" s="70"/>
      <c r="J147" s="70"/>
      <c r="K147" s="34" t="s">
        <v>65</v>
      </c>
      <c r="L147" s="77">
        <v>147</v>
      </c>
      <c r="M147" s="77"/>
      <c r="N147" s="72"/>
      <c r="O147" s="79" t="s">
        <v>333</v>
      </c>
      <c r="P147" s="81">
        <v>43509.123240740744</v>
      </c>
      <c r="Q147" s="79" t="s">
        <v>416</v>
      </c>
      <c r="R147" s="79"/>
      <c r="S147" s="79"/>
      <c r="T147" s="79" t="s">
        <v>476</v>
      </c>
      <c r="U147" s="79"/>
      <c r="V147" s="82" t="s">
        <v>552</v>
      </c>
      <c r="W147" s="81">
        <v>43509.123240740744</v>
      </c>
      <c r="X147" s="82" t="s">
        <v>681</v>
      </c>
      <c r="Y147" s="79"/>
      <c r="Z147" s="79"/>
      <c r="AA147" s="85" t="s">
        <v>813</v>
      </c>
      <c r="AB147" s="79"/>
      <c r="AC147" s="79" t="b">
        <v>0</v>
      </c>
      <c r="AD147" s="79">
        <v>0</v>
      </c>
      <c r="AE147" s="85" t="s">
        <v>823</v>
      </c>
      <c r="AF147" s="79" t="b">
        <v>0</v>
      </c>
      <c r="AG147" s="79" t="s">
        <v>830</v>
      </c>
      <c r="AH147" s="79"/>
      <c r="AI147" s="85" t="s">
        <v>823</v>
      </c>
      <c r="AJ147" s="79" t="b">
        <v>0</v>
      </c>
      <c r="AK147" s="79">
        <v>1</v>
      </c>
      <c r="AL147" s="85" t="s">
        <v>812</v>
      </c>
      <c r="AM147" s="79" t="s">
        <v>840</v>
      </c>
      <c r="AN147" s="79" t="b">
        <v>0</v>
      </c>
      <c r="AO147" s="85" t="s">
        <v>812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2</v>
      </c>
      <c r="BE147" s="49">
        <v>9.090909090909092</v>
      </c>
      <c r="BF147" s="48">
        <v>0</v>
      </c>
      <c r="BG147" s="49">
        <v>0</v>
      </c>
      <c r="BH147" s="48">
        <v>0</v>
      </c>
      <c r="BI147" s="49">
        <v>0</v>
      </c>
      <c r="BJ147" s="48">
        <v>20</v>
      </c>
      <c r="BK147" s="49">
        <v>90.9090909090909</v>
      </c>
      <c r="BL147" s="48">
        <v>22</v>
      </c>
    </row>
    <row r="148" spans="1:64" ht="15">
      <c r="A148" s="64" t="s">
        <v>315</v>
      </c>
      <c r="B148" s="64" t="s">
        <v>269</v>
      </c>
      <c r="C148" s="65" t="s">
        <v>2374</v>
      </c>
      <c r="D148" s="66">
        <v>3</v>
      </c>
      <c r="E148" s="67" t="s">
        <v>132</v>
      </c>
      <c r="F148" s="68">
        <v>32</v>
      </c>
      <c r="G148" s="65"/>
      <c r="H148" s="69"/>
      <c r="I148" s="70"/>
      <c r="J148" s="70"/>
      <c r="K148" s="34" t="s">
        <v>65</v>
      </c>
      <c r="L148" s="77">
        <v>148</v>
      </c>
      <c r="M148" s="77"/>
      <c r="N148" s="72"/>
      <c r="O148" s="79" t="s">
        <v>333</v>
      </c>
      <c r="P148" s="81">
        <v>43509.021574074075</v>
      </c>
      <c r="Q148" s="79" t="s">
        <v>417</v>
      </c>
      <c r="R148" s="79"/>
      <c r="S148" s="79"/>
      <c r="T148" s="79" t="s">
        <v>477</v>
      </c>
      <c r="U148" s="82" t="s">
        <v>516</v>
      </c>
      <c r="V148" s="82" t="s">
        <v>516</v>
      </c>
      <c r="W148" s="81">
        <v>43509.021574074075</v>
      </c>
      <c r="X148" s="82" t="s">
        <v>682</v>
      </c>
      <c r="Y148" s="79"/>
      <c r="Z148" s="79"/>
      <c r="AA148" s="85" t="s">
        <v>814</v>
      </c>
      <c r="AB148" s="79"/>
      <c r="AC148" s="79" t="b">
        <v>0</v>
      </c>
      <c r="AD148" s="79">
        <v>5</v>
      </c>
      <c r="AE148" s="85" t="s">
        <v>823</v>
      </c>
      <c r="AF148" s="79" t="b">
        <v>0</v>
      </c>
      <c r="AG148" s="79" t="s">
        <v>830</v>
      </c>
      <c r="AH148" s="79"/>
      <c r="AI148" s="85" t="s">
        <v>823</v>
      </c>
      <c r="AJ148" s="79" t="b">
        <v>0</v>
      </c>
      <c r="AK148" s="79">
        <v>2</v>
      </c>
      <c r="AL148" s="85" t="s">
        <v>823</v>
      </c>
      <c r="AM148" s="79" t="s">
        <v>840</v>
      </c>
      <c r="AN148" s="79" t="b">
        <v>0</v>
      </c>
      <c r="AO148" s="85" t="s">
        <v>814</v>
      </c>
      <c r="AP148" s="79" t="s">
        <v>176</v>
      </c>
      <c r="AQ148" s="79">
        <v>0</v>
      </c>
      <c r="AR148" s="79">
        <v>0</v>
      </c>
      <c r="AS148" s="79" t="s">
        <v>848</v>
      </c>
      <c r="AT148" s="79" t="s">
        <v>853</v>
      </c>
      <c r="AU148" s="79" t="s">
        <v>855</v>
      </c>
      <c r="AV148" s="79" t="s">
        <v>857</v>
      </c>
      <c r="AW148" s="79" t="s">
        <v>862</v>
      </c>
      <c r="AX148" s="79" t="s">
        <v>867</v>
      </c>
      <c r="AY148" s="79" t="s">
        <v>871</v>
      </c>
      <c r="AZ148" s="82" t="s">
        <v>873</v>
      </c>
      <c r="BA148">
        <v>1</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22</v>
      </c>
      <c r="BK148" s="49">
        <v>100</v>
      </c>
      <c r="BL148" s="48">
        <v>22</v>
      </c>
    </row>
    <row r="149" spans="1:64" ht="15">
      <c r="A149" s="64" t="s">
        <v>314</v>
      </c>
      <c r="B149" s="64" t="s">
        <v>315</v>
      </c>
      <c r="C149" s="65" t="s">
        <v>2374</v>
      </c>
      <c r="D149" s="66">
        <v>3</v>
      </c>
      <c r="E149" s="67" t="s">
        <v>132</v>
      </c>
      <c r="F149" s="68">
        <v>32</v>
      </c>
      <c r="G149" s="65"/>
      <c r="H149" s="69"/>
      <c r="I149" s="70"/>
      <c r="J149" s="70"/>
      <c r="K149" s="34" t="s">
        <v>65</v>
      </c>
      <c r="L149" s="77">
        <v>149</v>
      </c>
      <c r="M149" s="77"/>
      <c r="N149" s="72"/>
      <c r="O149" s="79" t="s">
        <v>333</v>
      </c>
      <c r="P149" s="81">
        <v>43509.12363425926</v>
      </c>
      <c r="Q149" s="79" t="s">
        <v>393</v>
      </c>
      <c r="R149" s="79"/>
      <c r="S149" s="79"/>
      <c r="T149" s="79" t="s">
        <v>470</v>
      </c>
      <c r="U149" s="79"/>
      <c r="V149" s="82" t="s">
        <v>552</v>
      </c>
      <c r="W149" s="81">
        <v>43509.12363425926</v>
      </c>
      <c r="X149" s="82" t="s">
        <v>683</v>
      </c>
      <c r="Y149" s="79"/>
      <c r="Z149" s="79"/>
      <c r="AA149" s="85" t="s">
        <v>815</v>
      </c>
      <c r="AB149" s="79"/>
      <c r="AC149" s="79" t="b">
        <v>0</v>
      </c>
      <c r="AD149" s="79">
        <v>0</v>
      </c>
      <c r="AE149" s="85" t="s">
        <v>823</v>
      </c>
      <c r="AF149" s="79" t="b">
        <v>0</v>
      </c>
      <c r="AG149" s="79" t="s">
        <v>830</v>
      </c>
      <c r="AH149" s="79"/>
      <c r="AI149" s="85" t="s">
        <v>823</v>
      </c>
      <c r="AJ149" s="79" t="b">
        <v>0</v>
      </c>
      <c r="AK149" s="79">
        <v>2</v>
      </c>
      <c r="AL149" s="85" t="s">
        <v>814</v>
      </c>
      <c r="AM149" s="79" t="s">
        <v>840</v>
      </c>
      <c r="AN149" s="79" t="b">
        <v>0</v>
      </c>
      <c r="AO149" s="85" t="s">
        <v>814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314</v>
      </c>
      <c r="B150" s="64" t="s">
        <v>269</v>
      </c>
      <c r="C150" s="65" t="s">
        <v>2374</v>
      </c>
      <c r="D150" s="66">
        <v>3</v>
      </c>
      <c r="E150" s="67" t="s">
        <v>132</v>
      </c>
      <c r="F150" s="68">
        <v>32</v>
      </c>
      <c r="G150" s="65"/>
      <c r="H150" s="69"/>
      <c r="I150" s="70"/>
      <c r="J150" s="70"/>
      <c r="K150" s="34" t="s">
        <v>65</v>
      </c>
      <c r="L150" s="77">
        <v>150</v>
      </c>
      <c r="M150" s="77"/>
      <c r="N150" s="72"/>
      <c r="O150" s="79" t="s">
        <v>333</v>
      </c>
      <c r="P150" s="81">
        <v>43509.12363425926</v>
      </c>
      <c r="Q150" s="79" t="s">
        <v>393</v>
      </c>
      <c r="R150" s="79"/>
      <c r="S150" s="79"/>
      <c r="T150" s="79" t="s">
        <v>470</v>
      </c>
      <c r="U150" s="79"/>
      <c r="V150" s="82" t="s">
        <v>552</v>
      </c>
      <c r="W150" s="81">
        <v>43509.12363425926</v>
      </c>
      <c r="X150" s="82" t="s">
        <v>683</v>
      </c>
      <c r="Y150" s="79"/>
      <c r="Z150" s="79"/>
      <c r="AA150" s="85" t="s">
        <v>815</v>
      </c>
      <c r="AB150" s="79"/>
      <c r="AC150" s="79" t="b">
        <v>0</v>
      </c>
      <c r="AD150" s="79">
        <v>0</v>
      </c>
      <c r="AE150" s="85" t="s">
        <v>823</v>
      </c>
      <c r="AF150" s="79" t="b">
        <v>0</v>
      </c>
      <c r="AG150" s="79" t="s">
        <v>830</v>
      </c>
      <c r="AH150" s="79"/>
      <c r="AI150" s="85" t="s">
        <v>823</v>
      </c>
      <c r="AJ150" s="79" t="b">
        <v>0</v>
      </c>
      <c r="AK150" s="79">
        <v>2</v>
      </c>
      <c r="AL150" s="85" t="s">
        <v>814</v>
      </c>
      <c r="AM150" s="79" t="s">
        <v>840</v>
      </c>
      <c r="AN150" s="79" t="b">
        <v>0</v>
      </c>
      <c r="AO150" s="85" t="s">
        <v>814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v>0</v>
      </c>
      <c r="BE150" s="49">
        <v>0</v>
      </c>
      <c r="BF150" s="48">
        <v>0</v>
      </c>
      <c r="BG150" s="49">
        <v>0</v>
      </c>
      <c r="BH150" s="48">
        <v>0</v>
      </c>
      <c r="BI150" s="49">
        <v>0</v>
      </c>
      <c r="BJ150" s="48">
        <v>20</v>
      </c>
      <c r="BK150" s="49">
        <v>100</v>
      </c>
      <c r="BL150" s="48">
        <v>20</v>
      </c>
    </row>
    <row r="151" spans="1:64" ht="15">
      <c r="A151" s="64" t="s">
        <v>316</v>
      </c>
      <c r="B151" s="64" t="s">
        <v>332</v>
      </c>
      <c r="C151" s="65" t="s">
        <v>2374</v>
      </c>
      <c r="D151" s="66">
        <v>3</v>
      </c>
      <c r="E151" s="67" t="s">
        <v>132</v>
      </c>
      <c r="F151" s="68">
        <v>32</v>
      </c>
      <c r="G151" s="65"/>
      <c r="H151" s="69"/>
      <c r="I151" s="70"/>
      <c r="J151" s="70"/>
      <c r="K151" s="34" t="s">
        <v>65</v>
      </c>
      <c r="L151" s="77">
        <v>151</v>
      </c>
      <c r="M151" s="77"/>
      <c r="N151" s="72"/>
      <c r="O151" s="79" t="s">
        <v>333</v>
      </c>
      <c r="P151" s="81">
        <v>43509.12368055555</v>
      </c>
      <c r="Q151" s="79" t="s">
        <v>418</v>
      </c>
      <c r="R151" s="79"/>
      <c r="S151" s="79"/>
      <c r="T151" s="79" t="s">
        <v>478</v>
      </c>
      <c r="U151" s="82" t="s">
        <v>517</v>
      </c>
      <c r="V151" s="82" t="s">
        <v>517</v>
      </c>
      <c r="W151" s="81">
        <v>43509.12368055555</v>
      </c>
      <c r="X151" s="82" t="s">
        <v>684</v>
      </c>
      <c r="Y151" s="79"/>
      <c r="Z151" s="79"/>
      <c r="AA151" s="85" t="s">
        <v>816</v>
      </c>
      <c r="AB151" s="79"/>
      <c r="AC151" s="79" t="b">
        <v>0</v>
      </c>
      <c r="AD151" s="79">
        <v>2</v>
      </c>
      <c r="AE151" s="85" t="s">
        <v>823</v>
      </c>
      <c r="AF151" s="79" t="b">
        <v>0</v>
      </c>
      <c r="AG151" s="79" t="s">
        <v>830</v>
      </c>
      <c r="AH151" s="79"/>
      <c r="AI151" s="85" t="s">
        <v>823</v>
      </c>
      <c r="AJ151" s="79" t="b">
        <v>0</v>
      </c>
      <c r="AK151" s="79">
        <v>0</v>
      </c>
      <c r="AL151" s="85" t="s">
        <v>823</v>
      </c>
      <c r="AM151" s="79" t="s">
        <v>840</v>
      </c>
      <c r="AN151" s="79" t="b">
        <v>0</v>
      </c>
      <c r="AO151" s="85" t="s">
        <v>816</v>
      </c>
      <c r="AP151" s="79" t="s">
        <v>176</v>
      </c>
      <c r="AQ151" s="79">
        <v>0</v>
      </c>
      <c r="AR151" s="79">
        <v>0</v>
      </c>
      <c r="AS151" s="79" t="s">
        <v>848</v>
      </c>
      <c r="AT151" s="79" t="s">
        <v>853</v>
      </c>
      <c r="AU151" s="79" t="s">
        <v>855</v>
      </c>
      <c r="AV151" s="79" t="s">
        <v>857</v>
      </c>
      <c r="AW151" s="79" t="s">
        <v>862</v>
      </c>
      <c r="AX151" s="79" t="s">
        <v>867</v>
      </c>
      <c r="AY151" s="79" t="s">
        <v>871</v>
      </c>
      <c r="AZ151" s="82" t="s">
        <v>873</v>
      </c>
      <c r="BA151">
        <v>1</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20</v>
      </c>
      <c r="BK151" s="49">
        <v>100</v>
      </c>
      <c r="BL151" s="48">
        <v>20</v>
      </c>
    </row>
    <row r="152" spans="1:64" ht="15">
      <c r="A152" s="64" t="s">
        <v>316</v>
      </c>
      <c r="B152" s="64" t="s">
        <v>269</v>
      </c>
      <c r="C152" s="65" t="s">
        <v>2374</v>
      </c>
      <c r="D152" s="66">
        <v>3</v>
      </c>
      <c r="E152" s="67" t="s">
        <v>132</v>
      </c>
      <c r="F152" s="68">
        <v>32</v>
      </c>
      <c r="G152" s="65"/>
      <c r="H152" s="69"/>
      <c r="I152" s="70"/>
      <c r="J152" s="70"/>
      <c r="K152" s="34" t="s">
        <v>65</v>
      </c>
      <c r="L152" s="77">
        <v>152</v>
      </c>
      <c r="M152" s="77"/>
      <c r="N152" s="72"/>
      <c r="O152" s="79" t="s">
        <v>333</v>
      </c>
      <c r="P152" s="81">
        <v>43509.12368055555</v>
      </c>
      <c r="Q152" s="79" t="s">
        <v>418</v>
      </c>
      <c r="R152" s="79"/>
      <c r="S152" s="79"/>
      <c r="T152" s="79" t="s">
        <v>478</v>
      </c>
      <c r="U152" s="82" t="s">
        <v>517</v>
      </c>
      <c r="V152" s="82" t="s">
        <v>517</v>
      </c>
      <c r="W152" s="81">
        <v>43509.12368055555</v>
      </c>
      <c r="X152" s="82" t="s">
        <v>684</v>
      </c>
      <c r="Y152" s="79"/>
      <c r="Z152" s="79"/>
      <c r="AA152" s="85" t="s">
        <v>816</v>
      </c>
      <c r="AB152" s="79"/>
      <c r="AC152" s="79" t="b">
        <v>0</v>
      </c>
      <c r="AD152" s="79">
        <v>2</v>
      </c>
      <c r="AE152" s="85" t="s">
        <v>823</v>
      </c>
      <c r="AF152" s="79" t="b">
        <v>0</v>
      </c>
      <c r="AG152" s="79" t="s">
        <v>830</v>
      </c>
      <c r="AH152" s="79"/>
      <c r="AI152" s="85" t="s">
        <v>823</v>
      </c>
      <c r="AJ152" s="79" t="b">
        <v>0</v>
      </c>
      <c r="AK152" s="79">
        <v>0</v>
      </c>
      <c r="AL152" s="85" t="s">
        <v>823</v>
      </c>
      <c r="AM152" s="79" t="s">
        <v>840</v>
      </c>
      <c r="AN152" s="79" t="b">
        <v>0</v>
      </c>
      <c r="AO152" s="85" t="s">
        <v>816</v>
      </c>
      <c r="AP152" s="79" t="s">
        <v>176</v>
      </c>
      <c r="AQ152" s="79">
        <v>0</v>
      </c>
      <c r="AR152" s="79">
        <v>0</v>
      </c>
      <c r="AS152" s="79" t="s">
        <v>848</v>
      </c>
      <c r="AT152" s="79" t="s">
        <v>853</v>
      </c>
      <c r="AU152" s="79" t="s">
        <v>855</v>
      </c>
      <c r="AV152" s="79" t="s">
        <v>857</v>
      </c>
      <c r="AW152" s="79" t="s">
        <v>862</v>
      </c>
      <c r="AX152" s="79" t="s">
        <v>867</v>
      </c>
      <c r="AY152" s="79" t="s">
        <v>871</v>
      </c>
      <c r="AZ152" s="82" t="s">
        <v>873</v>
      </c>
      <c r="BA152">
        <v>1</v>
      </c>
      <c r="BB152" s="78" t="str">
        <f>REPLACE(INDEX(GroupVertices[Group],MATCH(Edges[[#This Row],[Vertex 1]],GroupVertices[Vertex],0)),1,1,"")</f>
        <v>7</v>
      </c>
      <c r="BC152" s="78" t="str">
        <f>REPLACE(INDEX(GroupVertices[Group],MATCH(Edges[[#This Row],[Vertex 2]],GroupVertices[Vertex],0)),1,1,"")</f>
        <v>3</v>
      </c>
      <c r="BD152" s="48"/>
      <c r="BE152" s="49"/>
      <c r="BF152" s="48"/>
      <c r="BG152" s="49"/>
      <c r="BH152" s="48"/>
      <c r="BI152" s="49"/>
      <c r="BJ152" s="48"/>
      <c r="BK152" s="49"/>
      <c r="BL152" s="48"/>
    </row>
    <row r="153" spans="1:64" ht="15">
      <c r="A153" s="64" t="s">
        <v>316</v>
      </c>
      <c r="B153" s="64" t="s">
        <v>301</v>
      </c>
      <c r="C153" s="65" t="s">
        <v>2374</v>
      </c>
      <c r="D153" s="66">
        <v>3</v>
      </c>
      <c r="E153" s="67" t="s">
        <v>132</v>
      </c>
      <c r="F153" s="68">
        <v>32</v>
      </c>
      <c r="G153" s="65"/>
      <c r="H153" s="69"/>
      <c r="I153" s="70"/>
      <c r="J153" s="70"/>
      <c r="K153" s="34" t="s">
        <v>65</v>
      </c>
      <c r="L153" s="77">
        <v>153</v>
      </c>
      <c r="M153" s="77"/>
      <c r="N153" s="72"/>
      <c r="O153" s="79" t="s">
        <v>333</v>
      </c>
      <c r="P153" s="81">
        <v>43509.12368055555</v>
      </c>
      <c r="Q153" s="79" t="s">
        <v>418</v>
      </c>
      <c r="R153" s="79"/>
      <c r="S153" s="79"/>
      <c r="T153" s="79" t="s">
        <v>478</v>
      </c>
      <c r="U153" s="82" t="s">
        <v>517</v>
      </c>
      <c r="V153" s="82" t="s">
        <v>517</v>
      </c>
      <c r="W153" s="81">
        <v>43509.12368055555</v>
      </c>
      <c r="X153" s="82" t="s">
        <v>684</v>
      </c>
      <c r="Y153" s="79"/>
      <c r="Z153" s="79"/>
      <c r="AA153" s="85" t="s">
        <v>816</v>
      </c>
      <c r="AB153" s="79"/>
      <c r="AC153" s="79" t="b">
        <v>0</v>
      </c>
      <c r="AD153" s="79">
        <v>2</v>
      </c>
      <c r="AE153" s="85" t="s">
        <v>823</v>
      </c>
      <c r="AF153" s="79" t="b">
        <v>0</v>
      </c>
      <c r="AG153" s="79" t="s">
        <v>830</v>
      </c>
      <c r="AH153" s="79"/>
      <c r="AI153" s="85" t="s">
        <v>823</v>
      </c>
      <c r="AJ153" s="79" t="b">
        <v>0</v>
      </c>
      <c r="AK153" s="79">
        <v>0</v>
      </c>
      <c r="AL153" s="85" t="s">
        <v>823</v>
      </c>
      <c r="AM153" s="79" t="s">
        <v>840</v>
      </c>
      <c r="AN153" s="79" t="b">
        <v>0</v>
      </c>
      <c r="AO153" s="85" t="s">
        <v>816</v>
      </c>
      <c r="AP153" s="79" t="s">
        <v>176</v>
      </c>
      <c r="AQ153" s="79">
        <v>0</v>
      </c>
      <c r="AR153" s="79">
        <v>0</v>
      </c>
      <c r="AS153" s="79" t="s">
        <v>848</v>
      </c>
      <c r="AT153" s="79" t="s">
        <v>853</v>
      </c>
      <c r="AU153" s="79" t="s">
        <v>855</v>
      </c>
      <c r="AV153" s="79" t="s">
        <v>857</v>
      </c>
      <c r="AW153" s="79" t="s">
        <v>862</v>
      </c>
      <c r="AX153" s="79" t="s">
        <v>867</v>
      </c>
      <c r="AY153" s="79" t="s">
        <v>871</v>
      </c>
      <c r="AZ153" s="82" t="s">
        <v>873</v>
      </c>
      <c r="BA153">
        <v>1</v>
      </c>
      <c r="BB153" s="78" t="str">
        <f>REPLACE(INDEX(GroupVertices[Group],MATCH(Edges[[#This Row],[Vertex 1]],GroupVertices[Vertex],0)),1,1,"")</f>
        <v>7</v>
      </c>
      <c r="BC153" s="78" t="str">
        <f>REPLACE(INDEX(GroupVertices[Group],MATCH(Edges[[#This Row],[Vertex 2]],GroupVertices[Vertex],0)),1,1,"")</f>
        <v>7</v>
      </c>
      <c r="BD153" s="48"/>
      <c r="BE153" s="49"/>
      <c r="BF153" s="48"/>
      <c r="BG153" s="49"/>
      <c r="BH153" s="48"/>
      <c r="BI153" s="49"/>
      <c r="BJ153" s="48"/>
      <c r="BK153" s="49"/>
      <c r="BL153" s="48"/>
    </row>
    <row r="154" spans="1:64" ht="15">
      <c r="A154" s="64" t="s">
        <v>317</v>
      </c>
      <c r="B154" s="64" t="s">
        <v>309</v>
      </c>
      <c r="C154" s="65" t="s">
        <v>2374</v>
      </c>
      <c r="D154" s="66">
        <v>3</v>
      </c>
      <c r="E154" s="67" t="s">
        <v>132</v>
      </c>
      <c r="F154" s="68">
        <v>32</v>
      </c>
      <c r="G154" s="65"/>
      <c r="H154" s="69"/>
      <c r="I154" s="70"/>
      <c r="J154" s="70"/>
      <c r="K154" s="34" t="s">
        <v>65</v>
      </c>
      <c r="L154" s="77">
        <v>154</v>
      </c>
      <c r="M154" s="77"/>
      <c r="N154" s="72"/>
      <c r="O154" s="79" t="s">
        <v>333</v>
      </c>
      <c r="P154" s="81">
        <v>43509.14439814815</v>
      </c>
      <c r="Q154" s="79" t="s">
        <v>408</v>
      </c>
      <c r="R154" s="79"/>
      <c r="S154" s="79"/>
      <c r="T154" s="79" t="s">
        <v>447</v>
      </c>
      <c r="U154" s="79"/>
      <c r="V154" s="82" t="s">
        <v>553</v>
      </c>
      <c r="W154" s="81">
        <v>43509.14439814815</v>
      </c>
      <c r="X154" s="82" t="s">
        <v>685</v>
      </c>
      <c r="Y154" s="79"/>
      <c r="Z154" s="79"/>
      <c r="AA154" s="85" t="s">
        <v>817</v>
      </c>
      <c r="AB154" s="79"/>
      <c r="AC154" s="79" t="b">
        <v>0</v>
      </c>
      <c r="AD154" s="79">
        <v>0</v>
      </c>
      <c r="AE154" s="85" t="s">
        <v>823</v>
      </c>
      <c r="AF154" s="79" t="b">
        <v>0</v>
      </c>
      <c r="AG154" s="79" t="s">
        <v>830</v>
      </c>
      <c r="AH154" s="79"/>
      <c r="AI154" s="85" t="s">
        <v>823</v>
      </c>
      <c r="AJ154" s="79" t="b">
        <v>0</v>
      </c>
      <c r="AK154" s="79">
        <v>2</v>
      </c>
      <c r="AL154" s="85" t="s">
        <v>802</v>
      </c>
      <c r="AM154" s="79" t="s">
        <v>845</v>
      </c>
      <c r="AN154" s="79" t="b">
        <v>0</v>
      </c>
      <c r="AO154" s="85" t="s">
        <v>802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1</v>
      </c>
      <c r="BE154" s="49">
        <v>4.3478260869565215</v>
      </c>
      <c r="BF154" s="48">
        <v>0</v>
      </c>
      <c r="BG154" s="49">
        <v>0</v>
      </c>
      <c r="BH154" s="48">
        <v>0</v>
      </c>
      <c r="BI154" s="49">
        <v>0</v>
      </c>
      <c r="BJ154" s="48">
        <v>22</v>
      </c>
      <c r="BK154" s="49">
        <v>95.65217391304348</v>
      </c>
      <c r="BL154" s="48">
        <v>23</v>
      </c>
    </row>
    <row r="155" spans="1:64" ht="15">
      <c r="A155" s="64" t="s">
        <v>318</v>
      </c>
      <c r="B155" s="64" t="s">
        <v>318</v>
      </c>
      <c r="C155" s="65" t="s">
        <v>2374</v>
      </c>
      <c r="D155" s="66">
        <v>3</v>
      </c>
      <c r="E155" s="67" t="s">
        <v>132</v>
      </c>
      <c r="F155" s="68">
        <v>32</v>
      </c>
      <c r="G155" s="65"/>
      <c r="H155" s="69"/>
      <c r="I155" s="70"/>
      <c r="J155" s="70"/>
      <c r="K155" s="34" t="s">
        <v>65</v>
      </c>
      <c r="L155" s="77">
        <v>155</v>
      </c>
      <c r="M155" s="77"/>
      <c r="N155" s="72"/>
      <c r="O155" s="79" t="s">
        <v>176</v>
      </c>
      <c r="P155" s="81">
        <v>43509.1509375</v>
      </c>
      <c r="Q155" s="79" t="s">
        <v>419</v>
      </c>
      <c r="R155" s="82" t="s">
        <v>434</v>
      </c>
      <c r="S155" s="79" t="s">
        <v>438</v>
      </c>
      <c r="T155" s="79" t="s">
        <v>446</v>
      </c>
      <c r="U155" s="79"/>
      <c r="V155" s="82" t="s">
        <v>554</v>
      </c>
      <c r="W155" s="81">
        <v>43509.1509375</v>
      </c>
      <c r="X155" s="82" t="s">
        <v>686</v>
      </c>
      <c r="Y155" s="79"/>
      <c r="Z155" s="79"/>
      <c r="AA155" s="85" t="s">
        <v>818</v>
      </c>
      <c r="AB155" s="79"/>
      <c r="AC155" s="79" t="b">
        <v>0</v>
      </c>
      <c r="AD155" s="79">
        <v>0</v>
      </c>
      <c r="AE155" s="85" t="s">
        <v>823</v>
      </c>
      <c r="AF155" s="79" t="b">
        <v>0</v>
      </c>
      <c r="AG155" s="79" t="s">
        <v>830</v>
      </c>
      <c r="AH155" s="79"/>
      <c r="AI155" s="85" t="s">
        <v>823</v>
      </c>
      <c r="AJ155" s="79" t="b">
        <v>0</v>
      </c>
      <c r="AK155" s="79">
        <v>0</v>
      </c>
      <c r="AL155" s="85" t="s">
        <v>823</v>
      </c>
      <c r="AM155" s="79" t="s">
        <v>839</v>
      </c>
      <c r="AN155" s="79" t="b">
        <v>0</v>
      </c>
      <c r="AO155" s="85" t="s">
        <v>818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20</v>
      </c>
      <c r="BK155" s="49">
        <v>100</v>
      </c>
      <c r="BL155" s="48">
        <v>20</v>
      </c>
    </row>
    <row r="156" spans="1:64" ht="15">
      <c r="A156" s="64" t="s">
        <v>319</v>
      </c>
      <c r="B156" s="64" t="s">
        <v>319</v>
      </c>
      <c r="C156" s="65" t="s">
        <v>2374</v>
      </c>
      <c r="D156" s="66">
        <v>3</v>
      </c>
      <c r="E156" s="67" t="s">
        <v>132</v>
      </c>
      <c r="F156" s="68">
        <v>32</v>
      </c>
      <c r="G156" s="65"/>
      <c r="H156" s="69"/>
      <c r="I156" s="70"/>
      <c r="J156" s="70"/>
      <c r="K156" s="34" t="s">
        <v>65</v>
      </c>
      <c r="L156" s="77">
        <v>156</v>
      </c>
      <c r="M156" s="77"/>
      <c r="N156" s="72"/>
      <c r="O156" s="79" t="s">
        <v>176</v>
      </c>
      <c r="P156" s="81">
        <v>43509.15577546296</v>
      </c>
      <c r="Q156" s="79" t="s">
        <v>420</v>
      </c>
      <c r="R156" s="82" t="s">
        <v>434</v>
      </c>
      <c r="S156" s="79" t="s">
        <v>438</v>
      </c>
      <c r="T156" s="79" t="s">
        <v>446</v>
      </c>
      <c r="U156" s="79"/>
      <c r="V156" s="82" t="s">
        <v>555</v>
      </c>
      <c r="W156" s="81">
        <v>43509.15577546296</v>
      </c>
      <c r="X156" s="82" t="s">
        <v>687</v>
      </c>
      <c r="Y156" s="79"/>
      <c r="Z156" s="79"/>
      <c r="AA156" s="85" t="s">
        <v>819</v>
      </c>
      <c r="AB156" s="79"/>
      <c r="AC156" s="79" t="b">
        <v>0</v>
      </c>
      <c r="AD156" s="79">
        <v>0</v>
      </c>
      <c r="AE156" s="85" t="s">
        <v>823</v>
      </c>
      <c r="AF156" s="79" t="b">
        <v>0</v>
      </c>
      <c r="AG156" s="79" t="s">
        <v>830</v>
      </c>
      <c r="AH156" s="79"/>
      <c r="AI156" s="85" t="s">
        <v>823</v>
      </c>
      <c r="AJ156" s="79" t="b">
        <v>0</v>
      </c>
      <c r="AK156" s="79">
        <v>0</v>
      </c>
      <c r="AL156" s="85" t="s">
        <v>823</v>
      </c>
      <c r="AM156" s="79" t="s">
        <v>838</v>
      </c>
      <c r="AN156" s="79" t="b">
        <v>0</v>
      </c>
      <c r="AO156" s="85" t="s">
        <v>819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20</v>
      </c>
      <c r="BK156" s="49">
        <v>100</v>
      </c>
      <c r="BL156" s="48">
        <v>20</v>
      </c>
    </row>
    <row r="157" spans="1:64" ht="15">
      <c r="A157" s="64" t="s">
        <v>320</v>
      </c>
      <c r="B157" s="64" t="s">
        <v>320</v>
      </c>
      <c r="C157" s="65" t="s">
        <v>2374</v>
      </c>
      <c r="D157" s="66">
        <v>3</v>
      </c>
      <c r="E157" s="67" t="s">
        <v>132</v>
      </c>
      <c r="F157" s="68">
        <v>32</v>
      </c>
      <c r="G157" s="65"/>
      <c r="H157" s="69"/>
      <c r="I157" s="70"/>
      <c r="J157" s="70"/>
      <c r="K157" s="34" t="s">
        <v>65</v>
      </c>
      <c r="L157" s="77">
        <v>157</v>
      </c>
      <c r="M157" s="77"/>
      <c r="N157" s="72"/>
      <c r="O157" s="79" t="s">
        <v>176</v>
      </c>
      <c r="P157" s="81">
        <v>43509.15591435185</v>
      </c>
      <c r="Q157" s="79" t="s">
        <v>421</v>
      </c>
      <c r="R157" s="82" t="s">
        <v>434</v>
      </c>
      <c r="S157" s="79" t="s">
        <v>438</v>
      </c>
      <c r="T157" s="79" t="s">
        <v>446</v>
      </c>
      <c r="U157" s="79"/>
      <c r="V157" s="82" t="s">
        <v>556</v>
      </c>
      <c r="W157" s="81">
        <v>43509.15591435185</v>
      </c>
      <c r="X157" s="82" t="s">
        <v>688</v>
      </c>
      <c r="Y157" s="79"/>
      <c r="Z157" s="79"/>
      <c r="AA157" s="85" t="s">
        <v>820</v>
      </c>
      <c r="AB157" s="79"/>
      <c r="AC157" s="79" t="b">
        <v>0</v>
      </c>
      <c r="AD157" s="79">
        <v>0</v>
      </c>
      <c r="AE157" s="85" t="s">
        <v>823</v>
      </c>
      <c r="AF157" s="79" t="b">
        <v>0</v>
      </c>
      <c r="AG157" s="79" t="s">
        <v>830</v>
      </c>
      <c r="AH157" s="79"/>
      <c r="AI157" s="85" t="s">
        <v>823</v>
      </c>
      <c r="AJ157" s="79" t="b">
        <v>0</v>
      </c>
      <c r="AK157" s="79">
        <v>0</v>
      </c>
      <c r="AL157" s="85" t="s">
        <v>823</v>
      </c>
      <c r="AM157" s="79" t="s">
        <v>839</v>
      </c>
      <c r="AN157" s="79" t="b">
        <v>0</v>
      </c>
      <c r="AO157" s="85" t="s">
        <v>820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24</v>
      </c>
      <c r="BK157" s="49">
        <v>100</v>
      </c>
      <c r="BL157"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ErrorMessage="1" sqref="N2:N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Color" prompt="To select an optional edge color, right-click and select Select Color on the right-click menu." sqref="C3:C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Opacity" prompt="Enter an optional edge opacity between 0 (transparent) and 100 (opaque)." errorTitle="Invalid Edge Opacity" error="The optional edge opacity must be a whole number between 0 and 10." sqref="F3:F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showErrorMessage="1" promptTitle="Vertex 1 Name" prompt="Enter the name of the edge's first vertex." sqref="A3:A157"/>
    <dataValidation allowBlank="1" showInputMessage="1" showErrorMessage="1" promptTitle="Vertex 2 Name" prompt="Enter the name of the edge's second vertex." sqref="B3:B157"/>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7"/>
  </dataValidations>
  <hyperlinks>
    <hyperlink ref="R9" r:id="rId1" display="https://twitter.com/michelleapeluso/status/1093550656856698880"/>
    <hyperlink ref="R12" r:id="rId2" display="https://www.ratifyera.org/"/>
    <hyperlink ref="R30" r:id="rId3" display="https://twitter.com/michelleapeluso/status/1095108710253289472"/>
    <hyperlink ref="R31" r:id="rId4" display="https://twitter.com/michelleapeluso/status/1095108710253289472"/>
    <hyperlink ref="R41" r:id="rId5" display="https://lnkd.in/eN_9pCc"/>
    <hyperlink ref="R50" r:id="rId6" display="https://lnkd.in/eZPnvBG"/>
    <hyperlink ref="R51" r:id="rId7" display="https://lnkd.in/emGnbut"/>
    <hyperlink ref="R64" r:id="rId8" display="https://twitter.com/sophie8stanton/status/1095441539008851968"/>
    <hyperlink ref="R72" r:id="rId9" display="https://twitter.com/ibm/status/1094980407953506305"/>
    <hyperlink ref="R86" r:id="rId10" display="https://twitter.com/mollyvannucci/status/1095443176007946241"/>
    <hyperlink ref="R91" r:id="rId11" display="https://newsroom.ibm.com/2019-02-12-IBM-Watson-Now-Available-Anywhere"/>
    <hyperlink ref="R92" r:id="rId12" display="https://newsroom.ibm.com/2019-02-12-IBM-Watson-Now-Available-Anywhere"/>
    <hyperlink ref="R94" r:id="rId13" display="https://newsroom.ibm.com/2019-02-12-IBM-Watson-Now-Available-Anywhere"/>
    <hyperlink ref="R96" r:id="rId14" display="https://twitter.com/picardtips/status/1093535030079438848"/>
    <hyperlink ref="R98" r:id="rId15" display="https://newsroom.ibm.com/2019-02-12-IBM-Watson-Now-Available-Anywhere"/>
    <hyperlink ref="R101" r:id="rId16" display="https://twitter.com/sophie8stanton/status/1095441539008851968"/>
    <hyperlink ref="R109" r:id="rId17" display="https://twitter.com/astrostarbright/status/1095457468631572482"/>
    <hyperlink ref="R111" r:id="rId18" display="https://twitter.com/mollyvannucci/status/1095443176007946241"/>
    <hyperlink ref="R144" r:id="rId19" display="https://ibm.com/BeEqual"/>
    <hyperlink ref="R155" r:id="rId20" display="https://ibm.com/BeEqual"/>
    <hyperlink ref="R156" r:id="rId21" display="https://ibm.com/BeEqual"/>
    <hyperlink ref="R157" r:id="rId22" display="https://ibm.com/BeEqual"/>
    <hyperlink ref="U14" r:id="rId23" display="https://pbs.twimg.com/tweet_video_thumb/DzJmflTV4AE9jC-.jpg"/>
    <hyperlink ref="U15" r:id="rId24" display="https://pbs.twimg.com/media/DzKbj2RU8AAPdYZ.jpg"/>
    <hyperlink ref="U16" r:id="rId25" display="https://pbs.twimg.com/media/DzKbj2RU8AAPdYZ.jpg"/>
    <hyperlink ref="U18" r:id="rId26" display="https://pbs.twimg.com/media/DzKbj2RU8AAPdYZ.jpg"/>
    <hyperlink ref="U19" r:id="rId27" display="https://pbs.twimg.com/media/DzKbj2RU8AAPdYZ.jpg"/>
    <hyperlink ref="U20" r:id="rId28" display="https://pbs.twimg.com/media/DzKbj2RU8AAPdYZ.jpg"/>
    <hyperlink ref="U21" r:id="rId29" display="https://pbs.twimg.com/media/DzKbj2RU8AAPdYZ.jpg"/>
    <hyperlink ref="U22" r:id="rId30" display="https://pbs.twimg.com/media/DzKbj2RU8AAPdYZ.jpg"/>
    <hyperlink ref="U24" r:id="rId31" display="https://pbs.twimg.com/media/DzKbj2RU8AAPdYZ.jpg"/>
    <hyperlink ref="U25" r:id="rId32" display="https://pbs.twimg.com/media/DzKbj2RU8AAPdYZ.jpg"/>
    <hyperlink ref="U26" r:id="rId33" display="https://pbs.twimg.com/media/DzKbj2RU8AAPdYZ.jpg"/>
    <hyperlink ref="U27" r:id="rId34" display="https://pbs.twimg.com/media/DzKbj2RU8AAPdYZ.jpg"/>
    <hyperlink ref="U28" r:id="rId35" display="https://pbs.twimg.com/media/DzKbj2RU8AAPdYZ.jpg"/>
    <hyperlink ref="U29" r:id="rId36" display="https://pbs.twimg.com/media/DzKbj2RU8AAPdYZ.jpg"/>
    <hyperlink ref="U32" r:id="rId37" display="https://pbs.twimg.com/media/DzKbj2RU8AAPdYZ.jpg"/>
    <hyperlink ref="U33" r:id="rId38" display="https://pbs.twimg.com/media/DzKbj2RU8AAPdYZ.jpg"/>
    <hyperlink ref="U34" r:id="rId39" display="https://pbs.twimg.com/media/DzKbj2RU8AAPdYZ.jpg"/>
    <hyperlink ref="U35" r:id="rId40" display="https://pbs.twimg.com/media/DzKbj2RU8AAPdYZ.jpg"/>
    <hyperlink ref="U36" r:id="rId41" display="https://pbs.twimg.com/media/DzKbj2RU8AAPdYZ.jpg"/>
    <hyperlink ref="U37" r:id="rId42" display="https://pbs.twimg.com/media/DzOTwJOVsAU83gC.jpg"/>
    <hyperlink ref="U38" r:id="rId43" display="https://pbs.twimg.com/media/DzKbj2RU8AAPdYZ.jpg"/>
    <hyperlink ref="U39" r:id="rId44" display="https://pbs.twimg.com/media/DzKbj2RU8AAPdYZ.jpg"/>
    <hyperlink ref="U40" r:id="rId45" display="https://pbs.twimg.com/media/DzOmkXqU0AELheh.jpg"/>
    <hyperlink ref="U42" r:id="rId46" display="https://pbs.twimg.com/media/DzO0-THUUAAvYhy.jpg"/>
    <hyperlink ref="U43" r:id="rId47" display="https://pbs.twimg.com/media/DzO0hXYUYAA7tTg.jpg"/>
    <hyperlink ref="U47" r:id="rId48" display="https://pbs.twimg.com/media/DzO_GM7UcAAbth-.jpg"/>
    <hyperlink ref="U49" r:id="rId49" display="https://pbs.twimg.com/media/DzPFrUYVYAApmvm.jpg"/>
    <hyperlink ref="U52" r:id="rId50" display="https://pbs.twimg.com/media/DzPLbvDVYAAmDJA.jpg"/>
    <hyperlink ref="U53" r:id="rId51" display="https://pbs.twimg.com/media/DzPLgd2UUAAV1nO.jpg"/>
    <hyperlink ref="U56" r:id="rId52" display="https://pbs.twimg.com/media/DzPLwozU8AAaBbM.jpg"/>
    <hyperlink ref="U59" r:id="rId53" display="https://pbs.twimg.com/media/DzPMSNQV4AEd2kU.jpg"/>
    <hyperlink ref="U60" r:id="rId54" display="https://pbs.twimg.com/media/DzPM5A_U0AA7hUx.jpg"/>
    <hyperlink ref="U61" r:id="rId55" display="https://pbs.twimg.com/media/DzPKRWMVAAAE6fX.jpg"/>
    <hyperlink ref="U62" r:id="rId56" display="https://pbs.twimg.com/media/DzKbj2RU8AAPdYZ.jpg"/>
    <hyperlink ref="U63" r:id="rId57" display="https://pbs.twimg.com/media/DzPOT0QX0AA4KZO.jpg"/>
    <hyperlink ref="U65" r:id="rId58" display="https://pbs.twimg.com/media/DzPQ0xrVAAEcSa6.jpg"/>
    <hyperlink ref="U66" r:id="rId59" display="https://pbs.twimg.com/media/DzPGrtBUcAAUWIR.jpg"/>
    <hyperlink ref="U67" r:id="rId60" display="https://pbs.twimg.com/media/DzPGrtBUcAAUWIR.jpg"/>
    <hyperlink ref="U68" r:id="rId61" display="https://pbs.twimg.com/media/DzKbj2RU8AAPdYZ.jpg"/>
    <hyperlink ref="U69" r:id="rId62" display="https://pbs.twimg.com/media/DzPKRWMVAAAE6fX.jpg"/>
    <hyperlink ref="U70" r:id="rId63" display="https://pbs.twimg.com/media/DzPKRWMVAAAE6fX.jpg"/>
    <hyperlink ref="U71" r:id="rId64" display="https://pbs.twimg.com/media/DzPUI7YVYAAtqMH.jpg"/>
    <hyperlink ref="U76" r:id="rId65" display="https://pbs.twimg.com/media/DzPY1R-VYAIV-ug.jpg"/>
    <hyperlink ref="U77" r:id="rId66" display="https://pbs.twimg.com/media/DzPYbsFUUAAlOo5.jpg"/>
    <hyperlink ref="U78" r:id="rId67" display="https://pbs.twimg.com/media/DzPXV1UUcAA25Jv.jpg"/>
    <hyperlink ref="U80" r:id="rId68" display="https://pbs.twimg.com/media/DzPXV1UUcAA25Jv.jpg"/>
    <hyperlink ref="U81" r:id="rId69" display="https://pbs.twimg.com/media/DzKbj2RU8AAPdYZ.jpg"/>
    <hyperlink ref="U82" r:id="rId70" display="https://pbs.twimg.com/media/DzKbj2RU8AAPdYZ.jpg"/>
    <hyperlink ref="U83" r:id="rId71" display="https://pbs.twimg.com/media/DzPa-uLVAAAEM8q.jpg"/>
    <hyperlink ref="U84" r:id="rId72" display="https://pbs.twimg.com/media/DzPb0QUUYAIYKmG.jpg"/>
    <hyperlink ref="U85" r:id="rId73" display="https://pbs.twimg.com/media/DzPcUzqUwAEx20t.jpg"/>
    <hyperlink ref="U87" r:id="rId74" display="https://pbs.twimg.com/media/DzKbj2RU8AAPdYZ.jpg"/>
    <hyperlink ref="U88" r:id="rId75" display="https://pbs.twimg.com/media/DzPh2AxUUAAK6RF.jpg"/>
    <hyperlink ref="U89" r:id="rId76" display="https://pbs.twimg.com/media/DzPh2AxUUAAK6RF.jpg"/>
    <hyperlink ref="U90" r:id="rId77" display="https://pbs.twimg.com/media/DzKbj2RU8AAPdYZ.jpg"/>
    <hyperlink ref="U93" r:id="rId78" display="https://pbs.twimg.com/media/DzKbj2RU8AAPdYZ.jpg"/>
    <hyperlink ref="U97" r:id="rId79" display="https://pbs.twimg.com/media/DzPcffMUcAUO0Uc.jpg"/>
    <hyperlink ref="U104" r:id="rId80" display="https://pbs.twimg.com/media/DzKbj2RU8AAPdYZ.jpg"/>
    <hyperlink ref="U105" r:id="rId81" display="https://pbs.twimg.com/media/DzKbj2RU8AAPdYZ.jpg"/>
    <hyperlink ref="U106" r:id="rId82" display="https://pbs.twimg.com/media/DzO0HCiU8AEhs7I.jpg"/>
    <hyperlink ref="U108" r:id="rId83" display="https://pbs.twimg.com/media/DzO29x6U8AAEzm9.jpg"/>
    <hyperlink ref="U116" r:id="rId84" display="https://pbs.twimg.com/media/DzP2XU5UUAAuDXo.jpg"/>
    <hyperlink ref="U117" r:id="rId85" display="https://pbs.twimg.com/media/DzP2XU5UUAAuDXo.jpg"/>
    <hyperlink ref="U118" r:id="rId86" display="https://pbs.twimg.com/media/DzPklU2U8AAm2zA.jpg"/>
    <hyperlink ref="U119" r:id="rId87" display="https://pbs.twimg.com/media/DzP3ifsUUAE4KdY.jpg"/>
    <hyperlink ref="U120" r:id="rId88" display="https://pbs.twimg.com/media/DzKbj2RU8AAPdYZ.jpg"/>
    <hyperlink ref="U121" r:id="rId89" display="https://pbs.twimg.com/media/DzKbj2RU8AAPdYZ.jpg"/>
    <hyperlink ref="U122" r:id="rId90" display="https://pbs.twimg.com/media/DzKbj2RU8AAPdYZ.jpg"/>
    <hyperlink ref="U123" r:id="rId91" display="https://pbs.twimg.com/media/DzKbj2RU8AAPdYZ.jpg"/>
    <hyperlink ref="U124" r:id="rId92" display="https://pbs.twimg.com/media/DzKbj2RU8AAPdYZ.jpg"/>
    <hyperlink ref="U125" r:id="rId93" display="https://pbs.twimg.com/media/DzPdKLRUUAAGIvU.jpg"/>
    <hyperlink ref="U126" r:id="rId94" display="https://pbs.twimg.com/media/DzPdKLRUUAAGIvU.jpg"/>
    <hyperlink ref="U127" r:id="rId95" display="https://pbs.twimg.com/media/DzPdKLRUUAAGIvU.jpg"/>
    <hyperlink ref="U128" r:id="rId96" display="https://pbs.twimg.com/media/DzPdKLRUUAAGIvU.jpg"/>
    <hyperlink ref="U129" r:id="rId97" display="https://pbs.twimg.com/media/DzP2XU5UUAAuDXo.jpg"/>
    <hyperlink ref="U130" r:id="rId98" display="https://pbs.twimg.com/media/DzP2XU5UUAAuDXo.jpg"/>
    <hyperlink ref="U131" r:id="rId99" display="https://pbs.twimg.com/media/DzP2XU5UUAAuDXo.jpg"/>
    <hyperlink ref="U132" r:id="rId100" display="https://pbs.twimg.com/media/DzO1pVFVsAAWWNT.jpg"/>
    <hyperlink ref="U133" r:id="rId101" display="https://pbs.twimg.com/media/DzPdKLRUUAAGIvU.jpg"/>
    <hyperlink ref="U134" r:id="rId102" display="https://pbs.twimg.com/media/DzO1pVFVsAAWWNT.jpg"/>
    <hyperlink ref="U136" r:id="rId103" display="https://pbs.twimg.com/media/DzP0ZWqVsAA7Yf3.jpg"/>
    <hyperlink ref="U137" r:id="rId104" display="https://pbs.twimg.com/media/DzP1XonU8AE3_Lz.jpg"/>
    <hyperlink ref="U138" r:id="rId105" display="https://pbs.twimg.com/media/DzP2XU5UUAAuDXo.jpg"/>
    <hyperlink ref="U139" r:id="rId106" display="https://pbs.twimg.com/media/DzO1pVFVsAAWWNT.jpg"/>
    <hyperlink ref="U140" r:id="rId107" display="https://pbs.twimg.com/media/DzP2XU5UUAAuDXo.jpg"/>
    <hyperlink ref="U141" r:id="rId108" display="https://pbs.twimg.com/media/DzQIDrdUcAAZW-f.jpg"/>
    <hyperlink ref="U142" r:id="rId109" display="https://pbs.twimg.com/media/DzPYbsFUUAAlOo5.jpg"/>
    <hyperlink ref="U143" r:id="rId110" display="https://pbs.twimg.com/media/DzPYbsFUUAAlOo5.jpg"/>
    <hyperlink ref="U146" r:id="rId111" display="https://pbs.twimg.com/media/DzP209_U0AA8Z-N.jpg"/>
    <hyperlink ref="U148" r:id="rId112" display="https://pbs.twimg.com/media/DzPtpoEU8AEbeKr.jpg"/>
    <hyperlink ref="U151" r:id="rId113" display="https://pbs.twimg.com/media/DzQPTdEVAAEN93e.jpg"/>
    <hyperlink ref="U152" r:id="rId114" display="https://pbs.twimg.com/media/DzQPTdEVAAEN93e.jpg"/>
    <hyperlink ref="U153" r:id="rId115" display="https://pbs.twimg.com/media/DzQPTdEVAAEN93e.jpg"/>
    <hyperlink ref="V3" r:id="rId116" display="http://pbs.twimg.com/profile_images/1072237190317408257/lKUh6ucG_normal.jpg"/>
    <hyperlink ref="V4" r:id="rId117" display="http://pbs.twimg.com/profile_images/985674926609838081/Lo_kmwel_normal.jpg"/>
    <hyperlink ref="V5" r:id="rId118" display="http://abs.twimg.com/sticky/default_profile_images/default_profile_normal.png"/>
    <hyperlink ref="V6" r:id="rId119" display="http://abs.twimg.com/sticky/default_profile_images/default_profile_normal.png"/>
    <hyperlink ref="V7" r:id="rId120" display="http://abs.twimg.com/sticky/default_profile_images/default_profile_normal.png"/>
    <hyperlink ref="V8" r:id="rId121" display="http://abs.twimg.com/sticky/default_profile_images/default_profile_normal.png"/>
    <hyperlink ref="V9" r:id="rId122" display="http://pbs.twimg.com/profile_images/885341144762241024/h_6oI9KR_normal.jpg"/>
    <hyperlink ref="V10" r:id="rId123" display="http://pbs.twimg.com/profile_images/588902235041464320/bteRXCwY_normal.jpg"/>
    <hyperlink ref="V11" r:id="rId124" display="http://pbs.twimg.com/profile_images/588902235041464320/bteRXCwY_normal.jpg"/>
    <hyperlink ref="V12" r:id="rId125" display="http://pbs.twimg.com/profile_images/1082739862644568065/3sOlI8ze_normal.jpg"/>
    <hyperlink ref="V13" r:id="rId126" display="http://pbs.twimg.com/profile_images/1082739862644568065/3sOlI8ze_normal.jpg"/>
    <hyperlink ref="V14" r:id="rId127" display="https://pbs.twimg.com/tweet_video_thumb/DzJmflTV4AE9jC-.jpg"/>
    <hyperlink ref="V15" r:id="rId128" display="https://pbs.twimg.com/media/DzKbj2RU8AAPdYZ.jpg"/>
    <hyperlink ref="V16" r:id="rId129" display="https://pbs.twimg.com/media/DzKbj2RU8AAPdYZ.jpg"/>
    <hyperlink ref="V17" r:id="rId130" display="http://pbs.twimg.com/profile_images/974842701538562049/VavCtepa_normal.jpg"/>
    <hyperlink ref="V18" r:id="rId131" display="https://pbs.twimg.com/media/DzKbj2RU8AAPdYZ.jpg"/>
    <hyperlink ref="V19" r:id="rId132" display="https://pbs.twimg.com/media/DzKbj2RU8AAPdYZ.jpg"/>
    <hyperlink ref="V20" r:id="rId133" display="https://pbs.twimg.com/media/DzKbj2RU8AAPdYZ.jpg"/>
    <hyperlink ref="V21" r:id="rId134" display="https://pbs.twimg.com/media/DzKbj2RU8AAPdYZ.jpg"/>
    <hyperlink ref="V22" r:id="rId135" display="https://pbs.twimg.com/media/DzKbj2RU8AAPdYZ.jpg"/>
    <hyperlink ref="V23" r:id="rId136" display="http://pbs.twimg.com/profile_images/651731592487043073/PMxq78aL_normal.jpg"/>
    <hyperlink ref="V24" r:id="rId137" display="https://pbs.twimg.com/media/DzKbj2RU8AAPdYZ.jpg"/>
    <hyperlink ref="V25" r:id="rId138" display="https://pbs.twimg.com/media/DzKbj2RU8AAPdYZ.jpg"/>
    <hyperlink ref="V26" r:id="rId139" display="https://pbs.twimg.com/media/DzKbj2RU8AAPdYZ.jpg"/>
    <hyperlink ref="V27" r:id="rId140" display="https://pbs.twimg.com/media/DzKbj2RU8AAPdYZ.jpg"/>
    <hyperlink ref="V28" r:id="rId141" display="https://pbs.twimg.com/media/DzKbj2RU8AAPdYZ.jpg"/>
    <hyperlink ref="V29" r:id="rId142" display="https://pbs.twimg.com/media/DzKbj2RU8AAPdYZ.jpg"/>
    <hyperlink ref="V30" r:id="rId143" display="http://pbs.twimg.com/profile_images/924424527668318208/XB2Y1TgA_normal.jpg"/>
    <hyperlink ref="V31" r:id="rId144" display="http://pbs.twimg.com/profile_images/1087425192094298114/g6Ha5QZ5_normal.jpg"/>
    <hyperlink ref="V32" r:id="rId145" display="https://pbs.twimg.com/media/DzKbj2RU8AAPdYZ.jpg"/>
    <hyperlink ref="V33" r:id="rId146" display="https://pbs.twimg.com/media/DzKbj2RU8AAPdYZ.jpg"/>
    <hyperlink ref="V34" r:id="rId147" display="https://pbs.twimg.com/media/DzKbj2RU8AAPdYZ.jpg"/>
    <hyperlink ref="V35" r:id="rId148" display="https://pbs.twimg.com/media/DzKbj2RU8AAPdYZ.jpg"/>
    <hyperlink ref="V36" r:id="rId149" display="https://pbs.twimg.com/media/DzKbj2RU8AAPdYZ.jpg"/>
    <hyperlink ref="V37" r:id="rId150" display="https://pbs.twimg.com/media/DzOTwJOVsAU83gC.jpg"/>
    <hyperlink ref="V38" r:id="rId151" display="https://pbs.twimg.com/media/DzKbj2RU8AAPdYZ.jpg"/>
    <hyperlink ref="V39" r:id="rId152" display="https://pbs.twimg.com/media/DzKbj2RU8AAPdYZ.jpg"/>
    <hyperlink ref="V40" r:id="rId153" display="https://pbs.twimg.com/media/DzOmkXqU0AELheh.jpg"/>
    <hyperlink ref="V41" r:id="rId154" display="http://pbs.twimg.com/profile_images/1095457816989450240/FbKENTqr_normal.jpg"/>
    <hyperlink ref="V42" r:id="rId155" display="https://pbs.twimg.com/media/DzO0-THUUAAvYhy.jpg"/>
    <hyperlink ref="V43" r:id="rId156" display="https://pbs.twimg.com/media/DzO0hXYUYAA7tTg.jpg"/>
    <hyperlink ref="V44" r:id="rId157" display="http://pbs.twimg.com/profile_images/1072062564085968896/C3wys3mc_normal.jpg"/>
    <hyperlink ref="V45" r:id="rId158" display="http://pbs.twimg.com/profile_images/1072062564085968896/C3wys3mc_normal.jpg"/>
    <hyperlink ref="V46" r:id="rId159" display="http://pbs.twimg.com/profile_images/3380930996/ffa8ae91afe7b5d99b1cfd17219f142c_normal.jpeg"/>
    <hyperlink ref="V47" r:id="rId160" display="https://pbs.twimg.com/media/DzO_GM7UcAAbth-.jpg"/>
    <hyperlink ref="V48" r:id="rId161" display="http://pbs.twimg.com/profile_images/1043855213176737792/RGbVZB-x_normal.jpg"/>
    <hyperlink ref="V49" r:id="rId162" display="https://pbs.twimg.com/media/DzPFrUYVYAApmvm.jpg"/>
    <hyperlink ref="V50" r:id="rId163" display="http://pbs.twimg.com/profile_images/1054399455884128256/r7Nw6jlx_normal.jpg"/>
    <hyperlink ref="V51" r:id="rId164" display="http://pbs.twimg.com/profile_images/524720395279011840/Dw9oR9lG_normal.jpeg"/>
    <hyperlink ref="V52" r:id="rId165" display="https://pbs.twimg.com/media/DzPLbvDVYAAmDJA.jpg"/>
    <hyperlink ref="V53" r:id="rId166" display="https://pbs.twimg.com/media/DzPLgd2UUAAV1nO.jpg"/>
    <hyperlink ref="V54" r:id="rId167" display="http://pbs.twimg.com/profile_images/869639723672895492/Z_TqyL6o_normal.jpg"/>
    <hyperlink ref="V55" r:id="rId168" display="http://pbs.twimg.com/profile_images/869639723672895492/Z_TqyL6o_normal.jpg"/>
    <hyperlink ref="V56" r:id="rId169" display="https://pbs.twimg.com/media/DzPLwozU8AAaBbM.jpg"/>
    <hyperlink ref="V57" r:id="rId170" display="http://pbs.twimg.com/profile_images/1087950778550108160/rFvwsYZK_normal.jpg"/>
    <hyperlink ref="V58" r:id="rId171" display="http://pbs.twimg.com/profile_images/1087950778550108160/rFvwsYZK_normal.jpg"/>
    <hyperlink ref="V59" r:id="rId172" display="https://pbs.twimg.com/media/DzPMSNQV4AEd2kU.jpg"/>
    <hyperlink ref="V60" r:id="rId173" display="https://pbs.twimg.com/media/DzPM5A_U0AA7hUx.jpg"/>
    <hyperlink ref="V61" r:id="rId174" display="https://pbs.twimg.com/media/DzPKRWMVAAAE6fX.jpg"/>
    <hyperlink ref="V62" r:id="rId175" display="https://pbs.twimg.com/media/DzKbj2RU8AAPdYZ.jpg"/>
    <hyperlink ref="V63" r:id="rId176" display="https://pbs.twimg.com/media/DzPOT0QX0AA4KZO.jpg"/>
    <hyperlink ref="V64" r:id="rId177" display="http://pbs.twimg.com/profile_images/873544276881403904/4tsX0pbP_normal.jpg"/>
    <hyperlink ref="V65" r:id="rId178" display="https://pbs.twimg.com/media/DzPQ0xrVAAEcSa6.jpg"/>
    <hyperlink ref="V66" r:id="rId179" display="https://pbs.twimg.com/media/DzPGrtBUcAAUWIR.jpg"/>
    <hyperlink ref="V67" r:id="rId180" display="https://pbs.twimg.com/media/DzPGrtBUcAAUWIR.jpg"/>
    <hyperlink ref="V68" r:id="rId181" display="https://pbs.twimg.com/media/DzKbj2RU8AAPdYZ.jpg"/>
    <hyperlink ref="V69" r:id="rId182" display="https://pbs.twimg.com/media/DzPKRWMVAAAE6fX.jpg"/>
    <hyperlink ref="V70" r:id="rId183" display="https://pbs.twimg.com/media/DzPKRWMVAAAE6fX.jpg"/>
    <hyperlink ref="V71" r:id="rId184" display="https://pbs.twimg.com/media/DzPUI7YVYAAtqMH.jpg"/>
    <hyperlink ref="V72" r:id="rId185" display="http://pbs.twimg.com/profile_images/975108058887188481/Cxl9iSqD_normal.jpg"/>
    <hyperlink ref="V73" r:id="rId186" display="http://pbs.twimg.com/profile_images/975108058887188481/Cxl9iSqD_normal.jpg"/>
    <hyperlink ref="V74" r:id="rId187" display="http://pbs.twimg.com/profile_images/1013563961633959936/X5epMthl_normal.jpg"/>
    <hyperlink ref="V75" r:id="rId188" display="http://pbs.twimg.com/profile_images/1013563961633959936/X5epMthl_normal.jpg"/>
    <hyperlink ref="V76" r:id="rId189" display="https://pbs.twimg.com/media/DzPY1R-VYAIV-ug.jpg"/>
    <hyperlink ref="V77" r:id="rId190" display="https://pbs.twimg.com/media/DzPYbsFUUAAlOo5.jpg"/>
    <hyperlink ref="V78" r:id="rId191" display="https://pbs.twimg.com/media/DzPXV1UUcAA25Jv.jpg"/>
    <hyperlink ref="V79" r:id="rId192" display="http://pbs.twimg.com/profile_images/1013563961633959936/X5epMthl_normal.jpg"/>
    <hyperlink ref="V80" r:id="rId193" display="https://pbs.twimg.com/media/DzPXV1UUcAA25Jv.jpg"/>
    <hyperlink ref="V81" r:id="rId194" display="https://pbs.twimg.com/media/DzKbj2RU8AAPdYZ.jpg"/>
    <hyperlink ref="V82" r:id="rId195" display="https://pbs.twimg.com/media/DzKbj2RU8AAPdYZ.jpg"/>
    <hyperlink ref="V83" r:id="rId196" display="https://pbs.twimg.com/media/DzPa-uLVAAAEM8q.jpg"/>
    <hyperlink ref="V84" r:id="rId197" display="https://pbs.twimg.com/media/DzPb0QUUYAIYKmG.jpg"/>
    <hyperlink ref="V85" r:id="rId198" display="https://pbs.twimg.com/media/DzPcUzqUwAEx20t.jpg"/>
    <hyperlink ref="V86" r:id="rId199" display="http://pbs.twimg.com/profile_images/841478832985104384/TFrJE-IY_normal.jpg"/>
    <hyperlink ref="V87" r:id="rId200" display="https://pbs.twimg.com/media/DzKbj2RU8AAPdYZ.jpg"/>
    <hyperlink ref="V88" r:id="rId201" display="https://pbs.twimg.com/media/DzPh2AxUUAAK6RF.jpg"/>
    <hyperlink ref="V89" r:id="rId202" display="https://pbs.twimg.com/media/DzPh2AxUUAAK6RF.jpg"/>
    <hyperlink ref="V90" r:id="rId203" display="https://pbs.twimg.com/media/DzKbj2RU8AAPdYZ.jpg"/>
    <hyperlink ref="V91" r:id="rId204" display="http://pbs.twimg.com/profile_images/667450503924592640/Ei0ad3y0_normal.jpg"/>
    <hyperlink ref="V92" r:id="rId205" display="http://pbs.twimg.com/profile_images/667450503924592640/Ei0ad3y0_normal.jpg"/>
    <hyperlink ref="V93" r:id="rId206" display="https://pbs.twimg.com/media/DzKbj2RU8AAPdYZ.jpg"/>
    <hyperlink ref="V94" r:id="rId207" display="http://pbs.twimg.com/profile_images/667450503924592640/Ei0ad3y0_normal.jpg"/>
    <hyperlink ref="V95" r:id="rId208" display="http://pbs.twimg.com/profile_images/755470436566233088/Su5sEaXX_normal.jpg"/>
    <hyperlink ref="V96" r:id="rId209" display="http://pbs.twimg.com/profile_images/667450503924592640/Ei0ad3y0_normal.jpg"/>
    <hyperlink ref="V97" r:id="rId210" display="https://pbs.twimg.com/media/DzPcffMUcAUO0Uc.jpg"/>
    <hyperlink ref="V98" r:id="rId211" display="http://pbs.twimg.com/profile_images/667450503924592640/Ei0ad3y0_normal.jpg"/>
    <hyperlink ref="V99" r:id="rId212" display="http://pbs.twimg.com/profile_images/755470436566233088/Su5sEaXX_normal.jpg"/>
    <hyperlink ref="V100" r:id="rId213" display="http://pbs.twimg.com/profile_images/755470436566233088/Su5sEaXX_normal.jpg"/>
    <hyperlink ref="V101" r:id="rId214" display="http://pbs.twimg.com/profile_images/1041818922763206656/3xf4mati_normal.jpg"/>
    <hyperlink ref="V102" r:id="rId215" display="http://abs.twimg.com/sticky/default_profile_images/default_profile_normal.png"/>
    <hyperlink ref="V103" r:id="rId216" display="http://abs.twimg.com/sticky/default_profile_images/default_profile_normal.png"/>
    <hyperlink ref="V104" r:id="rId217" display="https://pbs.twimg.com/media/DzKbj2RU8AAPdYZ.jpg"/>
    <hyperlink ref="V105" r:id="rId218" display="https://pbs.twimg.com/media/DzKbj2RU8AAPdYZ.jpg"/>
    <hyperlink ref="V106" r:id="rId219" display="https://pbs.twimg.com/media/DzO0HCiU8AEhs7I.jpg"/>
    <hyperlink ref="V107" r:id="rId220" display="http://pbs.twimg.com/profile_images/1095473447734558722/B_lAfzTu_normal.jpg"/>
    <hyperlink ref="V108" r:id="rId221" display="https://pbs.twimg.com/media/DzO29x6U8AAEzm9.jpg"/>
    <hyperlink ref="V109" r:id="rId222" display="http://pbs.twimg.com/profile_images/1095056503600484353/pUHjyLHc_normal.jpg"/>
    <hyperlink ref="V110" r:id="rId223" display="http://pbs.twimg.com/profile_images/463862777908445185/bVH-R4P1_normal.jpeg"/>
    <hyperlink ref="V111" r:id="rId224" display="http://pbs.twimg.com/profile_images/790919441022410752/KT0GKvgy_normal.jpg"/>
    <hyperlink ref="V112" r:id="rId225" display="http://pbs.twimg.com/profile_images/760752413770911745/ws6IS8Ag_normal.jpg"/>
    <hyperlink ref="V113" r:id="rId226" display="http://pbs.twimg.com/profile_images/675152377243111426/JbadLh5q_normal.jpg"/>
    <hyperlink ref="V114" r:id="rId227" display="http://pbs.twimg.com/profile_images/1086349627790520320/EFYwKjuU_normal.jpg"/>
    <hyperlink ref="V115" r:id="rId228" display="http://pbs.twimg.com/profile_images/1086349627790520320/EFYwKjuU_normal.jpg"/>
    <hyperlink ref="V116" r:id="rId229" display="https://pbs.twimg.com/media/DzP2XU5UUAAuDXo.jpg"/>
    <hyperlink ref="V117" r:id="rId230" display="https://pbs.twimg.com/media/DzP2XU5UUAAuDXo.jpg"/>
    <hyperlink ref="V118" r:id="rId231" display="https://pbs.twimg.com/media/DzPklU2U8AAm2zA.jpg"/>
    <hyperlink ref="V119" r:id="rId232" display="https://pbs.twimg.com/media/DzP3ifsUUAE4KdY.jpg"/>
    <hyperlink ref="V120" r:id="rId233" display="https://pbs.twimg.com/media/DzKbj2RU8AAPdYZ.jpg"/>
    <hyperlink ref="V121" r:id="rId234" display="https://pbs.twimg.com/media/DzKbj2RU8AAPdYZ.jpg"/>
    <hyperlink ref="V122" r:id="rId235" display="https://pbs.twimg.com/media/DzKbj2RU8AAPdYZ.jpg"/>
    <hyperlink ref="V123" r:id="rId236" display="https://pbs.twimg.com/media/DzKbj2RU8AAPdYZ.jpg"/>
    <hyperlink ref="V124" r:id="rId237" display="https://pbs.twimg.com/media/DzKbj2RU8AAPdYZ.jpg"/>
    <hyperlink ref="V125" r:id="rId238" display="https://pbs.twimg.com/media/DzPdKLRUUAAGIvU.jpg"/>
    <hyperlink ref="V126" r:id="rId239" display="https://pbs.twimg.com/media/DzPdKLRUUAAGIvU.jpg"/>
    <hyperlink ref="V127" r:id="rId240" display="https://pbs.twimg.com/media/DzPdKLRUUAAGIvU.jpg"/>
    <hyperlink ref="V128" r:id="rId241" display="https://pbs.twimg.com/media/DzPdKLRUUAAGIvU.jpg"/>
    <hyperlink ref="V129" r:id="rId242" display="https://pbs.twimg.com/media/DzP2XU5UUAAuDXo.jpg"/>
    <hyperlink ref="V130" r:id="rId243" display="https://pbs.twimg.com/media/DzP2XU5UUAAuDXo.jpg"/>
    <hyperlink ref="V131" r:id="rId244" display="https://pbs.twimg.com/media/DzP2XU5UUAAuDXo.jpg"/>
    <hyperlink ref="V132" r:id="rId245" display="https://pbs.twimg.com/media/DzO1pVFVsAAWWNT.jpg"/>
    <hyperlink ref="V133" r:id="rId246" display="https://pbs.twimg.com/media/DzPdKLRUUAAGIvU.jpg"/>
    <hyperlink ref="V134" r:id="rId247" display="https://pbs.twimg.com/media/DzO1pVFVsAAWWNT.jpg"/>
    <hyperlink ref="V135" r:id="rId248" display="http://pbs.twimg.com/profile_images/848986573622435840/LZX2GDh9_normal.jpg"/>
    <hyperlink ref="V136" r:id="rId249" display="https://pbs.twimg.com/media/DzP0ZWqVsAA7Yf3.jpg"/>
    <hyperlink ref="V137" r:id="rId250" display="https://pbs.twimg.com/media/DzP1XonU8AE3_Lz.jpg"/>
    <hyperlink ref="V138" r:id="rId251" display="https://pbs.twimg.com/media/DzP2XU5UUAAuDXo.jpg"/>
    <hyperlink ref="V139" r:id="rId252" display="https://pbs.twimg.com/media/DzO1pVFVsAAWWNT.jpg"/>
    <hyperlink ref="V140" r:id="rId253" display="https://pbs.twimg.com/media/DzP2XU5UUAAuDXo.jpg"/>
    <hyperlink ref="V141" r:id="rId254" display="https://pbs.twimg.com/media/DzQIDrdUcAAZW-f.jpg"/>
    <hyperlink ref="V142" r:id="rId255" display="https://pbs.twimg.com/media/DzPYbsFUUAAlOo5.jpg"/>
    <hyperlink ref="V143" r:id="rId256" display="https://pbs.twimg.com/media/DzPYbsFUUAAlOo5.jpg"/>
    <hyperlink ref="V144" r:id="rId257" display="http://pbs.twimg.com/profile_images/1095373368646348800/ERBv5JQf_normal.jpg"/>
    <hyperlink ref="V145" r:id="rId258" display="http://pbs.twimg.com/profile_images/1086349627790520320/EFYwKjuU_normal.jpg"/>
    <hyperlink ref="V146" r:id="rId259" display="https://pbs.twimg.com/media/DzP209_U0AA8Z-N.jpg"/>
    <hyperlink ref="V147" r:id="rId260" display="http://pbs.twimg.com/profile_images/918994489028460544/nkfrKuI0_normal.jpg"/>
    <hyperlink ref="V148" r:id="rId261" display="https://pbs.twimg.com/media/DzPtpoEU8AEbeKr.jpg"/>
    <hyperlink ref="V149" r:id="rId262" display="http://pbs.twimg.com/profile_images/918994489028460544/nkfrKuI0_normal.jpg"/>
    <hyperlink ref="V150" r:id="rId263" display="http://pbs.twimg.com/profile_images/918994489028460544/nkfrKuI0_normal.jpg"/>
    <hyperlink ref="V151" r:id="rId264" display="https://pbs.twimg.com/media/DzQPTdEVAAEN93e.jpg"/>
    <hyperlink ref="V152" r:id="rId265" display="https://pbs.twimg.com/media/DzQPTdEVAAEN93e.jpg"/>
    <hyperlink ref="V153" r:id="rId266" display="https://pbs.twimg.com/media/DzQPTdEVAAEN93e.jpg"/>
    <hyperlink ref="V154" r:id="rId267" display="http://pbs.twimg.com/profile_images/575891500816461824/dL6GW69v_normal.jpeg"/>
    <hyperlink ref="V155" r:id="rId268" display="http://pbs.twimg.com/profile_images/433618611542831104/Y7_5BDa3_normal.jpeg"/>
    <hyperlink ref="V156" r:id="rId269" display="http://pbs.twimg.com/profile_images/1095005587950030848/UNfs4n2s_normal.jpg"/>
    <hyperlink ref="V157" r:id="rId270" display="http://pbs.twimg.com/profile_images/1054013880253394950/ZGhfY9U-_normal.jpg"/>
    <hyperlink ref="X3" r:id="rId271" display="https://twitter.com/#!/cris96757491/status/1092556716443459584"/>
    <hyperlink ref="X4" r:id="rId272" display="https://twitter.com/#!/weboften/status/1093319586890608640"/>
    <hyperlink ref="X5" r:id="rId273" display="https://twitter.com/#!/kik_rivers/status/1094599407045992448"/>
    <hyperlink ref="X6" r:id="rId274" display="https://twitter.com/#!/kik_rivers/status/1094599407045992448"/>
    <hyperlink ref="X7" r:id="rId275" display="https://twitter.com/#!/steveballou/status/1094634138051768322"/>
    <hyperlink ref="X8" r:id="rId276" display="https://twitter.com/#!/steveballou/status/1094634138051768322"/>
    <hyperlink ref="X9" r:id="rId277" display="https://twitter.com/#!/jmantas/status/1094298087584079873"/>
    <hyperlink ref="X10" r:id="rId278" display="https://twitter.com/#!/shahirdaya/status/1094641580881911809"/>
    <hyperlink ref="X11" r:id="rId279" display="https://twitter.com/#!/shahirdaya/status/1094641580881911809"/>
    <hyperlink ref="X12" r:id="rId280" display="https://twitter.com/#!/ratifyeraorg/status/1088904523572224001"/>
    <hyperlink ref="X13" r:id="rId281" display="https://twitter.com/#!/ratifyeraorg/status/1092862818720931840"/>
    <hyperlink ref="X14" r:id="rId282" display="https://twitter.com/#!/ratifyeraorg/status/1095050394240200706"/>
    <hyperlink ref="X15" r:id="rId283" display="https://twitter.com/#!/raychacho/status/1095109211317391360"/>
    <hyperlink ref="X16" r:id="rId284" display="https://twitter.com/#!/deonnewm/status/1095124571047354369"/>
    <hyperlink ref="X17" r:id="rId285" display="https://twitter.com/#!/karinasaijo/status/1095136554706784256"/>
    <hyperlink ref="X18" r:id="rId286" display="https://twitter.com/#!/kumarkollipara1/status/1095158895373402113"/>
    <hyperlink ref="X19" r:id="rId287" display="https://twitter.com/#!/tentarelliluca/status/1095191656733859840"/>
    <hyperlink ref="X20" r:id="rId288" display="https://twitter.com/#!/dunleavy/status/1095195886915702785"/>
    <hyperlink ref="X21" r:id="rId289" display="https://twitter.com/#!/davidspeek/status/1095221352406093824"/>
    <hyperlink ref="X22" r:id="rId290" display="https://twitter.com/#!/jlcarves/status/1095228776915582978"/>
    <hyperlink ref="X23" r:id="rId291" display="https://twitter.com/#!/ross_radev/status/1095231286862643200"/>
    <hyperlink ref="X24" r:id="rId292" display="https://twitter.com/#!/ross_radev/status/1095232981768306688"/>
    <hyperlink ref="X25" r:id="rId293" display="https://twitter.com/#!/bpromerat/status/1095235736134189057"/>
    <hyperlink ref="X26" r:id="rId294" display="https://twitter.com/#!/bfavellato/status/1095284943163400193"/>
    <hyperlink ref="X27" r:id="rId295" display="https://twitter.com/#!/cleacoulter/status/1095294764839329792"/>
    <hyperlink ref="X28" r:id="rId296" display="https://twitter.com/#!/kwguarini/status/1095312852758466560"/>
    <hyperlink ref="X29" r:id="rId297" display="https://twitter.com/#!/usa_vote_smart/status/1095319641952534528"/>
    <hyperlink ref="X30" r:id="rId298" display="https://twitter.com/#!/dlarose68/status/1095322468661620739"/>
    <hyperlink ref="X31" r:id="rId299" display="https://twitter.com/#!/danishhassan88/status/1095322815962714113"/>
    <hyperlink ref="X32" r:id="rId300" display="https://twitter.com/#!/danishhassan88/status/1095233990615879680"/>
    <hyperlink ref="X33" r:id="rId301" display="https://twitter.com/#!/jnewswanger/status/1095326181061062657"/>
    <hyperlink ref="X34" r:id="rId302" display="https://twitter.com/#!/uxorabora/status/1095347470371049473"/>
    <hyperlink ref="X35" r:id="rId303" display="https://twitter.com/#!/michelvdp/status/1095352921426935808"/>
    <hyperlink ref="X36" r:id="rId304" display="https://twitter.com/#!/bluewolfwin/status/1095362497815760896"/>
    <hyperlink ref="X37" r:id="rId305" display="https://twitter.com/#!/caitlintay_/status/1095381596536893441"/>
    <hyperlink ref="X38" r:id="rId306" display="https://twitter.com/#!/mbentle/status/1095398747973005312"/>
    <hyperlink ref="X39" r:id="rId307" display="https://twitter.com/#!/lihmwang/status/1095399044103323648"/>
    <hyperlink ref="X40" r:id="rId308" display="https://twitter.com/#!/bkmaryann/status/1095402284652118017"/>
    <hyperlink ref="X41" r:id="rId309" display="https://twitter.com/#!/dmillarsecurity/status/1095410602925850624"/>
    <hyperlink ref="X42" r:id="rId310" display="https://twitter.com/#!/cabbage_bird/status/1095418123614748673"/>
    <hyperlink ref="X43" r:id="rId311" display="https://twitter.com/#!/jaswenson2016/status/1095417628082921472"/>
    <hyperlink ref="X44" r:id="rId312" display="https://twitter.com/#!/fdsdruk/status/1095420589337124871"/>
    <hyperlink ref="X45" r:id="rId313" display="https://twitter.com/#!/fdsdruk/status/1095420589337124871"/>
    <hyperlink ref="X46" r:id="rId314" display="https://twitter.com/#!/assylh/status/1095430370315534336"/>
    <hyperlink ref="X47" r:id="rId315" display="https://twitter.com/#!/assylh/status/1095429268991991809"/>
    <hyperlink ref="X48" r:id="rId316" display="https://twitter.com/#!/michaeldag/status/1095431706012778496"/>
    <hyperlink ref="X49" r:id="rId317" display="https://twitter.com/#!/pawel_maczka_/status/1095436485543682048"/>
    <hyperlink ref="X50" r:id="rId318" display="https://twitter.com/#!/pawel_maczka_/status/1095437209296084992"/>
    <hyperlink ref="X51" r:id="rId319" display="https://twitter.com/#!/imranhashmi1/status/1095442084637626373"/>
    <hyperlink ref="X52" r:id="rId320" display="https://twitter.com/#!/graemeknows/status/1095442819638906881"/>
    <hyperlink ref="X53" r:id="rId321" display="https://twitter.com/#!/tim_kanetj/status/1095442898609266688"/>
    <hyperlink ref="X54" r:id="rId322" display="https://twitter.com/#!/mollyvannucci/status/1095190023610064896"/>
    <hyperlink ref="X55" r:id="rId323" display="https://twitter.com/#!/mollyvannucci/status/1095190023610064896"/>
    <hyperlink ref="X56" r:id="rId324" display="https://twitter.com/#!/mollyvannucci/status/1095443176007946241"/>
    <hyperlink ref="X57" r:id="rId325" display="https://twitter.com/#!/charlotte_evel/status/1095443392862011394"/>
    <hyperlink ref="X58" r:id="rId326" display="https://twitter.com/#!/charlotte_evel/status/1095443392862011394"/>
    <hyperlink ref="X59" r:id="rId327" display="https://twitter.com/#!/kamiennus/status/1095443757921488896"/>
    <hyperlink ref="X60" r:id="rId328" display="https://twitter.com/#!/dericknguyen_/status/1095444435263877120"/>
    <hyperlink ref="X61" r:id="rId329" display="https://twitter.com/#!/julie_trinh/status/1095446006181720064"/>
    <hyperlink ref="X62" r:id="rId330" display="https://twitter.com/#!/babinra/status/1095446237992681472"/>
    <hyperlink ref="X63" r:id="rId331" display="https://twitter.com/#!/backuppete/status/1095446516154728448"/>
    <hyperlink ref="X64" r:id="rId332" display="https://twitter.com/#!/nsekkaki/status/1095448344909004802"/>
    <hyperlink ref="X65" r:id="rId333" display="https://twitter.com/#!/genepp/status/1095448745007710209"/>
    <hyperlink ref="X66" r:id="rId334" display="https://twitter.com/#!/kelly_pushong/status/1095437594823983104"/>
    <hyperlink ref="X67" r:id="rId335" display="https://twitter.com/#!/jennabbmd1/status/1095450199764492289"/>
    <hyperlink ref="X68" r:id="rId336" display="https://twitter.com/#!/wendikilbride/status/1095450744004726784"/>
    <hyperlink ref="X69" r:id="rId337" display="https://twitter.com/#!/sophie8stanton/status/1095441539008851968"/>
    <hyperlink ref="X70" r:id="rId338" display="https://twitter.com/#!/wachederichaud/status/1095451204488880129"/>
    <hyperlink ref="X71" r:id="rId339" display="https://twitter.com/#!/jprota38/status/1095453067636424704"/>
    <hyperlink ref="X72" r:id="rId340" display="https://twitter.com/#!/tia_silas/status/1095112119689854976"/>
    <hyperlink ref="X73" r:id="rId341" display="https://twitter.com/#!/tia_silas/status/1095360674958577664"/>
    <hyperlink ref="X74" r:id="rId342" display="https://twitter.com/#!/ibm/status/1095136908127232000"/>
    <hyperlink ref="X75" r:id="rId343" display="https://twitter.com/#!/ibm/status/1095457545257451521"/>
    <hyperlink ref="X76" r:id="rId344" display="https://twitter.com/#!/paigehprice/status/1095457555256471553"/>
    <hyperlink ref="X77" r:id="rId345" display="https://twitter.com/#!/epjmoffatt/status/1095457663763136513"/>
    <hyperlink ref="X78" r:id="rId346" display="https://twitter.com/#!/bettfrancis/status/1095455911550771200"/>
    <hyperlink ref="X79" r:id="rId347" display="https://twitter.com/#!/ibm/status/1095457400692371457"/>
    <hyperlink ref="X80" r:id="rId348" display="https://twitter.com/#!/pamelasiemsen/status/1095457685934288896"/>
    <hyperlink ref="X81" r:id="rId349" display="https://twitter.com/#!/techmash365/status/1095457968722722825"/>
    <hyperlink ref="X82" r:id="rId350" display="https://twitter.com/#!/imranuddinkazi/status/1095458770807865347"/>
    <hyperlink ref="X83" r:id="rId351" display="https://twitter.com/#!/kdmesser74/status/1095459919334133761"/>
    <hyperlink ref="X84" r:id="rId352" display="https://twitter.com/#!/skode001/status/1095460830525632512"/>
    <hyperlink ref="X85" r:id="rId353" display="https://twitter.com/#!/carolinabigblue/status/1095461392885329920"/>
    <hyperlink ref="X86" r:id="rId354" display="https://twitter.com/#!/elaineschwartz_/status/1095461921959088128"/>
    <hyperlink ref="X87" r:id="rId355" display="https://twitter.com/#!/zuhairrattansi/status/1095467401448251392"/>
    <hyperlink ref="X88" r:id="rId356" display="https://twitter.com/#!/chipvanalstyne/status/1095467456716390400"/>
    <hyperlink ref="X89" r:id="rId357" display="https://twitter.com/#!/chipvanalstyne/status/1095467456716390400"/>
    <hyperlink ref="X90" r:id="rId358" display="https://twitter.com/#!/astrostarbright/status/1095467841912942594"/>
    <hyperlink ref="X91" r:id="rId359" display="https://twitter.com/#!/tjido/status/1095470313993715712"/>
    <hyperlink ref="X92" r:id="rId360" display="https://twitter.com/#!/tjido/status/1095470313993715712"/>
    <hyperlink ref="X93" r:id="rId361" display="https://twitter.com/#!/ibmlive/status/1095116247941840897"/>
    <hyperlink ref="X94" r:id="rId362" display="https://twitter.com/#!/tjido/status/1095470313993715712"/>
    <hyperlink ref="X95" r:id="rId363" display="https://twitter.com/#!/fireside_info/status/1095470764604571648"/>
    <hyperlink ref="X96" r:id="rId364" display="https://twitter.com/#!/tjido/status/1093616684752003072"/>
    <hyperlink ref="X97" r:id="rId365" display="https://twitter.com/#!/tjido/status/1095461576256049152"/>
    <hyperlink ref="X98" r:id="rId366" display="https://twitter.com/#!/tjido/status/1095470313993715712"/>
    <hyperlink ref="X99" r:id="rId367" display="https://twitter.com/#!/fireside_info/status/1095470764604571648"/>
    <hyperlink ref="X100" r:id="rId368" display="https://twitter.com/#!/fireside_info/status/1095470764604571648"/>
    <hyperlink ref="X101" r:id="rId369" display="https://twitter.com/#!/annacolibri/status/1095474244614467586"/>
    <hyperlink ref="X102" r:id="rId370" display="https://twitter.com/#!/junito717/status/1095481397249273856"/>
    <hyperlink ref="X103" r:id="rId371" display="https://twitter.com/#!/junito717/status/1095481397249273856"/>
    <hyperlink ref="X104" r:id="rId372" display="https://twitter.com/#!/typeyoo/status/1095483154649907200"/>
    <hyperlink ref="X105" r:id="rId373" display="https://twitter.com/#!/rossmauri/status/1095113236502917121"/>
    <hyperlink ref="X106" r:id="rId374" display="https://twitter.com/#!/rossmauri/status/1095417172942147585"/>
    <hyperlink ref="X107" r:id="rId375" display="https://twitter.com/#!/shawhannahe/status/1095483801877196801"/>
    <hyperlink ref="X108" r:id="rId376" display="https://twitter.com/#!/shawhannahe/status/1095420313104347138"/>
    <hyperlink ref="X109" r:id="rId377" display="https://twitter.com/#!/alisonorsi/status/1095485600503947265"/>
    <hyperlink ref="X110" r:id="rId378" display="https://twitter.com/#!/kbsigler/status/1095487682405224450"/>
    <hyperlink ref="X111" r:id="rId379" display="https://twitter.com/#!/sara_perelman/status/1095488204755615744"/>
    <hyperlink ref="X112" r:id="rId380" display="https://twitter.com/#!/green_goddess/status/1095490201906864128"/>
    <hyperlink ref="X113" r:id="rId381" display="https://twitter.com/#!/ajohnstonpell/status/1095490349093408769"/>
    <hyperlink ref="X114" r:id="rId382" display="https://twitter.com/#!/cejj/status/1095485625833160704"/>
    <hyperlink ref="X115" r:id="rId383" display="https://twitter.com/#!/cejj/status/1095485625833160704"/>
    <hyperlink ref="X116" r:id="rId384" display="https://twitter.com/#!/itsbethbell/status/1095490671631319040"/>
    <hyperlink ref="X117" r:id="rId385" display="https://twitter.com/#!/dslupeiks/status/1095491169478496256"/>
    <hyperlink ref="X118" r:id="rId386" display="https://twitter.com/#!/apnacif/status/1095470473058574336"/>
    <hyperlink ref="X119" r:id="rId387" display="https://twitter.com/#!/apnacif/status/1095491310767632384"/>
    <hyperlink ref="X120" r:id="rId388" display="https://twitter.com/#!/michelleapeluso/status/1095108710253289472"/>
    <hyperlink ref="X121" r:id="rId389" display="https://twitter.com/#!/irina_yakubenko/status/1095115928646238208"/>
    <hyperlink ref="X122" r:id="rId390" display="https://twitter.com/#!/scottjlieberman/status/1095188927990775808"/>
    <hyperlink ref="X123" r:id="rId391" display="https://twitter.com/#!/debbubb/status/1095480259053465605"/>
    <hyperlink ref="X124" r:id="rId392" display="https://twitter.com/#!/dongoyo4/status/1095492828631846912"/>
    <hyperlink ref="X125" r:id="rId393" display="https://twitter.com/#!/scottjlieberman/status/1095462307688148992"/>
    <hyperlink ref="X126" r:id="rId394" display="https://twitter.com/#!/rukhsanasyed/status/1095493660723105793"/>
    <hyperlink ref="X127" r:id="rId395" display="https://twitter.com/#!/scottjlieberman/status/1095462307688148992"/>
    <hyperlink ref="X128" r:id="rId396" display="https://twitter.com/#!/rukhsanasyed/status/1095493660723105793"/>
    <hyperlink ref="X129" r:id="rId397" display="https://twitter.com/#!/sarahsiegel/status/1095494737862246401"/>
    <hyperlink ref="X130" r:id="rId398" display="https://twitter.com/#!/kknight435ictam/status/1095498142013890560"/>
    <hyperlink ref="X131" r:id="rId399" display="https://twitter.com/#!/winnipegjay/status/1095498338957434886"/>
    <hyperlink ref="X132" r:id="rId400" display="https://twitter.com/#!/caltomare6114/status/1095418893533728768"/>
    <hyperlink ref="X133" r:id="rId401" display="https://twitter.com/#!/rukhsanasyed/status/1095493660723105793"/>
    <hyperlink ref="X134" r:id="rId402" display="https://twitter.com/#!/caltomare6114/status/1095418893533728768"/>
    <hyperlink ref="X135" r:id="rId403" display="https://twitter.com/#!/debbubb/status/1095480514255904768"/>
    <hyperlink ref="X136" r:id="rId404" display="https://twitter.com/#!/debbubb/status/1095487856749961216"/>
    <hyperlink ref="X137" r:id="rId405" display="https://twitter.com/#!/debbubb/status/1095488927056551936"/>
    <hyperlink ref="X138" r:id="rId406" display="https://twitter.com/#!/debbubb/status/1095490020754972672"/>
    <hyperlink ref="X139" r:id="rId407" display="https://twitter.com/#!/caltomare6114/status/1095418893533728768"/>
    <hyperlink ref="X140" r:id="rId408" display="https://twitter.com/#!/caltomare6114/status/1095504173083193344"/>
    <hyperlink ref="X141" r:id="rId409" display="https://twitter.com/#!/queenlissa7/status/1095509531671580672"/>
    <hyperlink ref="X142" r:id="rId410" display="https://twitter.com/#!/mrsimonstone/status/1095457107736842240"/>
    <hyperlink ref="X143" r:id="rId411" display="https://twitter.com/#!/therab/status/1095511628043431936"/>
    <hyperlink ref="X144" r:id="rId412" display="https://twitter.com/#!/aimee_atkinson/status/1095516029118279680"/>
    <hyperlink ref="X145" r:id="rId413" display="https://twitter.com/#!/cejj/status/1095485625833160704"/>
    <hyperlink ref="X146" r:id="rId414" display="https://twitter.com/#!/cejj/status/1095490528576073728"/>
    <hyperlink ref="X147" r:id="rId415" display="https://twitter.com/#!/renebosticatibm/status/1095517283055620096"/>
    <hyperlink ref="X148" r:id="rId416" display="https://twitter.com/#!/traveling_chris/status/1095480438217269248"/>
    <hyperlink ref="X149" r:id="rId417" display="https://twitter.com/#!/renebosticatibm/status/1095517424449777664"/>
    <hyperlink ref="X150" r:id="rId418" display="https://twitter.com/#!/renebosticatibm/status/1095517424449777664"/>
    <hyperlink ref="X151" r:id="rId419" display="https://twitter.com/#!/sarahstorelli1/status/1095517442170707968"/>
    <hyperlink ref="X152" r:id="rId420" display="https://twitter.com/#!/sarahstorelli1/status/1095517442170707968"/>
    <hyperlink ref="X153" r:id="rId421" display="https://twitter.com/#!/sarahstorelli1/status/1095517442170707968"/>
    <hyperlink ref="X154" r:id="rId422" display="https://twitter.com/#!/125aditi/status/1095524947986968576"/>
    <hyperlink ref="X155" r:id="rId423" display="https://twitter.com/#!/juangastelu/status/1095527317319942144"/>
    <hyperlink ref="X156" r:id="rId424" display="https://twitter.com/#!/rajesh9db/status/1095529072506126337"/>
    <hyperlink ref="X157" r:id="rId425" display="https://twitter.com/#!/ninelbernardo/status/1095529124762808320"/>
    <hyperlink ref="AZ40" r:id="rId426" display="https://api.twitter.com/1.1/geo/id/5a110d312052166f.json"/>
    <hyperlink ref="AZ52" r:id="rId427" display="https://api.twitter.com/1.1/geo/id/07d9cac5e0488000.json"/>
    <hyperlink ref="AZ56" r:id="rId428" display="https://api.twitter.com/1.1/geo/id/5a110d312052166f.json"/>
    <hyperlink ref="AZ59" r:id="rId429" display="https://api.twitter.com/1.1/geo/id/5a110d312052166f.json"/>
    <hyperlink ref="AZ69" r:id="rId430" display="https://api.twitter.com/1.1/geo/id/5a110d312052166f.json"/>
    <hyperlink ref="AZ83" r:id="rId431" display="https://api.twitter.com/1.1/geo/id/07d9cac5e0488000.json"/>
    <hyperlink ref="AZ86" r:id="rId432" display="https://api.twitter.com/1.1/geo/id/67b98f17fdcf20be.json"/>
    <hyperlink ref="AZ96" r:id="rId433" display="https://api.twitter.com/1.1/geo/id/3797791ff9c0e4c6.json"/>
    <hyperlink ref="AZ109" r:id="rId434" display="https://api.twitter.com/1.1/geo/id/5a110d312052166f.json"/>
    <hyperlink ref="AZ111" r:id="rId435" display="https://api.twitter.com/1.1/geo/id/01a9a39529b27f36.json"/>
    <hyperlink ref="AZ118" r:id="rId436" display="https://api.twitter.com/1.1/geo/id/5a110d312052166f.json"/>
    <hyperlink ref="AZ148" r:id="rId437" display="https://api.twitter.com/1.1/geo/id/5a110d312052166f.json"/>
    <hyperlink ref="AZ151" r:id="rId438" display="https://api.twitter.com/1.1/geo/id/5a110d312052166f.json"/>
    <hyperlink ref="AZ152" r:id="rId439" display="https://api.twitter.com/1.1/geo/id/5a110d312052166f.json"/>
    <hyperlink ref="AZ153" r:id="rId440" display="https://api.twitter.com/1.1/geo/id/5a110d312052166f.json"/>
  </hyperlinks>
  <printOptions/>
  <pageMargins left="0.7" right="0.7" top="0.75" bottom="0.75" header="0.3" footer="0.3"/>
  <pageSetup horizontalDpi="600" verticalDpi="600" orientation="portrait" r:id="rId444"/>
  <legacyDrawing r:id="rId442"/>
  <tableParts>
    <tablePart r:id="rId4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2257</v>
      </c>
      <c r="B1" s="13" t="s">
        <v>2346</v>
      </c>
      <c r="C1" s="13" t="s">
        <v>2347</v>
      </c>
      <c r="D1" s="13" t="s">
        <v>144</v>
      </c>
      <c r="E1" s="13" t="s">
        <v>2349</v>
      </c>
      <c r="F1" s="13" t="s">
        <v>2350</v>
      </c>
      <c r="G1" s="13" t="s">
        <v>2351</v>
      </c>
    </row>
    <row r="2" spans="1:7" ht="15">
      <c r="A2" s="78" t="s">
        <v>1858</v>
      </c>
      <c r="B2" s="78">
        <v>98</v>
      </c>
      <c r="C2" s="122">
        <v>0.05320304017372421</v>
      </c>
      <c r="D2" s="78" t="s">
        <v>2348</v>
      </c>
      <c r="E2" s="78"/>
      <c r="F2" s="78"/>
      <c r="G2" s="78"/>
    </row>
    <row r="3" spans="1:7" ht="15">
      <c r="A3" s="78" t="s">
        <v>1859</v>
      </c>
      <c r="B3" s="78">
        <v>6</v>
      </c>
      <c r="C3" s="122">
        <v>0.0032573289902280127</v>
      </c>
      <c r="D3" s="78" t="s">
        <v>2348</v>
      </c>
      <c r="E3" s="78"/>
      <c r="F3" s="78"/>
      <c r="G3" s="78"/>
    </row>
    <row r="4" spans="1:7" ht="15">
      <c r="A4" s="78" t="s">
        <v>1860</v>
      </c>
      <c r="B4" s="78">
        <v>0</v>
      </c>
      <c r="C4" s="122">
        <v>0</v>
      </c>
      <c r="D4" s="78" t="s">
        <v>2348</v>
      </c>
      <c r="E4" s="78"/>
      <c r="F4" s="78"/>
      <c r="G4" s="78"/>
    </row>
    <row r="5" spans="1:7" ht="15">
      <c r="A5" s="78" t="s">
        <v>1861</v>
      </c>
      <c r="B5" s="78">
        <v>1738</v>
      </c>
      <c r="C5" s="122">
        <v>0.9435396308360479</v>
      </c>
      <c r="D5" s="78" t="s">
        <v>2348</v>
      </c>
      <c r="E5" s="78"/>
      <c r="F5" s="78"/>
      <c r="G5" s="78"/>
    </row>
    <row r="6" spans="1:7" ht="15">
      <c r="A6" s="78" t="s">
        <v>1862</v>
      </c>
      <c r="B6" s="78">
        <v>1842</v>
      </c>
      <c r="C6" s="122">
        <v>1</v>
      </c>
      <c r="D6" s="78" t="s">
        <v>2348</v>
      </c>
      <c r="E6" s="78"/>
      <c r="F6" s="78"/>
      <c r="G6" s="78"/>
    </row>
    <row r="7" spans="1:7" ht="15">
      <c r="A7" s="84" t="s">
        <v>446</v>
      </c>
      <c r="B7" s="84">
        <v>122</v>
      </c>
      <c r="C7" s="123">
        <v>0.00376725655667365</v>
      </c>
      <c r="D7" s="84" t="s">
        <v>2348</v>
      </c>
      <c r="E7" s="84" t="b">
        <v>0</v>
      </c>
      <c r="F7" s="84" t="b">
        <v>0</v>
      </c>
      <c r="G7" s="84" t="b">
        <v>0</v>
      </c>
    </row>
    <row r="8" spans="1:7" ht="15">
      <c r="A8" s="84" t="s">
        <v>269</v>
      </c>
      <c r="B8" s="84">
        <v>66</v>
      </c>
      <c r="C8" s="123">
        <v>0.01872743788506276</v>
      </c>
      <c r="D8" s="84" t="s">
        <v>2348</v>
      </c>
      <c r="E8" s="84" t="b">
        <v>0</v>
      </c>
      <c r="F8" s="84" t="b">
        <v>0</v>
      </c>
      <c r="G8" s="84" t="b">
        <v>0</v>
      </c>
    </row>
    <row r="9" spans="1:7" ht="15">
      <c r="A9" s="84" t="s">
        <v>463</v>
      </c>
      <c r="B9" s="84">
        <v>50</v>
      </c>
      <c r="C9" s="123">
        <v>0.01902544796344003</v>
      </c>
      <c r="D9" s="84" t="s">
        <v>2348</v>
      </c>
      <c r="E9" s="84" t="b">
        <v>0</v>
      </c>
      <c r="F9" s="84" t="b">
        <v>0</v>
      </c>
      <c r="G9" s="84" t="b">
        <v>0</v>
      </c>
    </row>
    <row r="10" spans="1:7" ht="15">
      <c r="A10" s="84" t="s">
        <v>1816</v>
      </c>
      <c r="B10" s="84">
        <v>42</v>
      </c>
      <c r="C10" s="123">
        <v>0.018851656059507105</v>
      </c>
      <c r="D10" s="84" t="s">
        <v>2348</v>
      </c>
      <c r="E10" s="84" t="b">
        <v>1</v>
      </c>
      <c r="F10" s="84" t="b">
        <v>0</v>
      </c>
      <c r="G10" s="84" t="b">
        <v>0</v>
      </c>
    </row>
    <row r="11" spans="1:7" ht="15">
      <c r="A11" s="84" t="s">
        <v>300</v>
      </c>
      <c r="B11" s="84">
        <v>39</v>
      </c>
      <c r="C11" s="123">
        <v>0.01863796357671</v>
      </c>
      <c r="D11" s="84" t="s">
        <v>2348</v>
      </c>
      <c r="E11" s="84" t="b">
        <v>0</v>
      </c>
      <c r="F11" s="84" t="b">
        <v>0</v>
      </c>
      <c r="G11" s="84" t="b">
        <v>0</v>
      </c>
    </row>
    <row r="12" spans="1:7" ht="15">
      <c r="A12" s="84" t="s">
        <v>1812</v>
      </c>
      <c r="B12" s="84">
        <v>35</v>
      </c>
      <c r="C12" s="123">
        <v>0.018210926028831315</v>
      </c>
      <c r="D12" s="84" t="s">
        <v>2348</v>
      </c>
      <c r="E12" s="84" t="b">
        <v>0</v>
      </c>
      <c r="F12" s="84" t="b">
        <v>0</v>
      </c>
      <c r="G12" s="84" t="b">
        <v>0</v>
      </c>
    </row>
    <row r="13" spans="1:7" ht="15">
      <c r="A13" s="84" t="s">
        <v>1870</v>
      </c>
      <c r="B13" s="84">
        <v>15</v>
      </c>
      <c r="C13" s="123">
        <v>0.012786317763765822</v>
      </c>
      <c r="D13" s="84" t="s">
        <v>2348</v>
      </c>
      <c r="E13" s="84" t="b">
        <v>0</v>
      </c>
      <c r="F13" s="84" t="b">
        <v>0</v>
      </c>
      <c r="G13" s="84" t="b">
        <v>0</v>
      </c>
    </row>
    <row r="14" spans="1:7" ht="15">
      <c r="A14" s="84" t="s">
        <v>1813</v>
      </c>
      <c r="B14" s="84">
        <v>14</v>
      </c>
      <c r="C14" s="123">
        <v>0.012312493264789318</v>
      </c>
      <c r="D14" s="84" t="s">
        <v>2348</v>
      </c>
      <c r="E14" s="84" t="b">
        <v>0</v>
      </c>
      <c r="F14" s="84" t="b">
        <v>0</v>
      </c>
      <c r="G14" s="84" t="b">
        <v>0</v>
      </c>
    </row>
    <row r="15" spans="1:7" ht="15">
      <c r="A15" s="84" t="s">
        <v>1879</v>
      </c>
      <c r="B15" s="84">
        <v>13</v>
      </c>
      <c r="C15" s="123">
        <v>0.011810647586360261</v>
      </c>
      <c r="D15" s="84" t="s">
        <v>2348</v>
      </c>
      <c r="E15" s="84" t="b">
        <v>0</v>
      </c>
      <c r="F15" s="84" t="b">
        <v>0</v>
      </c>
      <c r="G15" s="84" t="b">
        <v>0</v>
      </c>
    </row>
    <row r="16" spans="1:7" ht="15">
      <c r="A16" s="84" t="s">
        <v>1889</v>
      </c>
      <c r="B16" s="84">
        <v>12</v>
      </c>
      <c r="C16" s="123">
        <v>0.011687883531201712</v>
      </c>
      <c r="D16" s="84" t="s">
        <v>2348</v>
      </c>
      <c r="E16" s="84" t="b">
        <v>0</v>
      </c>
      <c r="F16" s="84" t="b">
        <v>0</v>
      </c>
      <c r="G16" s="84" t="b">
        <v>0</v>
      </c>
    </row>
    <row r="17" spans="1:7" ht="15">
      <c r="A17" s="84" t="s">
        <v>303</v>
      </c>
      <c r="B17" s="84">
        <v>9</v>
      </c>
      <c r="C17" s="123">
        <v>0.009473811187634228</v>
      </c>
      <c r="D17" s="84" t="s">
        <v>2348</v>
      </c>
      <c r="E17" s="84" t="b">
        <v>0</v>
      </c>
      <c r="F17" s="84" t="b">
        <v>0</v>
      </c>
      <c r="G17" s="84" t="b">
        <v>0</v>
      </c>
    </row>
    <row r="18" spans="1:7" ht="15">
      <c r="A18" s="84" t="s">
        <v>441</v>
      </c>
      <c r="B18" s="84">
        <v>9</v>
      </c>
      <c r="C18" s="123">
        <v>0.009473811187634228</v>
      </c>
      <c r="D18" s="84" t="s">
        <v>2348</v>
      </c>
      <c r="E18" s="84" t="b">
        <v>0</v>
      </c>
      <c r="F18" s="84" t="b">
        <v>0</v>
      </c>
      <c r="G18" s="84" t="b">
        <v>0</v>
      </c>
    </row>
    <row r="19" spans="1:7" ht="15">
      <c r="A19" s="84" t="s">
        <v>1872</v>
      </c>
      <c r="B19" s="84">
        <v>9</v>
      </c>
      <c r="C19" s="123">
        <v>0.009473811187634228</v>
      </c>
      <c r="D19" s="84" t="s">
        <v>2348</v>
      </c>
      <c r="E19" s="84" t="b">
        <v>0</v>
      </c>
      <c r="F19" s="84" t="b">
        <v>0</v>
      </c>
      <c r="G19" s="84" t="b">
        <v>0</v>
      </c>
    </row>
    <row r="20" spans="1:7" ht="15">
      <c r="A20" s="84" t="s">
        <v>1874</v>
      </c>
      <c r="B20" s="84">
        <v>8</v>
      </c>
      <c r="C20" s="123">
        <v>0.008790497792158168</v>
      </c>
      <c r="D20" s="84" t="s">
        <v>2348</v>
      </c>
      <c r="E20" s="84" t="b">
        <v>0</v>
      </c>
      <c r="F20" s="84" t="b">
        <v>0</v>
      </c>
      <c r="G20" s="84" t="b">
        <v>0</v>
      </c>
    </row>
    <row r="21" spans="1:7" ht="15">
      <c r="A21" s="84" t="s">
        <v>1814</v>
      </c>
      <c r="B21" s="84">
        <v>8</v>
      </c>
      <c r="C21" s="123">
        <v>0.008790497792158168</v>
      </c>
      <c r="D21" s="84" t="s">
        <v>2348</v>
      </c>
      <c r="E21" s="84" t="b">
        <v>0</v>
      </c>
      <c r="F21" s="84" t="b">
        <v>0</v>
      </c>
      <c r="G21" s="84" t="b">
        <v>0</v>
      </c>
    </row>
    <row r="22" spans="1:7" ht="15">
      <c r="A22" s="84" t="s">
        <v>1876</v>
      </c>
      <c r="B22" s="84">
        <v>8</v>
      </c>
      <c r="C22" s="123">
        <v>0.008790497792158168</v>
      </c>
      <c r="D22" s="84" t="s">
        <v>2348</v>
      </c>
      <c r="E22" s="84" t="b">
        <v>0</v>
      </c>
      <c r="F22" s="84" t="b">
        <v>0</v>
      </c>
      <c r="G22" s="84" t="b">
        <v>0</v>
      </c>
    </row>
    <row r="23" spans="1:7" ht="15">
      <c r="A23" s="84" t="s">
        <v>1882</v>
      </c>
      <c r="B23" s="84">
        <v>8</v>
      </c>
      <c r="C23" s="123">
        <v>0.008790497792158168</v>
      </c>
      <c r="D23" s="84" t="s">
        <v>2348</v>
      </c>
      <c r="E23" s="84" t="b">
        <v>0</v>
      </c>
      <c r="F23" s="84" t="b">
        <v>0</v>
      </c>
      <c r="G23" s="84" t="b">
        <v>0</v>
      </c>
    </row>
    <row r="24" spans="1:7" ht="15">
      <c r="A24" s="84" t="s">
        <v>1883</v>
      </c>
      <c r="B24" s="84">
        <v>8</v>
      </c>
      <c r="C24" s="123">
        <v>0.008790497792158168</v>
      </c>
      <c r="D24" s="84" t="s">
        <v>2348</v>
      </c>
      <c r="E24" s="84" t="b">
        <v>0</v>
      </c>
      <c r="F24" s="84" t="b">
        <v>0</v>
      </c>
      <c r="G24" s="84" t="b">
        <v>0</v>
      </c>
    </row>
    <row r="25" spans="1:7" ht="15">
      <c r="A25" s="84" t="s">
        <v>1873</v>
      </c>
      <c r="B25" s="84">
        <v>7</v>
      </c>
      <c r="C25" s="123">
        <v>0.008058060684423421</v>
      </c>
      <c r="D25" s="84" t="s">
        <v>2348</v>
      </c>
      <c r="E25" s="84" t="b">
        <v>0</v>
      </c>
      <c r="F25" s="84" t="b">
        <v>0</v>
      </c>
      <c r="G25" s="84" t="b">
        <v>0</v>
      </c>
    </row>
    <row r="26" spans="1:7" ht="15">
      <c r="A26" s="84" t="s">
        <v>1871</v>
      </c>
      <c r="B26" s="84">
        <v>7</v>
      </c>
      <c r="C26" s="123">
        <v>0.008058060684423421</v>
      </c>
      <c r="D26" s="84" t="s">
        <v>2348</v>
      </c>
      <c r="E26" s="84" t="b">
        <v>0</v>
      </c>
      <c r="F26" s="84" t="b">
        <v>0</v>
      </c>
      <c r="G26" s="84" t="b">
        <v>0</v>
      </c>
    </row>
    <row r="27" spans="1:7" ht="15">
      <c r="A27" s="84" t="s">
        <v>1884</v>
      </c>
      <c r="B27" s="84">
        <v>7</v>
      </c>
      <c r="C27" s="123">
        <v>0.008058060684423421</v>
      </c>
      <c r="D27" s="84" t="s">
        <v>2348</v>
      </c>
      <c r="E27" s="84" t="b">
        <v>0</v>
      </c>
      <c r="F27" s="84" t="b">
        <v>0</v>
      </c>
      <c r="G27" s="84" t="b">
        <v>0</v>
      </c>
    </row>
    <row r="28" spans="1:7" ht="15">
      <c r="A28" s="84" t="s">
        <v>1885</v>
      </c>
      <c r="B28" s="84">
        <v>7</v>
      </c>
      <c r="C28" s="123">
        <v>0.008058060684423421</v>
      </c>
      <c r="D28" s="84" t="s">
        <v>2348</v>
      </c>
      <c r="E28" s="84" t="b">
        <v>0</v>
      </c>
      <c r="F28" s="84" t="b">
        <v>0</v>
      </c>
      <c r="G28" s="84" t="b">
        <v>0</v>
      </c>
    </row>
    <row r="29" spans="1:7" ht="15">
      <c r="A29" s="84" t="s">
        <v>1886</v>
      </c>
      <c r="B29" s="84">
        <v>7</v>
      </c>
      <c r="C29" s="123">
        <v>0.008058060684423421</v>
      </c>
      <c r="D29" s="84" t="s">
        <v>2348</v>
      </c>
      <c r="E29" s="84" t="b">
        <v>0</v>
      </c>
      <c r="F29" s="84" t="b">
        <v>0</v>
      </c>
      <c r="G29" s="84" t="b">
        <v>0</v>
      </c>
    </row>
    <row r="30" spans="1:7" ht="15">
      <c r="A30" s="84" t="s">
        <v>1887</v>
      </c>
      <c r="B30" s="84">
        <v>7</v>
      </c>
      <c r="C30" s="123">
        <v>0.008058060684423421</v>
      </c>
      <c r="D30" s="84" t="s">
        <v>2348</v>
      </c>
      <c r="E30" s="84" t="b">
        <v>0</v>
      </c>
      <c r="F30" s="84" t="b">
        <v>0</v>
      </c>
      <c r="G30" s="84" t="b">
        <v>0</v>
      </c>
    </row>
    <row r="31" spans="1:7" ht="15">
      <c r="A31" s="84" t="s">
        <v>1909</v>
      </c>
      <c r="B31" s="84">
        <v>7</v>
      </c>
      <c r="C31" s="123">
        <v>0.008058060684423421</v>
      </c>
      <c r="D31" s="84" t="s">
        <v>2348</v>
      </c>
      <c r="E31" s="84" t="b">
        <v>0</v>
      </c>
      <c r="F31" s="84" t="b">
        <v>0</v>
      </c>
      <c r="G31" s="84" t="b">
        <v>0</v>
      </c>
    </row>
    <row r="32" spans="1:7" ht="15">
      <c r="A32" s="84" t="s">
        <v>2258</v>
      </c>
      <c r="B32" s="84">
        <v>6</v>
      </c>
      <c r="C32" s="123">
        <v>0.007269436899759239</v>
      </c>
      <c r="D32" s="84" t="s">
        <v>2348</v>
      </c>
      <c r="E32" s="84" t="b">
        <v>0</v>
      </c>
      <c r="F32" s="84" t="b">
        <v>0</v>
      </c>
      <c r="G32" s="84" t="b">
        <v>0</v>
      </c>
    </row>
    <row r="33" spans="1:7" ht="15">
      <c r="A33" s="84" t="s">
        <v>2259</v>
      </c>
      <c r="B33" s="84">
        <v>6</v>
      </c>
      <c r="C33" s="123">
        <v>0.007269436899759239</v>
      </c>
      <c r="D33" s="84" t="s">
        <v>2348</v>
      </c>
      <c r="E33" s="84" t="b">
        <v>0</v>
      </c>
      <c r="F33" s="84" t="b">
        <v>0</v>
      </c>
      <c r="G33" s="84" t="b">
        <v>0</v>
      </c>
    </row>
    <row r="34" spans="1:7" ht="15">
      <c r="A34" s="84" t="s">
        <v>1878</v>
      </c>
      <c r="B34" s="84">
        <v>6</v>
      </c>
      <c r="C34" s="123">
        <v>0.007269436899759239</v>
      </c>
      <c r="D34" s="84" t="s">
        <v>2348</v>
      </c>
      <c r="E34" s="84" t="b">
        <v>1</v>
      </c>
      <c r="F34" s="84" t="b">
        <v>0</v>
      </c>
      <c r="G34" s="84" t="b">
        <v>0</v>
      </c>
    </row>
    <row r="35" spans="1:7" ht="15">
      <c r="A35" s="84" t="s">
        <v>2260</v>
      </c>
      <c r="B35" s="84">
        <v>6</v>
      </c>
      <c r="C35" s="123">
        <v>0.008222999674428993</v>
      </c>
      <c r="D35" s="84" t="s">
        <v>2348</v>
      </c>
      <c r="E35" s="84" t="b">
        <v>0</v>
      </c>
      <c r="F35" s="84" t="b">
        <v>0</v>
      </c>
      <c r="G35" s="84" t="b">
        <v>0</v>
      </c>
    </row>
    <row r="36" spans="1:7" ht="15">
      <c r="A36" s="84" t="s">
        <v>2261</v>
      </c>
      <c r="B36" s="84">
        <v>5</v>
      </c>
      <c r="C36" s="123">
        <v>0.006415180175405375</v>
      </c>
      <c r="D36" s="84" t="s">
        <v>2348</v>
      </c>
      <c r="E36" s="84" t="b">
        <v>0</v>
      </c>
      <c r="F36" s="84" t="b">
        <v>0</v>
      </c>
      <c r="G36" s="84" t="b">
        <v>0</v>
      </c>
    </row>
    <row r="37" spans="1:7" ht="15">
      <c r="A37" s="84" t="s">
        <v>1815</v>
      </c>
      <c r="B37" s="84">
        <v>5</v>
      </c>
      <c r="C37" s="123">
        <v>0.006415180175405375</v>
      </c>
      <c r="D37" s="84" t="s">
        <v>2348</v>
      </c>
      <c r="E37" s="84" t="b">
        <v>0</v>
      </c>
      <c r="F37" s="84" t="b">
        <v>0</v>
      </c>
      <c r="G37" s="84" t="b">
        <v>0</v>
      </c>
    </row>
    <row r="38" spans="1:7" ht="15">
      <c r="A38" s="84" t="s">
        <v>2262</v>
      </c>
      <c r="B38" s="84">
        <v>5</v>
      </c>
      <c r="C38" s="123">
        <v>0.006415180175405375</v>
      </c>
      <c r="D38" s="84" t="s">
        <v>2348</v>
      </c>
      <c r="E38" s="84" t="b">
        <v>0</v>
      </c>
      <c r="F38" s="84" t="b">
        <v>0</v>
      </c>
      <c r="G38" s="84" t="b">
        <v>0</v>
      </c>
    </row>
    <row r="39" spans="1:7" ht="15">
      <c r="A39" s="84" t="s">
        <v>1864</v>
      </c>
      <c r="B39" s="84">
        <v>5</v>
      </c>
      <c r="C39" s="123">
        <v>0.006415180175405375</v>
      </c>
      <c r="D39" s="84" t="s">
        <v>2348</v>
      </c>
      <c r="E39" s="84" t="b">
        <v>0</v>
      </c>
      <c r="F39" s="84" t="b">
        <v>0</v>
      </c>
      <c r="G39" s="84" t="b">
        <v>0</v>
      </c>
    </row>
    <row r="40" spans="1:7" ht="15">
      <c r="A40" s="84" t="s">
        <v>2263</v>
      </c>
      <c r="B40" s="84">
        <v>5</v>
      </c>
      <c r="C40" s="123">
        <v>0.006415180175405375</v>
      </c>
      <c r="D40" s="84" t="s">
        <v>2348</v>
      </c>
      <c r="E40" s="84" t="b">
        <v>0</v>
      </c>
      <c r="F40" s="84" t="b">
        <v>0</v>
      </c>
      <c r="G40" s="84" t="b">
        <v>0</v>
      </c>
    </row>
    <row r="41" spans="1:7" ht="15">
      <c r="A41" s="84" t="s">
        <v>1907</v>
      </c>
      <c r="B41" s="84">
        <v>5</v>
      </c>
      <c r="C41" s="123">
        <v>0.006415180175405375</v>
      </c>
      <c r="D41" s="84" t="s">
        <v>2348</v>
      </c>
      <c r="E41" s="84" t="b">
        <v>0</v>
      </c>
      <c r="F41" s="84" t="b">
        <v>0</v>
      </c>
      <c r="G41" s="84" t="b">
        <v>0</v>
      </c>
    </row>
    <row r="42" spans="1:7" ht="15">
      <c r="A42" s="84" t="s">
        <v>1908</v>
      </c>
      <c r="B42" s="84">
        <v>5</v>
      </c>
      <c r="C42" s="123">
        <v>0.006415180175405375</v>
      </c>
      <c r="D42" s="84" t="s">
        <v>2348</v>
      </c>
      <c r="E42" s="84" t="b">
        <v>0</v>
      </c>
      <c r="F42" s="84" t="b">
        <v>0</v>
      </c>
      <c r="G42" s="84" t="b">
        <v>0</v>
      </c>
    </row>
    <row r="43" spans="1:7" ht="15">
      <c r="A43" s="84" t="s">
        <v>1910</v>
      </c>
      <c r="B43" s="84">
        <v>5</v>
      </c>
      <c r="C43" s="123">
        <v>0.006415180175405375</v>
      </c>
      <c r="D43" s="84" t="s">
        <v>2348</v>
      </c>
      <c r="E43" s="84" t="b">
        <v>1</v>
      </c>
      <c r="F43" s="84" t="b">
        <v>0</v>
      </c>
      <c r="G43" s="84" t="b">
        <v>0</v>
      </c>
    </row>
    <row r="44" spans="1:7" ht="15">
      <c r="A44" s="84" t="s">
        <v>1911</v>
      </c>
      <c r="B44" s="84">
        <v>5</v>
      </c>
      <c r="C44" s="123">
        <v>0.006415180175405375</v>
      </c>
      <c r="D44" s="84" t="s">
        <v>2348</v>
      </c>
      <c r="E44" s="84" t="b">
        <v>0</v>
      </c>
      <c r="F44" s="84" t="b">
        <v>0</v>
      </c>
      <c r="G44" s="84" t="b">
        <v>0</v>
      </c>
    </row>
    <row r="45" spans="1:7" ht="15">
      <c r="A45" s="84" t="s">
        <v>1912</v>
      </c>
      <c r="B45" s="84">
        <v>5</v>
      </c>
      <c r="C45" s="123">
        <v>0.006415180175405375</v>
      </c>
      <c r="D45" s="84" t="s">
        <v>2348</v>
      </c>
      <c r="E45" s="84" t="b">
        <v>0</v>
      </c>
      <c r="F45" s="84" t="b">
        <v>0</v>
      </c>
      <c r="G45" s="84" t="b">
        <v>0</v>
      </c>
    </row>
    <row r="46" spans="1:7" ht="15">
      <c r="A46" s="84" t="s">
        <v>2264</v>
      </c>
      <c r="B46" s="84">
        <v>5</v>
      </c>
      <c r="C46" s="123">
        <v>0.006415180175405375</v>
      </c>
      <c r="D46" s="84" t="s">
        <v>2348</v>
      </c>
      <c r="E46" s="84" t="b">
        <v>0</v>
      </c>
      <c r="F46" s="84" t="b">
        <v>0</v>
      </c>
      <c r="G46" s="84" t="b">
        <v>0</v>
      </c>
    </row>
    <row r="47" spans="1:7" ht="15">
      <c r="A47" s="84" t="s">
        <v>2265</v>
      </c>
      <c r="B47" s="84">
        <v>4</v>
      </c>
      <c r="C47" s="123">
        <v>0.005481999782952662</v>
      </c>
      <c r="D47" s="84" t="s">
        <v>2348</v>
      </c>
      <c r="E47" s="84" t="b">
        <v>0</v>
      </c>
      <c r="F47" s="84" t="b">
        <v>0</v>
      </c>
      <c r="G47" s="84" t="b">
        <v>0</v>
      </c>
    </row>
    <row r="48" spans="1:7" ht="15">
      <c r="A48" s="84" t="s">
        <v>2266</v>
      </c>
      <c r="B48" s="84">
        <v>4</v>
      </c>
      <c r="C48" s="123">
        <v>0.005481999782952662</v>
      </c>
      <c r="D48" s="84" t="s">
        <v>2348</v>
      </c>
      <c r="E48" s="84" t="b">
        <v>0</v>
      </c>
      <c r="F48" s="84" t="b">
        <v>0</v>
      </c>
      <c r="G48" s="84" t="b">
        <v>0</v>
      </c>
    </row>
    <row r="49" spans="1:7" ht="15">
      <c r="A49" s="84" t="s">
        <v>1880</v>
      </c>
      <c r="B49" s="84">
        <v>4</v>
      </c>
      <c r="C49" s="123">
        <v>0.006568750669826241</v>
      </c>
      <c r="D49" s="84" t="s">
        <v>2348</v>
      </c>
      <c r="E49" s="84" t="b">
        <v>0</v>
      </c>
      <c r="F49" s="84" t="b">
        <v>0</v>
      </c>
      <c r="G49" s="84" t="b">
        <v>0</v>
      </c>
    </row>
    <row r="50" spans="1:7" ht="15">
      <c r="A50" s="84" t="s">
        <v>2267</v>
      </c>
      <c r="B50" s="84">
        <v>4</v>
      </c>
      <c r="C50" s="123">
        <v>0.005481999782952662</v>
      </c>
      <c r="D50" s="84" t="s">
        <v>2348</v>
      </c>
      <c r="E50" s="84" t="b">
        <v>0</v>
      </c>
      <c r="F50" s="84" t="b">
        <v>0</v>
      </c>
      <c r="G50" s="84" t="b">
        <v>0</v>
      </c>
    </row>
    <row r="51" spans="1:7" ht="15">
      <c r="A51" s="84" t="s">
        <v>2268</v>
      </c>
      <c r="B51" s="84">
        <v>4</v>
      </c>
      <c r="C51" s="123">
        <v>0.005481999782952662</v>
      </c>
      <c r="D51" s="84" t="s">
        <v>2348</v>
      </c>
      <c r="E51" s="84" t="b">
        <v>1</v>
      </c>
      <c r="F51" s="84" t="b">
        <v>0</v>
      </c>
      <c r="G51" s="84" t="b">
        <v>0</v>
      </c>
    </row>
    <row r="52" spans="1:7" ht="15">
      <c r="A52" s="84" t="s">
        <v>2269</v>
      </c>
      <c r="B52" s="84">
        <v>4</v>
      </c>
      <c r="C52" s="123">
        <v>0.005481999782952662</v>
      </c>
      <c r="D52" s="84" t="s">
        <v>2348</v>
      </c>
      <c r="E52" s="84" t="b">
        <v>1</v>
      </c>
      <c r="F52" s="84" t="b">
        <v>0</v>
      </c>
      <c r="G52" s="84" t="b">
        <v>0</v>
      </c>
    </row>
    <row r="53" spans="1:7" ht="15">
      <c r="A53" s="84" t="s">
        <v>1865</v>
      </c>
      <c r="B53" s="84">
        <v>4</v>
      </c>
      <c r="C53" s="123">
        <v>0.005481999782952662</v>
      </c>
      <c r="D53" s="84" t="s">
        <v>2348</v>
      </c>
      <c r="E53" s="84" t="b">
        <v>0</v>
      </c>
      <c r="F53" s="84" t="b">
        <v>0</v>
      </c>
      <c r="G53" s="84" t="b">
        <v>0</v>
      </c>
    </row>
    <row r="54" spans="1:7" ht="15">
      <c r="A54" s="84" t="s">
        <v>1866</v>
      </c>
      <c r="B54" s="84">
        <v>4</v>
      </c>
      <c r="C54" s="123">
        <v>0.005481999782952662</v>
      </c>
      <c r="D54" s="84" t="s">
        <v>2348</v>
      </c>
      <c r="E54" s="84" t="b">
        <v>0</v>
      </c>
      <c r="F54" s="84" t="b">
        <v>0</v>
      </c>
      <c r="G54" s="84" t="b">
        <v>0</v>
      </c>
    </row>
    <row r="55" spans="1:7" ht="15">
      <c r="A55" s="84" t="s">
        <v>1867</v>
      </c>
      <c r="B55" s="84">
        <v>4</v>
      </c>
      <c r="C55" s="123">
        <v>0.005481999782952662</v>
      </c>
      <c r="D55" s="84" t="s">
        <v>2348</v>
      </c>
      <c r="E55" s="84" t="b">
        <v>0</v>
      </c>
      <c r="F55" s="84" t="b">
        <v>0</v>
      </c>
      <c r="G55" s="84" t="b">
        <v>0</v>
      </c>
    </row>
    <row r="56" spans="1:7" ht="15">
      <c r="A56" s="84" t="s">
        <v>1868</v>
      </c>
      <c r="B56" s="84">
        <v>4</v>
      </c>
      <c r="C56" s="123">
        <v>0.005481999782952662</v>
      </c>
      <c r="D56" s="84" t="s">
        <v>2348</v>
      </c>
      <c r="E56" s="84" t="b">
        <v>0</v>
      </c>
      <c r="F56" s="84" t="b">
        <v>0</v>
      </c>
      <c r="G56" s="84" t="b">
        <v>0</v>
      </c>
    </row>
    <row r="57" spans="1:7" ht="15">
      <c r="A57" s="84" t="s">
        <v>2270</v>
      </c>
      <c r="B57" s="84">
        <v>4</v>
      </c>
      <c r="C57" s="123">
        <v>0.005481999782952662</v>
      </c>
      <c r="D57" s="84" t="s">
        <v>2348</v>
      </c>
      <c r="E57" s="84" t="b">
        <v>0</v>
      </c>
      <c r="F57" s="84" t="b">
        <v>0</v>
      </c>
      <c r="G57" s="84" t="b">
        <v>0</v>
      </c>
    </row>
    <row r="58" spans="1:7" ht="15">
      <c r="A58" s="84" t="s">
        <v>2271</v>
      </c>
      <c r="B58" s="84">
        <v>4</v>
      </c>
      <c r="C58" s="123">
        <v>0.005481999782952662</v>
      </c>
      <c r="D58" s="84" t="s">
        <v>2348</v>
      </c>
      <c r="E58" s="84" t="b">
        <v>0</v>
      </c>
      <c r="F58" s="84" t="b">
        <v>0</v>
      </c>
      <c r="G58" s="84" t="b">
        <v>0</v>
      </c>
    </row>
    <row r="59" spans="1:7" ht="15">
      <c r="A59" s="84" t="s">
        <v>2272</v>
      </c>
      <c r="B59" s="84">
        <v>4</v>
      </c>
      <c r="C59" s="123">
        <v>0.005481999782952662</v>
      </c>
      <c r="D59" s="84" t="s">
        <v>2348</v>
      </c>
      <c r="E59" s="84" t="b">
        <v>0</v>
      </c>
      <c r="F59" s="84" t="b">
        <v>1</v>
      </c>
      <c r="G59" s="84" t="b">
        <v>0</v>
      </c>
    </row>
    <row r="60" spans="1:7" ht="15">
      <c r="A60" s="84" t="s">
        <v>2273</v>
      </c>
      <c r="B60" s="84">
        <v>4</v>
      </c>
      <c r="C60" s="123">
        <v>0.005481999782952662</v>
      </c>
      <c r="D60" s="84" t="s">
        <v>2348</v>
      </c>
      <c r="E60" s="84" t="b">
        <v>0</v>
      </c>
      <c r="F60" s="84" t="b">
        <v>0</v>
      </c>
      <c r="G60" s="84" t="b">
        <v>0</v>
      </c>
    </row>
    <row r="61" spans="1:7" ht="15">
      <c r="A61" s="84" t="s">
        <v>1897</v>
      </c>
      <c r="B61" s="84">
        <v>3</v>
      </c>
      <c r="C61" s="123">
        <v>0.004449781615034803</v>
      </c>
      <c r="D61" s="84" t="s">
        <v>2348</v>
      </c>
      <c r="E61" s="84" t="b">
        <v>0</v>
      </c>
      <c r="F61" s="84" t="b">
        <v>0</v>
      </c>
      <c r="G61" s="84" t="b">
        <v>0</v>
      </c>
    </row>
    <row r="62" spans="1:7" ht="15">
      <c r="A62" s="84" t="s">
        <v>1898</v>
      </c>
      <c r="B62" s="84">
        <v>3</v>
      </c>
      <c r="C62" s="123">
        <v>0.004449781615034803</v>
      </c>
      <c r="D62" s="84" t="s">
        <v>2348</v>
      </c>
      <c r="E62" s="84" t="b">
        <v>0</v>
      </c>
      <c r="F62" s="84" t="b">
        <v>0</v>
      </c>
      <c r="G62" s="84" t="b">
        <v>0</v>
      </c>
    </row>
    <row r="63" spans="1:7" ht="15">
      <c r="A63" s="84" t="s">
        <v>1899</v>
      </c>
      <c r="B63" s="84">
        <v>3</v>
      </c>
      <c r="C63" s="123">
        <v>0.004449781615034803</v>
      </c>
      <c r="D63" s="84" t="s">
        <v>2348</v>
      </c>
      <c r="E63" s="84" t="b">
        <v>0</v>
      </c>
      <c r="F63" s="84" t="b">
        <v>0</v>
      </c>
      <c r="G63" s="84" t="b">
        <v>0</v>
      </c>
    </row>
    <row r="64" spans="1:7" ht="15">
      <c r="A64" s="84" t="s">
        <v>1900</v>
      </c>
      <c r="B64" s="84">
        <v>3</v>
      </c>
      <c r="C64" s="123">
        <v>0.004449781615034803</v>
      </c>
      <c r="D64" s="84" t="s">
        <v>2348</v>
      </c>
      <c r="E64" s="84" t="b">
        <v>1</v>
      </c>
      <c r="F64" s="84" t="b">
        <v>0</v>
      </c>
      <c r="G64" s="84" t="b">
        <v>0</v>
      </c>
    </row>
    <row r="65" spans="1:7" ht="15">
      <c r="A65" s="84" t="s">
        <v>1901</v>
      </c>
      <c r="B65" s="84">
        <v>3</v>
      </c>
      <c r="C65" s="123">
        <v>0.004449781615034803</v>
      </c>
      <c r="D65" s="84" t="s">
        <v>2348</v>
      </c>
      <c r="E65" s="84" t="b">
        <v>0</v>
      </c>
      <c r="F65" s="84" t="b">
        <v>0</v>
      </c>
      <c r="G65" s="84" t="b">
        <v>0</v>
      </c>
    </row>
    <row r="66" spans="1:7" ht="15">
      <c r="A66" s="84" t="s">
        <v>1902</v>
      </c>
      <c r="B66" s="84">
        <v>3</v>
      </c>
      <c r="C66" s="123">
        <v>0.004449781615034803</v>
      </c>
      <c r="D66" s="84" t="s">
        <v>2348</v>
      </c>
      <c r="E66" s="84" t="b">
        <v>0</v>
      </c>
      <c r="F66" s="84" t="b">
        <v>0</v>
      </c>
      <c r="G66" s="84" t="b">
        <v>0</v>
      </c>
    </row>
    <row r="67" spans="1:7" ht="15">
      <c r="A67" s="84" t="s">
        <v>1903</v>
      </c>
      <c r="B67" s="84">
        <v>3</v>
      </c>
      <c r="C67" s="123">
        <v>0.004449781615034803</v>
      </c>
      <c r="D67" s="84" t="s">
        <v>2348</v>
      </c>
      <c r="E67" s="84" t="b">
        <v>0</v>
      </c>
      <c r="F67" s="84" t="b">
        <v>0</v>
      </c>
      <c r="G67" s="84" t="b">
        <v>0</v>
      </c>
    </row>
    <row r="68" spans="1:7" ht="15">
      <c r="A68" s="84" t="s">
        <v>2274</v>
      </c>
      <c r="B68" s="84">
        <v>3</v>
      </c>
      <c r="C68" s="123">
        <v>0.004449781615034803</v>
      </c>
      <c r="D68" s="84" t="s">
        <v>2348</v>
      </c>
      <c r="E68" s="84" t="b">
        <v>0</v>
      </c>
      <c r="F68" s="84" t="b">
        <v>0</v>
      </c>
      <c r="G68" s="84" t="b">
        <v>0</v>
      </c>
    </row>
    <row r="69" spans="1:7" ht="15">
      <c r="A69" s="84" t="s">
        <v>2275</v>
      </c>
      <c r="B69" s="84">
        <v>3</v>
      </c>
      <c r="C69" s="123">
        <v>0.004449781615034803</v>
      </c>
      <c r="D69" s="84" t="s">
        <v>2348</v>
      </c>
      <c r="E69" s="84" t="b">
        <v>0</v>
      </c>
      <c r="F69" s="84" t="b">
        <v>0</v>
      </c>
      <c r="G69" s="84" t="b">
        <v>0</v>
      </c>
    </row>
    <row r="70" spans="1:7" ht="15">
      <c r="A70" s="84" t="s">
        <v>2276</v>
      </c>
      <c r="B70" s="84">
        <v>3</v>
      </c>
      <c r="C70" s="123">
        <v>0.004449781615034803</v>
      </c>
      <c r="D70" s="84" t="s">
        <v>2348</v>
      </c>
      <c r="E70" s="84" t="b">
        <v>0</v>
      </c>
      <c r="F70" s="84" t="b">
        <v>0</v>
      </c>
      <c r="G70" s="84" t="b">
        <v>0</v>
      </c>
    </row>
    <row r="71" spans="1:7" ht="15">
      <c r="A71" s="84" t="s">
        <v>2277</v>
      </c>
      <c r="B71" s="84">
        <v>3</v>
      </c>
      <c r="C71" s="123">
        <v>0.004449781615034803</v>
      </c>
      <c r="D71" s="84" t="s">
        <v>2348</v>
      </c>
      <c r="E71" s="84" t="b">
        <v>0</v>
      </c>
      <c r="F71" s="84" t="b">
        <v>0</v>
      </c>
      <c r="G71" s="84" t="b">
        <v>0</v>
      </c>
    </row>
    <row r="72" spans="1:7" ht="15">
      <c r="A72" s="84" t="s">
        <v>2278</v>
      </c>
      <c r="B72" s="84">
        <v>3</v>
      </c>
      <c r="C72" s="123">
        <v>0.004449781615034803</v>
      </c>
      <c r="D72" s="84" t="s">
        <v>2348</v>
      </c>
      <c r="E72" s="84" t="b">
        <v>0</v>
      </c>
      <c r="F72" s="84" t="b">
        <v>0</v>
      </c>
      <c r="G72" s="84" t="b">
        <v>0</v>
      </c>
    </row>
    <row r="73" spans="1:7" ht="15">
      <c r="A73" s="84" t="s">
        <v>2279</v>
      </c>
      <c r="B73" s="84">
        <v>3</v>
      </c>
      <c r="C73" s="123">
        <v>0.004449781615034803</v>
      </c>
      <c r="D73" s="84" t="s">
        <v>2348</v>
      </c>
      <c r="E73" s="84" t="b">
        <v>0</v>
      </c>
      <c r="F73" s="84" t="b">
        <v>0</v>
      </c>
      <c r="G73" s="84" t="b">
        <v>0</v>
      </c>
    </row>
    <row r="74" spans="1:7" ht="15">
      <c r="A74" s="84" t="s">
        <v>2280</v>
      </c>
      <c r="B74" s="84">
        <v>3</v>
      </c>
      <c r="C74" s="123">
        <v>0.004449781615034803</v>
      </c>
      <c r="D74" s="84" t="s">
        <v>2348</v>
      </c>
      <c r="E74" s="84" t="b">
        <v>0</v>
      </c>
      <c r="F74" s="84" t="b">
        <v>0</v>
      </c>
      <c r="G74" s="84" t="b">
        <v>0</v>
      </c>
    </row>
    <row r="75" spans="1:7" ht="15">
      <c r="A75" s="84" t="s">
        <v>2281</v>
      </c>
      <c r="B75" s="84">
        <v>3</v>
      </c>
      <c r="C75" s="123">
        <v>0.004449781615034803</v>
      </c>
      <c r="D75" s="84" t="s">
        <v>2348</v>
      </c>
      <c r="E75" s="84" t="b">
        <v>1</v>
      </c>
      <c r="F75" s="84" t="b">
        <v>0</v>
      </c>
      <c r="G75" s="84" t="b">
        <v>0</v>
      </c>
    </row>
    <row r="76" spans="1:7" ht="15">
      <c r="A76" s="84" t="s">
        <v>2282</v>
      </c>
      <c r="B76" s="84">
        <v>3</v>
      </c>
      <c r="C76" s="123">
        <v>0.004926563002369681</v>
      </c>
      <c r="D76" s="84" t="s">
        <v>2348</v>
      </c>
      <c r="E76" s="84" t="b">
        <v>0</v>
      </c>
      <c r="F76" s="84" t="b">
        <v>0</v>
      </c>
      <c r="G76" s="84" t="b">
        <v>0</v>
      </c>
    </row>
    <row r="77" spans="1:7" ht="15">
      <c r="A77" s="84" t="s">
        <v>1875</v>
      </c>
      <c r="B77" s="84">
        <v>3</v>
      </c>
      <c r="C77" s="123">
        <v>0.004449781615034803</v>
      </c>
      <c r="D77" s="84" t="s">
        <v>2348</v>
      </c>
      <c r="E77" s="84" t="b">
        <v>1</v>
      </c>
      <c r="F77" s="84" t="b">
        <v>0</v>
      </c>
      <c r="G77" s="84" t="b">
        <v>0</v>
      </c>
    </row>
    <row r="78" spans="1:7" ht="15">
      <c r="A78" s="84" t="s">
        <v>2283</v>
      </c>
      <c r="B78" s="84">
        <v>3</v>
      </c>
      <c r="C78" s="123">
        <v>0.004449781615034803</v>
      </c>
      <c r="D78" s="84" t="s">
        <v>2348</v>
      </c>
      <c r="E78" s="84" t="b">
        <v>0</v>
      </c>
      <c r="F78" s="84" t="b">
        <v>0</v>
      </c>
      <c r="G78" s="84" t="b">
        <v>0</v>
      </c>
    </row>
    <row r="79" spans="1:7" ht="15">
      <c r="A79" s="84" t="s">
        <v>1892</v>
      </c>
      <c r="B79" s="84">
        <v>3</v>
      </c>
      <c r="C79" s="123">
        <v>0.004449781615034803</v>
      </c>
      <c r="D79" s="84" t="s">
        <v>2348</v>
      </c>
      <c r="E79" s="84" t="b">
        <v>0</v>
      </c>
      <c r="F79" s="84" t="b">
        <v>0</v>
      </c>
      <c r="G79" s="84" t="b">
        <v>0</v>
      </c>
    </row>
    <row r="80" spans="1:7" ht="15">
      <c r="A80" s="84" t="s">
        <v>1893</v>
      </c>
      <c r="B80" s="84">
        <v>3</v>
      </c>
      <c r="C80" s="123">
        <v>0.004449781615034803</v>
      </c>
      <c r="D80" s="84" t="s">
        <v>2348</v>
      </c>
      <c r="E80" s="84" t="b">
        <v>0</v>
      </c>
      <c r="F80" s="84" t="b">
        <v>0</v>
      </c>
      <c r="G80" s="84" t="b">
        <v>0</v>
      </c>
    </row>
    <row r="81" spans="1:7" ht="15">
      <c r="A81" s="84" t="s">
        <v>2284</v>
      </c>
      <c r="B81" s="84">
        <v>3</v>
      </c>
      <c r="C81" s="123">
        <v>0.004449781615034803</v>
      </c>
      <c r="D81" s="84" t="s">
        <v>2348</v>
      </c>
      <c r="E81" s="84" t="b">
        <v>0</v>
      </c>
      <c r="F81" s="84" t="b">
        <v>0</v>
      </c>
      <c r="G81" s="84" t="b">
        <v>0</v>
      </c>
    </row>
    <row r="82" spans="1:7" ht="15">
      <c r="A82" s="84" t="s">
        <v>2285</v>
      </c>
      <c r="B82" s="84">
        <v>3</v>
      </c>
      <c r="C82" s="123">
        <v>0.004449781615034803</v>
      </c>
      <c r="D82" s="84" t="s">
        <v>2348</v>
      </c>
      <c r="E82" s="84" t="b">
        <v>0</v>
      </c>
      <c r="F82" s="84" t="b">
        <v>0</v>
      </c>
      <c r="G82" s="84" t="b">
        <v>0</v>
      </c>
    </row>
    <row r="83" spans="1:7" ht="15">
      <c r="A83" s="84" t="s">
        <v>2286</v>
      </c>
      <c r="B83" s="84">
        <v>3</v>
      </c>
      <c r="C83" s="123">
        <v>0.004449781615034803</v>
      </c>
      <c r="D83" s="84" t="s">
        <v>2348</v>
      </c>
      <c r="E83" s="84" t="b">
        <v>0</v>
      </c>
      <c r="F83" s="84" t="b">
        <v>0</v>
      </c>
      <c r="G83" s="84" t="b">
        <v>0</v>
      </c>
    </row>
    <row r="84" spans="1:7" ht="15">
      <c r="A84" s="84" t="s">
        <v>2287</v>
      </c>
      <c r="B84" s="84">
        <v>3</v>
      </c>
      <c r="C84" s="123">
        <v>0.004449781615034803</v>
      </c>
      <c r="D84" s="84" t="s">
        <v>2348</v>
      </c>
      <c r="E84" s="84" t="b">
        <v>0</v>
      </c>
      <c r="F84" s="84" t="b">
        <v>0</v>
      </c>
      <c r="G84" s="84" t="b">
        <v>0</v>
      </c>
    </row>
    <row r="85" spans="1:7" ht="15">
      <c r="A85" s="84" t="s">
        <v>2288</v>
      </c>
      <c r="B85" s="84">
        <v>3</v>
      </c>
      <c r="C85" s="123">
        <v>0.004449781615034803</v>
      </c>
      <c r="D85" s="84" t="s">
        <v>2348</v>
      </c>
      <c r="E85" s="84" t="b">
        <v>1</v>
      </c>
      <c r="F85" s="84" t="b">
        <v>0</v>
      </c>
      <c r="G85" s="84" t="b">
        <v>0</v>
      </c>
    </row>
    <row r="86" spans="1:7" ht="15">
      <c r="A86" s="84" t="s">
        <v>2289</v>
      </c>
      <c r="B86" s="84">
        <v>3</v>
      </c>
      <c r="C86" s="123">
        <v>0.004449781615034803</v>
      </c>
      <c r="D86" s="84" t="s">
        <v>2348</v>
      </c>
      <c r="E86" s="84" t="b">
        <v>1</v>
      </c>
      <c r="F86" s="84" t="b">
        <v>0</v>
      </c>
      <c r="G86" s="84" t="b">
        <v>0</v>
      </c>
    </row>
    <row r="87" spans="1:7" ht="15">
      <c r="A87" s="84" t="s">
        <v>2290</v>
      </c>
      <c r="B87" s="84">
        <v>3</v>
      </c>
      <c r="C87" s="123">
        <v>0.004449781615034803</v>
      </c>
      <c r="D87" s="84" t="s">
        <v>2348</v>
      </c>
      <c r="E87" s="84" t="b">
        <v>0</v>
      </c>
      <c r="F87" s="84" t="b">
        <v>0</v>
      </c>
      <c r="G87" s="84" t="b">
        <v>0</v>
      </c>
    </row>
    <row r="88" spans="1:7" ht="15">
      <c r="A88" s="84" t="s">
        <v>284</v>
      </c>
      <c r="B88" s="84">
        <v>3</v>
      </c>
      <c r="C88" s="123">
        <v>0.004449781615034803</v>
      </c>
      <c r="D88" s="84" t="s">
        <v>2348</v>
      </c>
      <c r="E88" s="84" t="b">
        <v>0</v>
      </c>
      <c r="F88" s="84" t="b">
        <v>0</v>
      </c>
      <c r="G88" s="84" t="b">
        <v>0</v>
      </c>
    </row>
    <row r="89" spans="1:7" ht="15">
      <c r="A89" s="84" t="s">
        <v>2291</v>
      </c>
      <c r="B89" s="84">
        <v>3</v>
      </c>
      <c r="C89" s="123">
        <v>0.004926563002369681</v>
      </c>
      <c r="D89" s="84" t="s">
        <v>2348</v>
      </c>
      <c r="E89" s="84" t="b">
        <v>0</v>
      </c>
      <c r="F89" s="84" t="b">
        <v>0</v>
      </c>
      <c r="G89" s="84" t="b">
        <v>0</v>
      </c>
    </row>
    <row r="90" spans="1:7" ht="15">
      <c r="A90" s="84" t="s">
        <v>2292</v>
      </c>
      <c r="B90" s="84">
        <v>3</v>
      </c>
      <c r="C90" s="123">
        <v>0.004449781615034803</v>
      </c>
      <c r="D90" s="84" t="s">
        <v>2348</v>
      </c>
      <c r="E90" s="84" t="b">
        <v>0</v>
      </c>
      <c r="F90" s="84" t="b">
        <v>0</v>
      </c>
      <c r="G90" s="84" t="b">
        <v>0</v>
      </c>
    </row>
    <row r="91" spans="1:7" ht="15">
      <c r="A91" s="84" t="s">
        <v>268</v>
      </c>
      <c r="B91" s="84">
        <v>3</v>
      </c>
      <c r="C91" s="123">
        <v>0.004449781615034803</v>
      </c>
      <c r="D91" s="84" t="s">
        <v>2348</v>
      </c>
      <c r="E91" s="84" t="b">
        <v>0</v>
      </c>
      <c r="F91" s="84" t="b">
        <v>0</v>
      </c>
      <c r="G91" s="84" t="b">
        <v>0</v>
      </c>
    </row>
    <row r="92" spans="1:7" ht="15">
      <c r="A92" s="84" t="s">
        <v>2293</v>
      </c>
      <c r="B92" s="84">
        <v>3</v>
      </c>
      <c r="C92" s="123">
        <v>0.004449781615034803</v>
      </c>
      <c r="D92" s="84" t="s">
        <v>2348</v>
      </c>
      <c r="E92" s="84" t="b">
        <v>1</v>
      </c>
      <c r="F92" s="84" t="b">
        <v>0</v>
      </c>
      <c r="G92" s="84" t="b">
        <v>0</v>
      </c>
    </row>
    <row r="93" spans="1:7" ht="15">
      <c r="A93" s="84" t="s">
        <v>2294</v>
      </c>
      <c r="B93" s="84">
        <v>3</v>
      </c>
      <c r="C93" s="123">
        <v>0.004449781615034803</v>
      </c>
      <c r="D93" s="84" t="s">
        <v>2348</v>
      </c>
      <c r="E93" s="84" t="b">
        <v>0</v>
      </c>
      <c r="F93" s="84" t="b">
        <v>0</v>
      </c>
      <c r="G93" s="84" t="b">
        <v>0</v>
      </c>
    </row>
    <row r="94" spans="1:7" ht="15">
      <c r="A94" s="84" t="s">
        <v>2295</v>
      </c>
      <c r="B94" s="84">
        <v>3</v>
      </c>
      <c r="C94" s="123">
        <v>0.004449781615034803</v>
      </c>
      <c r="D94" s="84" t="s">
        <v>2348</v>
      </c>
      <c r="E94" s="84" t="b">
        <v>0</v>
      </c>
      <c r="F94" s="84" t="b">
        <v>0</v>
      </c>
      <c r="G94" s="84" t="b">
        <v>0</v>
      </c>
    </row>
    <row r="95" spans="1:7" ht="15">
      <c r="A95" s="84" t="s">
        <v>2296</v>
      </c>
      <c r="B95" s="84">
        <v>3</v>
      </c>
      <c r="C95" s="123">
        <v>0.004449781615034803</v>
      </c>
      <c r="D95" s="84" t="s">
        <v>2348</v>
      </c>
      <c r="E95" s="84" t="b">
        <v>0</v>
      </c>
      <c r="F95" s="84" t="b">
        <v>0</v>
      </c>
      <c r="G95" s="84" t="b">
        <v>0</v>
      </c>
    </row>
    <row r="96" spans="1:7" ht="15">
      <c r="A96" s="84" t="s">
        <v>2297</v>
      </c>
      <c r="B96" s="84">
        <v>3</v>
      </c>
      <c r="C96" s="123">
        <v>0.004449781615034803</v>
      </c>
      <c r="D96" s="84" t="s">
        <v>2348</v>
      </c>
      <c r="E96" s="84" t="b">
        <v>0</v>
      </c>
      <c r="F96" s="84" t="b">
        <v>0</v>
      </c>
      <c r="G96" s="84" t="b">
        <v>0</v>
      </c>
    </row>
    <row r="97" spans="1:7" ht="15">
      <c r="A97" s="84" t="s">
        <v>2298</v>
      </c>
      <c r="B97" s="84">
        <v>3</v>
      </c>
      <c r="C97" s="123">
        <v>0.004449781615034803</v>
      </c>
      <c r="D97" s="84" t="s">
        <v>2348</v>
      </c>
      <c r="E97" s="84" t="b">
        <v>0</v>
      </c>
      <c r="F97" s="84" t="b">
        <v>0</v>
      </c>
      <c r="G97" s="84" t="b">
        <v>0</v>
      </c>
    </row>
    <row r="98" spans="1:7" ht="15">
      <c r="A98" s="84" t="s">
        <v>2299</v>
      </c>
      <c r="B98" s="84">
        <v>3</v>
      </c>
      <c r="C98" s="123">
        <v>0.004449781615034803</v>
      </c>
      <c r="D98" s="84" t="s">
        <v>2348</v>
      </c>
      <c r="E98" s="84" t="b">
        <v>0</v>
      </c>
      <c r="F98" s="84" t="b">
        <v>0</v>
      </c>
      <c r="G98" s="84" t="b">
        <v>0</v>
      </c>
    </row>
    <row r="99" spans="1:7" ht="15">
      <c r="A99" s="84" t="s">
        <v>1817</v>
      </c>
      <c r="B99" s="84">
        <v>3</v>
      </c>
      <c r="C99" s="123">
        <v>0.004449781615034803</v>
      </c>
      <c r="D99" s="84" t="s">
        <v>2348</v>
      </c>
      <c r="E99" s="84" t="b">
        <v>0</v>
      </c>
      <c r="F99" s="84" t="b">
        <v>0</v>
      </c>
      <c r="G99" s="84" t="b">
        <v>0</v>
      </c>
    </row>
    <row r="100" spans="1:7" ht="15">
      <c r="A100" s="84" t="s">
        <v>216</v>
      </c>
      <c r="B100" s="84">
        <v>3</v>
      </c>
      <c r="C100" s="123">
        <v>0.004449781615034803</v>
      </c>
      <c r="D100" s="84" t="s">
        <v>2348</v>
      </c>
      <c r="E100" s="84" t="b">
        <v>0</v>
      </c>
      <c r="F100" s="84" t="b">
        <v>0</v>
      </c>
      <c r="G100" s="84" t="b">
        <v>0</v>
      </c>
    </row>
    <row r="101" spans="1:7" ht="15">
      <c r="A101" s="84" t="s">
        <v>2300</v>
      </c>
      <c r="B101" s="84">
        <v>3</v>
      </c>
      <c r="C101" s="123">
        <v>0.004449781615034803</v>
      </c>
      <c r="D101" s="84" t="s">
        <v>2348</v>
      </c>
      <c r="E101" s="84" t="b">
        <v>0</v>
      </c>
      <c r="F101" s="84" t="b">
        <v>0</v>
      </c>
      <c r="G101" s="84" t="b">
        <v>0</v>
      </c>
    </row>
    <row r="102" spans="1:7" ht="15">
      <c r="A102" s="84" t="s">
        <v>2301</v>
      </c>
      <c r="B102" s="84">
        <v>3</v>
      </c>
      <c r="C102" s="123">
        <v>0.004449781615034803</v>
      </c>
      <c r="D102" s="84" t="s">
        <v>2348</v>
      </c>
      <c r="E102" s="84" t="b">
        <v>0</v>
      </c>
      <c r="F102" s="84" t="b">
        <v>0</v>
      </c>
      <c r="G102" s="84" t="b">
        <v>0</v>
      </c>
    </row>
    <row r="103" spans="1:7" ht="15">
      <c r="A103" s="84" t="s">
        <v>2302</v>
      </c>
      <c r="B103" s="84">
        <v>3</v>
      </c>
      <c r="C103" s="123">
        <v>0.004449781615034803</v>
      </c>
      <c r="D103" s="84" t="s">
        <v>2348</v>
      </c>
      <c r="E103" s="84" t="b">
        <v>0</v>
      </c>
      <c r="F103" s="84" t="b">
        <v>0</v>
      </c>
      <c r="G103" s="84" t="b">
        <v>0</v>
      </c>
    </row>
    <row r="104" spans="1:7" ht="15">
      <c r="A104" s="84" t="s">
        <v>2303</v>
      </c>
      <c r="B104" s="84">
        <v>3</v>
      </c>
      <c r="C104" s="123">
        <v>0.004449781615034803</v>
      </c>
      <c r="D104" s="84" t="s">
        <v>2348</v>
      </c>
      <c r="E104" s="84" t="b">
        <v>0</v>
      </c>
      <c r="F104" s="84" t="b">
        <v>0</v>
      </c>
      <c r="G104" s="84" t="b">
        <v>0</v>
      </c>
    </row>
    <row r="105" spans="1:7" ht="15">
      <c r="A105" s="84" t="s">
        <v>2304</v>
      </c>
      <c r="B105" s="84">
        <v>3</v>
      </c>
      <c r="C105" s="123">
        <v>0.004449781615034803</v>
      </c>
      <c r="D105" s="84" t="s">
        <v>2348</v>
      </c>
      <c r="E105" s="84" t="b">
        <v>0</v>
      </c>
      <c r="F105" s="84" t="b">
        <v>0</v>
      </c>
      <c r="G105" s="84" t="b">
        <v>0</v>
      </c>
    </row>
    <row r="106" spans="1:7" ht="15">
      <c r="A106" s="84" t="s">
        <v>2305</v>
      </c>
      <c r="B106" s="84">
        <v>3</v>
      </c>
      <c r="C106" s="123">
        <v>0.004449781615034803</v>
      </c>
      <c r="D106" s="84" t="s">
        <v>2348</v>
      </c>
      <c r="E106" s="84" t="b">
        <v>0</v>
      </c>
      <c r="F106" s="84" t="b">
        <v>0</v>
      </c>
      <c r="G106" s="84" t="b">
        <v>0</v>
      </c>
    </row>
    <row r="107" spans="1:7" ht="15">
      <c r="A107" s="84" t="s">
        <v>2306</v>
      </c>
      <c r="B107" s="84">
        <v>3</v>
      </c>
      <c r="C107" s="123">
        <v>0.004449781615034803</v>
      </c>
      <c r="D107" s="84" t="s">
        <v>2348</v>
      </c>
      <c r="E107" s="84" t="b">
        <v>0</v>
      </c>
      <c r="F107" s="84" t="b">
        <v>0</v>
      </c>
      <c r="G107" s="84" t="b">
        <v>0</v>
      </c>
    </row>
    <row r="108" spans="1:7" ht="15">
      <c r="A108" s="84" t="s">
        <v>2307</v>
      </c>
      <c r="B108" s="84">
        <v>3</v>
      </c>
      <c r="C108" s="123">
        <v>0.004449781615034803</v>
      </c>
      <c r="D108" s="84" t="s">
        <v>2348</v>
      </c>
      <c r="E108" s="84" t="b">
        <v>0</v>
      </c>
      <c r="F108" s="84" t="b">
        <v>0</v>
      </c>
      <c r="G108" s="84" t="b">
        <v>0</v>
      </c>
    </row>
    <row r="109" spans="1:7" ht="15">
      <c r="A109" s="84" t="s">
        <v>2308</v>
      </c>
      <c r="B109" s="84">
        <v>2</v>
      </c>
      <c r="C109" s="123">
        <v>0.0032843753349131206</v>
      </c>
      <c r="D109" s="84" t="s">
        <v>2348</v>
      </c>
      <c r="E109" s="84" t="b">
        <v>0</v>
      </c>
      <c r="F109" s="84" t="b">
        <v>0</v>
      </c>
      <c r="G109" s="84" t="b">
        <v>0</v>
      </c>
    </row>
    <row r="110" spans="1:7" ht="15">
      <c r="A110" s="84" t="s">
        <v>2309</v>
      </c>
      <c r="B110" s="84">
        <v>2</v>
      </c>
      <c r="C110" s="123">
        <v>0.0032843753349131206</v>
      </c>
      <c r="D110" s="84" t="s">
        <v>2348</v>
      </c>
      <c r="E110" s="84" t="b">
        <v>0</v>
      </c>
      <c r="F110" s="84" t="b">
        <v>0</v>
      </c>
      <c r="G110" s="84" t="b">
        <v>0</v>
      </c>
    </row>
    <row r="111" spans="1:7" ht="15">
      <c r="A111" s="84" t="s">
        <v>2310</v>
      </c>
      <c r="B111" s="84">
        <v>2</v>
      </c>
      <c r="C111" s="123">
        <v>0.0032843753349131206</v>
      </c>
      <c r="D111" s="84" t="s">
        <v>2348</v>
      </c>
      <c r="E111" s="84" t="b">
        <v>0</v>
      </c>
      <c r="F111" s="84" t="b">
        <v>0</v>
      </c>
      <c r="G111" s="84" t="b">
        <v>0</v>
      </c>
    </row>
    <row r="112" spans="1:7" ht="15">
      <c r="A112" s="84" t="s">
        <v>2311</v>
      </c>
      <c r="B112" s="84">
        <v>2</v>
      </c>
      <c r="C112" s="123">
        <v>0.0032843753349131206</v>
      </c>
      <c r="D112" s="84" t="s">
        <v>2348</v>
      </c>
      <c r="E112" s="84" t="b">
        <v>0</v>
      </c>
      <c r="F112" s="84" t="b">
        <v>0</v>
      </c>
      <c r="G112" s="84" t="b">
        <v>0</v>
      </c>
    </row>
    <row r="113" spans="1:7" ht="15">
      <c r="A113" s="84" t="s">
        <v>309</v>
      </c>
      <c r="B113" s="84">
        <v>2</v>
      </c>
      <c r="C113" s="123">
        <v>0.0032843753349131206</v>
      </c>
      <c r="D113" s="84" t="s">
        <v>2348</v>
      </c>
      <c r="E113" s="84" t="b">
        <v>0</v>
      </c>
      <c r="F113" s="84" t="b">
        <v>0</v>
      </c>
      <c r="G113" s="84" t="b">
        <v>0</v>
      </c>
    </row>
    <row r="114" spans="1:7" ht="15">
      <c r="A114" s="84" t="s">
        <v>2312</v>
      </c>
      <c r="B114" s="84">
        <v>2</v>
      </c>
      <c r="C114" s="123">
        <v>0.0032843753349131206</v>
      </c>
      <c r="D114" s="84" t="s">
        <v>2348</v>
      </c>
      <c r="E114" s="84" t="b">
        <v>0</v>
      </c>
      <c r="F114" s="84" t="b">
        <v>0</v>
      </c>
      <c r="G114" s="84" t="b">
        <v>0</v>
      </c>
    </row>
    <row r="115" spans="1:7" ht="15">
      <c r="A115" s="84" t="s">
        <v>315</v>
      </c>
      <c r="B115" s="84">
        <v>2</v>
      </c>
      <c r="C115" s="123">
        <v>0.0032843753349131206</v>
      </c>
      <c r="D115" s="84" t="s">
        <v>2348</v>
      </c>
      <c r="E115" s="84" t="b">
        <v>0</v>
      </c>
      <c r="F115" s="84" t="b">
        <v>0</v>
      </c>
      <c r="G115" s="84" t="b">
        <v>0</v>
      </c>
    </row>
    <row r="116" spans="1:7" ht="15">
      <c r="A116" s="84" t="s">
        <v>2313</v>
      </c>
      <c r="B116" s="84">
        <v>2</v>
      </c>
      <c r="C116" s="123">
        <v>0.0032843753349131206</v>
      </c>
      <c r="D116" s="84" t="s">
        <v>2348</v>
      </c>
      <c r="E116" s="84" t="b">
        <v>0</v>
      </c>
      <c r="F116" s="84" t="b">
        <v>0</v>
      </c>
      <c r="G116" s="84" t="b">
        <v>0</v>
      </c>
    </row>
    <row r="117" spans="1:7" ht="15">
      <c r="A117" s="84" t="s">
        <v>2314</v>
      </c>
      <c r="B117" s="84">
        <v>2</v>
      </c>
      <c r="C117" s="123">
        <v>0.0032843753349131206</v>
      </c>
      <c r="D117" s="84" t="s">
        <v>2348</v>
      </c>
      <c r="E117" s="84" t="b">
        <v>0</v>
      </c>
      <c r="F117" s="84" t="b">
        <v>0</v>
      </c>
      <c r="G117" s="84" t="b">
        <v>0</v>
      </c>
    </row>
    <row r="118" spans="1:7" ht="15">
      <c r="A118" s="84" t="s">
        <v>2315</v>
      </c>
      <c r="B118" s="84">
        <v>2</v>
      </c>
      <c r="C118" s="123">
        <v>0.0032843753349131206</v>
      </c>
      <c r="D118" s="84" t="s">
        <v>2348</v>
      </c>
      <c r="E118" s="84" t="b">
        <v>1</v>
      </c>
      <c r="F118" s="84" t="b">
        <v>0</v>
      </c>
      <c r="G118" s="84" t="b">
        <v>0</v>
      </c>
    </row>
    <row r="119" spans="1:7" ht="15">
      <c r="A119" s="84" t="s">
        <v>2316</v>
      </c>
      <c r="B119" s="84">
        <v>2</v>
      </c>
      <c r="C119" s="123">
        <v>0.0032843753349131206</v>
      </c>
      <c r="D119" s="84" t="s">
        <v>2348</v>
      </c>
      <c r="E119" s="84" t="b">
        <v>0</v>
      </c>
      <c r="F119" s="84" t="b">
        <v>0</v>
      </c>
      <c r="G119" s="84" t="b">
        <v>0</v>
      </c>
    </row>
    <row r="120" spans="1:7" ht="15">
      <c r="A120" s="84" t="s">
        <v>2317</v>
      </c>
      <c r="B120" s="84">
        <v>2</v>
      </c>
      <c r="C120" s="123">
        <v>0.0032843753349131206</v>
      </c>
      <c r="D120" s="84" t="s">
        <v>2348</v>
      </c>
      <c r="E120" s="84" t="b">
        <v>0</v>
      </c>
      <c r="F120" s="84" t="b">
        <v>0</v>
      </c>
      <c r="G120" s="84" t="b">
        <v>0</v>
      </c>
    </row>
    <row r="121" spans="1:7" ht="15">
      <c r="A121" s="84" t="s">
        <v>2318</v>
      </c>
      <c r="B121" s="84">
        <v>2</v>
      </c>
      <c r="C121" s="123">
        <v>0.0032843753349131206</v>
      </c>
      <c r="D121" s="84" t="s">
        <v>2348</v>
      </c>
      <c r="E121" s="84" t="b">
        <v>0</v>
      </c>
      <c r="F121" s="84" t="b">
        <v>0</v>
      </c>
      <c r="G121" s="84" t="b">
        <v>0</v>
      </c>
    </row>
    <row r="122" spans="1:7" ht="15">
      <c r="A122" s="84" t="s">
        <v>476</v>
      </c>
      <c r="B122" s="84">
        <v>2</v>
      </c>
      <c r="C122" s="123">
        <v>0.0032843753349131206</v>
      </c>
      <c r="D122" s="84" t="s">
        <v>2348</v>
      </c>
      <c r="E122" s="84" t="b">
        <v>0</v>
      </c>
      <c r="F122" s="84" t="b">
        <v>0</v>
      </c>
      <c r="G122" s="84" t="b">
        <v>0</v>
      </c>
    </row>
    <row r="123" spans="1:7" ht="15">
      <c r="A123" s="84" t="s">
        <v>2319</v>
      </c>
      <c r="B123" s="84">
        <v>2</v>
      </c>
      <c r="C123" s="123">
        <v>0.0032843753349131206</v>
      </c>
      <c r="D123" s="84" t="s">
        <v>2348</v>
      </c>
      <c r="E123" s="84" t="b">
        <v>0</v>
      </c>
      <c r="F123" s="84" t="b">
        <v>0</v>
      </c>
      <c r="G123" s="84" t="b">
        <v>0</v>
      </c>
    </row>
    <row r="124" spans="1:7" ht="15">
      <c r="A124" s="84" t="s">
        <v>311</v>
      </c>
      <c r="B124" s="84">
        <v>2</v>
      </c>
      <c r="C124" s="123">
        <v>0.0032843753349131206</v>
      </c>
      <c r="D124" s="84" t="s">
        <v>2348</v>
      </c>
      <c r="E124" s="84" t="b">
        <v>0</v>
      </c>
      <c r="F124" s="84" t="b">
        <v>0</v>
      </c>
      <c r="G124" s="84" t="b">
        <v>0</v>
      </c>
    </row>
    <row r="125" spans="1:7" ht="15">
      <c r="A125" s="84" t="s">
        <v>302</v>
      </c>
      <c r="B125" s="84">
        <v>2</v>
      </c>
      <c r="C125" s="123">
        <v>0.0032843753349131206</v>
      </c>
      <c r="D125" s="84" t="s">
        <v>2348</v>
      </c>
      <c r="E125" s="84" t="b">
        <v>0</v>
      </c>
      <c r="F125" s="84" t="b">
        <v>0</v>
      </c>
      <c r="G125" s="84" t="b">
        <v>0</v>
      </c>
    </row>
    <row r="126" spans="1:7" ht="15">
      <c r="A126" s="84" t="s">
        <v>330</v>
      </c>
      <c r="B126" s="84">
        <v>2</v>
      </c>
      <c r="C126" s="123">
        <v>0.0032843753349131206</v>
      </c>
      <c r="D126" s="84" t="s">
        <v>2348</v>
      </c>
      <c r="E126" s="84" t="b">
        <v>0</v>
      </c>
      <c r="F126" s="84" t="b">
        <v>0</v>
      </c>
      <c r="G126" s="84" t="b">
        <v>0</v>
      </c>
    </row>
    <row r="127" spans="1:7" ht="15">
      <c r="A127" s="84" t="s">
        <v>2320</v>
      </c>
      <c r="B127" s="84">
        <v>2</v>
      </c>
      <c r="C127" s="123">
        <v>0.0032843753349131206</v>
      </c>
      <c r="D127" s="84" t="s">
        <v>2348</v>
      </c>
      <c r="E127" s="84" t="b">
        <v>0</v>
      </c>
      <c r="F127" s="84" t="b">
        <v>0</v>
      </c>
      <c r="G127" s="84" t="b">
        <v>0</v>
      </c>
    </row>
    <row r="128" spans="1:7" ht="15">
      <c r="A128" s="84" t="s">
        <v>2321</v>
      </c>
      <c r="B128" s="84">
        <v>2</v>
      </c>
      <c r="C128" s="123">
        <v>0.0032843753349131206</v>
      </c>
      <c r="D128" s="84" t="s">
        <v>2348</v>
      </c>
      <c r="E128" s="84" t="b">
        <v>0</v>
      </c>
      <c r="F128" s="84" t="b">
        <v>0</v>
      </c>
      <c r="G128" s="84" t="b">
        <v>0</v>
      </c>
    </row>
    <row r="129" spans="1:7" ht="15">
      <c r="A129" s="84" t="s">
        <v>2322</v>
      </c>
      <c r="B129" s="84">
        <v>2</v>
      </c>
      <c r="C129" s="123">
        <v>0.0032843753349131206</v>
      </c>
      <c r="D129" s="84" t="s">
        <v>2348</v>
      </c>
      <c r="E129" s="84" t="b">
        <v>0</v>
      </c>
      <c r="F129" s="84" t="b">
        <v>0</v>
      </c>
      <c r="G129" s="84" t="b">
        <v>0</v>
      </c>
    </row>
    <row r="130" spans="1:7" ht="15">
      <c r="A130" s="84" t="s">
        <v>2323</v>
      </c>
      <c r="B130" s="84">
        <v>2</v>
      </c>
      <c r="C130" s="123">
        <v>0.0032843753349131206</v>
      </c>
      <c r="D130" s="84" t="s">
        <v>2348</v>
      </c>
      <c r="E130" s="84" t="b">
        <v>0</v>
      </c>
      <c r="F130" s="84" t="b">
        <v>0</v>
      </c>
      <c r="G130" s="84" t="b">
        <v>0</v>
      </c>
    </row>
    <row r="131" spans="1:7" ht="15">
      <c r="A131" s="84" t="s">
        <v>2324</v>
      </c>
      <c r="B131" s="84">
        <v>2</v>
      </c>
      <c r="C131" s="123">
        <v>0.0032843753349131206</v>
      </c>
      <c r="D131" s="84" t="s">
        <v>2348</v>
      </c>
      <c r="E131" s="84" t="b">
        <v>0</v>
      </c>
      <c r="F131" s="84" t="b">
        <v>0</v>
      </c>
      <c r="G131" s="84" t="b">
        <v>0</v>
      </c>
    </row>
    <row r="132" spans="1:7" ht="15">
      <c r="A132" s="84" t="s">
        <v>2325</v>
      </c>
      <c r="B132" s="84">
        <v>2</v>
      </c>
      <c r="C132" s="123">
        <v>0.0032843753349131206</v>
      </c>
      <c r="D132" s="84" t="s">
        <v>2348</v>
      </c>
      <c r="E132" s="84" t="b">
        <v>0</v>
      </c>
      <c r="F132" s="84" t="b">
        <v>0</v>
      </c>
      <c r="G132" s="84" t="b">
        <v>0</v>
      </c>
    </row>
    <row r="133" spans="1:7" ht="15">
      <c r="A133" s="84" t="s">
        <v>2326</v>
      </c>
      <c r="B133" s="84">
        <v>2</v>
      </c>
      <c r="C133" s="123">
        <v>0.0032843753349131206</v>
      </c>
      <c r="D133" s="84" t="s">
        <v>2348</v>
      </c>
      <c r="E133" s="84" t="b">
        <v>0</v>
      </c>
      <c r="F133" s="84" t="b">
        <v>0</v>
      </c>
      <c r="G133" s="84" t="b">
        <v>0</v>
      </c>
    </row>
    <row r="134" spans="1:7" ht="15">
      <c r="A134" s="84" t="s">
        <v>289</v>
      </c>
      <c r="B134" s="84">
        <v>2</v>
      </c>
      <c r="C134" s="123">
        <v>0.0032843753349131206</v>
      </c>
      <c r="D134" s="84" t="s">
        <v>2348</v>
      </c>
      <c r="E134" s="84" t="b">
        <v>0</v>
      </c>
      <c r="F134" s="84" t="b">
        <v>0</v>
      </c>
      <c r="G134" s="84" t="b">
        <v>0</v>
      </c>
    </row>
    <row r="135" spans="1:7" ht="15">
      <c r="A135" s="84" t="s">
        <v>2327</v>
      </c>
      <c r="B135" s="84">
        <v>2</v>
      </c>
      <c r="C135" s="123">
        <v>0.0032843753349131206</v>
      </c>
      <c r="D135" s="84" t="s">
        <v>2348</v>
      </c>
      <c r="E135" s="84" t="b">
        <v>0</v>
      </c>
      <c r="F135" s="84" t="b">
        <v>0</v>
      </c>
      <c r="G135" s="84" t="b">
        <v>0</v>
      </c>
    </row>
    <row r="136" spans="1:7" ht="15">
      <c r="A136" s="84" t="s">
        <v>2328</v>
      </c>
      <c r="B136" s="84">
        <v>2</v>
      </c>
      <c r="C136" s="123">
        <v>0.0032843753349131206</v>
      </c>
      <c r="D136" s="84" t="s">
        <v>2348</v>
      </c>
      <c r="E136" s="84" t="b">
        <v>0</v>
      </c>
      <c r="F136" s="84" t="b">
        <v>0</v>
      </c>
      <c r="G136" s="84" t="b">
        <v>0</v>
      </c>
    </row>
    <row r="137" spans="1:7" ht="15">
      <c r="A137" s="84" t="s">
        <v>1890</v>
      </c>
      <c r="B137" s="84">
        <v>2</v>
      </c>
      <c r="C137" s="123">
        <v>0.0032843753349131206</v>
      </c>
      <c r="D137" s="84" t="s">
        <v>2348</v>
      </c>
      <c r="E137" s="84" t="b">
        <v>0</v>
      </c>
      <c r="F137" s="84" t="b">
        <v>0</v>
      </c>
      <c r="G137" s="84" t="b">
        <v>0</v>
      </c>
    </row>
    <row r="138" spans="1:7" ht="15">
      <c r="A138" s="84" t="s">
        <v>1891</v>
      </c>
      <c r="B138" s="84">
        <v>2</v>
      </c>
      <c r="C138" s="123">
        <v>0.0032843753349131206</v>
      </c>
      <c r="D138" s="84" t="s">
        <v>2348</v>
      </c>
      <c r="E138" s="84" t="b">
        <v>0</v>
      </c>
      <c r="F138" s="84" t="b">
        <v>0</v>
      </c>
      <c r="G138" s="84" t="b">
        <v>0</v>
      </c>
    </row>
    <row r="139" spans="1:7" ht="15">
      <c r="A139" s="84" t="s">
        <v>1894</v>
      </c>
      <c r="B139" s="84">
        <v>2</v>
      </c>
      <c r="C139" s="123">
        <v>0.0032843753349131206</v>
      </c>
      <c r="D139" s="84" t="s">
        <v>2348</v>
      </c>
      <c r="E139" s="84" t="b">
        <v>0</v>
      </c>
      <c r="F139" s="84" t="b">
        <v>0</v>
      </c>
      <c r="G139" s="84" t="b">
        <v>0</v>
      </c>
    </row>
    <row r="140" spans="1:7" ht="15">
      <c r="A140" s="84" t="s">
        <v>1895</v>
      </c>
      <c r="B140" s="84">
        <v>2</v>
      </c>
      <c r="C140" s="123">
        <v>0.0032843753349131206</v>
      </c>
      <c r="D140" s="84" t="s">
        <v>2348</v>
      </c>
      <c r="E140" s="84" t="b">
        <v>0</v>
      </c>
      <c r="F140" s="84" t="b">
        <v>0</v>
      </c>
      <c r="G140" s="84" t="b">
        <v>0</v>
      </c>
    </row>
    <row r="141" spans="1:7" ht="15">
      <c r="A141" s="84" t="s">
        <v>2329</v>
      </c>
      <c r="B141" s="84">
        <v>2</v>
      </c>
      <c r="C141" s="123">
        <v>0.0032843753349131206</v>
      </c>
      <c r="D141" s="84" t="s">
        <v>2348</v>
      </c>
      <c r="E141" s="84" t="b">
        <v>0</v>
      </c>
      <c r="F141" s="84" t="b">
        <v>0</v>
      </c>
      <c r="G141" s="84" t="b">
        <v>0</v>
      </c>
    </row>
    <row r="142" spans="1:7" ht="15">
      <c r="A142" s="84" t="s">
        <v>2330</v>
      </c>
      <c r="B142" s="84">
        <v>2</v>
      </c>
      <c r="C142" s="123">
        <v>0.0032843753349131206</v>
      </c>
      <c r="D142" s="84" t="s">
        <v>2348</v>
      </c>
      <c r="E142" s="84" t="b">
        <v>0</v>
      </c>
      <c r="F142" s="84" t="b">
        <v>0</v>
      </c>
      <c r="G142" s="84" t="b">
        <v>0</v>
      </c>
    </row>
    <row r="143" spans="1:7" ht="15">
      <c r="A143" s="84" t="s">
        <v>2331</v>
      </c>
      <c r="B143" s="84">
        <v>2</v>
      </c>
      <c r="C143" s="123">
        <v>0.0032843753349131206</v>
      </c>
      <c r="D143" s="84" t="s">
        <v>2348</v>
      </c>
      <c r="E143" s="84" t="b">
        <v>0</v>
      </c>
      <c r="F143" s="84" t="b">
        <v>0</v>
      </c>
      <c r="G143" s="84" t="b">
        <v>0</v>
      </c>
    </row>
    <row r="144" spans="1:7" ht="15">
      <c r="A144" s="84" t="s">
        <v>1830</v>
      </c>
      <c r="B144" s="84">
        <v>2</v>
      </c>
      <c r="C144" s="123">
        <v>0.0032843753349131206</v>
      </c>
      <c r="D144" s="84" t="s">
        <v>2348</v>
      </c>
      <c r="E144" s="84" t="b">
        <v>0</v>
      </c>
      <c r="F144" s="84" t="b">
        <v>0</v>
      </c>
      <c r="G144" s="84" t="b">
        <v>0</v>
      </c>
    </row>
    <row r="145" spans="1:7" ht="15">
      <c r="A145" s="84" t="s">
        <v>325</v>
      </c>
      <c r="B145" s="84">
        <v>2</v>
      </c>
      <c r="C145" s="123">
        <v>0.0032843753349131206</v>
      </c>
      <c r="D145" s="84" t="s">
        <v>2348</v>
      </c>
      <c r="E145" s="84" t="b">
        <v>0</v>
      </c>
      <c r="F145" s="84" t="b">
        <v>0</v>
      </c>
      <c r="G145" s="84" t="b">
        <v>0</v>
      </c>
    </row>
    <row r="146" spans="1:7" ht="15">
      <c r="A146" s="84" t="s">
        <v>2332</v>
      </c>
      <c r="B146" s="84">
        <v>2</v>
      </c>
      <c r="C146" s="123">
        <v>0.0032843753349131206</v>
      </c>
      <c r="D146" s="84" t="s">
        <v>2348</v>
      </c>
      <c r="E146" s="84" t="b">
        <v>0</v>
      </c>
      <c r="F146" s="84" t="b">
        <v>0</v>
      </c>
      <c r="G146" s="84" t="b">
        <v>0</v>
      </c>
    </row>
    <row r="147" spans="1:7" ht="15">
      <c r="A147" s="84" t="s">
        <v>2333</v>
      </c>
      <c r="B147" s="84">
        <v>2</v>
      </c>
      <c r="C147" s="123">
        <v>0.0032843753349131206</v>
      </c>
      <c r="D147" s="84" t="s">
        <v>2348</v>
      </c>
      <c r="E147" s="84" t="b">
        <v>1</v>
      </c>
      <c r="F147" s="84" t="b">
        <v>0</v>
      </c>
      <c r="G147" s="84" t="b">
        <v>0</v>
      </c>
    </row>
    <row r="148" spans="1:7" ht="15">
      <c r="A148" s="84" t="s">
        <v>1831</v>
      </c>
      <c r="B148" s="84">
        <v>2</v>
      </c>
      <c r="C148" s="123">
        <v>0.0032843753349131206</v>
      </c>
      <c r="D148" s="84" t="s">
        <v>2348</v>
      </c>
      <c r="E148" s="84" t="b">
        <v>0</v>
      </c>
      <c r="F148" s="84" t="b">
        <v>0</v>
      </c>
      <c r="G148" s="84" t="b">
        <v>0</v>
      </c>
    </row>
    <row r="149" spans="1:7" ht="15">
      <c r="A149" s="84" t="s">
        <v>2334</v>
      </c>
      <c r="B149" s="84">
        <v>2</v>
      </c>
      <c r="C149" s="123">
        <v>0.0032843753349131206</v>
      </c>
      <c r="D149" s="84" t="s">
        <v>2348</v>
      </c>
      <c r="E149" s="84" t="b">
        <v>0</v>
      </c>
      <c r="F149" s="84" t="b">
        <v>0</v>
      </c>
      <c r="G149" s="84" t="b">
        <v>0</v>
      </c>
    </row>
    <row r="150" spans="1:7" ht="15">
      <c r="A150" s="84" t="s">
        <v>2335</v>
      </c>
      <c r="B150" s="84">
        <v>2</v>
      </c>
      <c r="C150" s="123">
        <v>0.0032843753349131206</v>
      </c>
      <c r="D150" s="84" t="s">
        <v>2348</v>
      </c>
      <c r="E150" s="84" t="b">
        <v>0</v>
      </c>
      <c r="F150" s="84" t="b">
        <v>0</v>
      </c>
      <c r="G150" s="84" t="b">
        <v>0</v>
      </c>
    </row>
    <row r="151" spans="1:7" ht="15">
      <c r="A151" s="84" t="s">
        <v>272</v>
      </c>
      <c r="B151" s="84">
        <v>2</v>
      </c>
      <c r="C151" s="123">
        <v>0.0032843753349131206</v>
      </c>
      <c r="D151" s="84" t="s">
        <v>2348</v>
      </c>
      <c r="E151" s="84" t="b">
        <v>0</v>
      </c>
      <c r="F151" s="84" t="b">
        <v>0</v>
      </c>
      <c r="G151" s="84" t="b">
        <v>0</v>
      </c>
    </row>
    <row r="152" spans="1:7" ht="15">
      <c r="A152" s="84" t="s">
        <v>2336</v>
      </c>
      <c r="B152" s="84">
        <v>2</v>
      </c>
      <c r="C152" s="123">
        <v>0.0032843753349131206</v>
      </c>
      <c r="D152" s="84" t="s">
        <v>2348</v>
      </c>
      <c r="E152" s="84" t="b">
        <v>0</v>
      </c>
      <c r="F152" s="84" t="b">
        <v>0</v>
      </c>
      <c r="G152" s="84" t="b">
        <v>0</v>
      </c>
    </row>
    <row r="153" spans="1:7" ht="15">
      <c r="A153" s="84" t="s">
        <v>265</v>
      </c>
      <c r="B153" s="84">
        <v>2</v>
      </c>
      <c r="C153" s="123">
        <v>0.0032843753349131206</v>
      </c>
      <c r="D153" s="84" t="s">
        <v>2348</v>
      </c>
      <c r="E153" s="84" t="b">
        <v>0</v>
      </c>
      <c r="F153" s="84" t="b">
        <v>0</v>
      </c>
      <c r="G153" s="84" t="b">
        <v>0</v>
      </c>
    </row>
    <row r="154" spans="1:7" ht="15">
      <c r="A154" s="84" t="s">
        <v>2337</v>
      </c>
      <c r="B154" s="84">
        <v>2</v>
      </c>
      <c r="C154" s="123">
        <v>0.0032843753349131206</v>
      </c>
      <c r="D154" s="84" t="s">
        <v>2348</v>
      </c>
      <c r="E154" s="84" t="b">
        <v>0</v>
      </c>
      <c r="F154" s="84" t="b">
        <v>0</v>
      </c>
      <c r="G154" s="84" t="b">
        <v>0</v>
      </c>
    </row>
    <row r="155" spans="1:7" ht="15">
      <c r="A155" s="84" t="s">
        <v>2338</v>
      </c>
      <c r="B155" s="84">
        <v>2</v>
      </c>
      <c r="C155" s="123">
        <v>0.0032843753349131206</v>
      </c>
      <c r="D155" s="84" t="s">
        <v>2348</v>
      </c>
      <c r="E155" s="84" t="b">
        <v>0</v>
      </c>
      <c r="F155" s="84" t="b">
        <v>0</v>
      </c>
      <c r="G155" s="84" t="b">
        <v>0</v>
      </c>
    </row>
    <row r="156" spans="1:7" ht="15">
      <c r="A156" s="84" t="s">
        <v>2339</v>
      </c>
      <c r="B156" s="84">
        <v>2</v>
      </c>
      <c r="C156" s="123">
        <v>0.0032843753349131206</v>
      </c>
      <c r="D156" s="84" t="s">
        <v>2348</v>
      </c>
      <c r="E156" s="84" t="b">
        <v>0</v>
      </c>
      <c r="F156" s="84" t="b">
        <v>0</v>
      </c>
      <c r="G156" s="84" t="b">
        <v>0</v>
      </c>
    </row>
    <row r="157" spans="1:7" ht="15">
      <c r="A157" s="84" t="s">
        <v>2340</v>
      </c>
      <c r="B157" s="84">
        <v>2</v>
      </c>
      <c r="C157" s="123">
        <v>0.0032843753349131206</v>
      </c>
      <c r="D157" s="84" t="s">
        <v>2348</v>
      </c>
      <c r="E157" s="84" t="b">
        <v>0</v>
      </c>
      <c r="F157" s="84" t="b">
        <v>0</v>
      </c>
      <c r="G157" s="84" t="b">
        <v>0</v>
      </c>
    </row>
    <row r="158" spans="1:7" ht="15">
      <c r="A158" s="84" t="s">
        <v>2341</v>
      </c>
      <c r="B158" s="84">
        <v>2</v>
      </c>
      <c r="C158" s="123">
        <v>0.0032843753349131206</v>
      </c>
      <c r="D158" s="84" t="s">
        <v>2348</v>
      </c>
      <c r="E158" s="84" t="b">
        <v>0</v>
      </c>
      <c r="F158" s="84" t="b">
        <v>0</v>
      </c>
      <c r="G158" s="84" t="b">
        <v>0</v>
      </c>
    </row>
    <row r="159" spans="1:7" ht="15">
      <c r="A159" s="84" t="s">
        <v>2342</v>
      </c>
      <c r="B159" s="84">
        <v>2</v>
      </c>
      <c r="C159" s="123">
        <v>0.0032843753349131206</v>
      </c>
      <c r="D159" s="84" t="s">
        <v>2348</v>
      </c>
      <c r="E159" s="84" t="b">
        <v>1</v>
      </c>
      <c r="F159" s="84" t="b">
        <v>0</v>
      </c>
      <c r="G159" s="84" t="b">
        <v>0</v>
      </c>
    </row>
    <row r="160" spans="1:7" ht="15">
      <c r="A160" s="84" t="s">
        <v>2343</v>
      </c>
      <c r="B160" s="84">
        <v>2</v>
      </c>
      <c r="C160" s="123">
        <v>0.0032843753349131206</v>
      </c>
      <c r="D160" s="84" t="s">
        <v>2348</v>
      </c>
      <c r="E160" s="84" t="b">
        <v>0</v>
      </c>
      <c r="F160" s="84" t="b">
        <v>0</v>
      </c>
      <c r="G160" s="84" t="b">
        <v>0</v>
      </c>
    </row>
    <row r="161" spans="1:7" ht="15">
      <c r="A161" s="84" t="s">
        <v>2344</v>
      </c>
      <c r="B161" s="84">
        <v>2</v>
      </c>
      <c r="C161" s="123">
        <v>0.0032843753349131206</v>
      </c>
      <c r="D161" s="84" t="s">
        <v>2348</v>
      </c>
      <c r="E161" s="84" t="b">
        <v>0</v>
      </c>
      <c r="F161" s="84" t="b">
        <v>0</v>
      </c>
      <c r="G161" s="84" t="b">
        <v>0</v>
      </c>
    </row>
    <row r="162" spans="1:7" ht="15">
      <c r="A162" s="84" t="s">
        <v>2345</v>
      </c>
      <c r="B162" s="84">
        <v>2</v>
      </c>
      <c r="C162" s="123">
        <v>0.0032843753349131206</v>
      </c>
      <c r="D162" s="84" t="s">
        <v>2348</v>
      </c>
      <c r="E162" s="84" t="b">
        <v>0</v>
      </c>
      <c r="F162" s="84" t="b">
        <v>0</v>
      </c>
      <c r="G162" s="84" t="b">
        <v>0</v>
      </c>
    </row>
    <row r="163" spans="1:7" ht="15">
      <c r="A163" s="84" t="s">
        <v>218</v>
      </c>
      <c r="B163" s="84">
        <v>2</v>
      </c>
      <c r="C163" s="123">
        <v>0.0032843753349131206</v>
      </c>
      <c r="D163" s="84" t="s">
        <v>2348</v>
      </c>
      <c r="E163" s="84" t="b">
        <v>0</v>
      </c>
      <c r="F163" s="84" t="b">
        <v>0</v>
      </c>
      <c r="G163" s="84" t="b">
        <v>0</v>
      </c>
    </row>
    <row r="164" spans="1:7" ht="15">
      <c r="A164" s="84" t="s">
        <v>300</v>
      </c>
      <c r="B164" s="84">
        <v>31</v>
      </c>
      <c r="C164" s="123">
        <v>0.0022496674687085888</v>
      </c>
      <c r="D164" s="84" t="s">
        <v>1733</v>
      </c>
      <c r="E164" s="84" t="b">
        <v>0</v>
      </c>
      <c r="F164" s="84" t="b">
        <v>0</v>
      </c>
      <c r="G164" s="84" t="b">
        <v>0</v>
      </c>
    </row>
    <row r="165" spans="1:7" ht="15">
      <c r="A165" s="84" t="s">
        <v>269</v>
      </c>
      <c r="B165" s="84">
        <v>31</v>
      </c>
      <c r="C165" s="123">
        <v>0.0022496674687085888</v>
      </c>
      <c r="D165" s="84" t="s">
        <v>1733</v>
      </c>
      <c r="E165" s="84" t="b">
        <v>0</v>
      </c>
      <c r="F165" s="84" t="b">
        <v>0</v>
      </c>
      <c r="G165" s="84" t="b">
        <v>0</v>
      </c>
    </row>
    <row r="166" spans="1:7" ht="15">
      <c r="A166" s="84" t="s">
        <v>446</v>
      </c>
      <c r="B166" s="84">
        <v>29</v>
      </c>
      <c r="C166" s="123">
        <v>0.006525302274776561</v>
      </c>
      <c r="D166" s="84" t="s">
        <v>1733</v>
      </c>
      <c r="E166" s="84" t="b">
        <v>0</v>
      </c>
      <c r="F166" s="84" t="b">
        <v>0</v>
      </c>
      <c r="G166" s="84" t="b">
        <v>0</v>
      </c>
    </row>
    <row r="167" spans="1:7" ht="15">
      <c r="A167" s="84" t="s">
        <v>1816</v>
      </c>
      <c r="B167" s="84">
        <v>27</v>
      </c>
      <c r="C167" s="123">
        <v>0.010485409380762123</v>
      </c>
      <c r="D167" s="84" t="s">
        <v>1733</v>
      </c>
      <c r="E167" s="84" t="b">
        <v>1</v>
      </c>
      <c r="F167" s="84" t="b">
        <v>0</v>
      </c>
      <c r="G167" s="84" t="b">
        <v>0</v>
      </c>
    </row>
    <row r="168" spans="1:7" ht="15">
      <c r="A168" s="84" t="s">
        <v>1812</v>
      </c>
      <c r="B168" s="84">
        <v>27</v>
      </c>
      <c r="C168" s="123">
        <v>0.010485409380762123</v>
      </c>
      <c r="D168" s="84" t="s">
        <v>1733</v>
      </c>
      <c r="E168" s="84" t="b">
        <v>0</v>
      </c>
      <c r="F168" s="84" t="b">
        <v>0</v>
      </c>
      <c r="G168" s="84" t="b">
        <v>0</v>
      </c>
    </row>
    <row r="169" spans="1:7" ht="15">
      <c r="A169" s="84" t="s">
        <v>1864</v>
      </c>
      <c r="B169" s="84">
        <v>4</v>
      </c>
      <c r="C169" s="123">
        <v>0.01901242077877776</v>
      </c>
      <c r="D169" s="84" t="s">
        <v>1733</v>
      </c>
      <c r="E169" s="84" t="b">
        <v>0</v>
      </c>
      <c r="F169" s="84" t="b">
        <v>0</v>
      </c>
      <c r="G169" s="84" t="b">
        <v>0</v>
      </c>
    </row>
    <row r="170" spans="1:7" ht="15">
      <c r="A170" s="84" t="s">
        <v>1865</v>
      </c>
      <c r="B170" s="84">
        <v>4</v>
      </c>
      <c r="C170" s="123">
        <v>0.01901242077877776</v>
      </c>
      <c r="D170" s="84" t="s">
        <v>1733</v>
      </c>
      <c r="E170" s="84" t="b">
        <v>0</v>
      </c>
      <c r="F170" s="84" t="b">
        <v>0</v>
      </c>
      <c r="G170" s="84" t="b">
        <v>0</v>
      </c>
    </row>
    <row r="171" spans="1:7" ht="15">
      <c r="A171" s="84" t="s">
        <v>1866</v>
      </c>
      <c r="B171" s="84">
        <v>4</v>
      </c>
      <c r="C171" s="123">
        <v>0.01901242077877776</v>
      </c>
      <c r="D171" s="84" t="s">
        <v>1733</v>
      </c>
      <c r="E171" s="84" t="b">
        <v>0</v>
      </c>
      <c r="F171" s="84" t="b">
        <v>0</v>
      </c>
      <c r="G171" s="84" t="b">
        <v>0</v>
      </c>
    </row>
    <row r="172" spans="1:7" ht="15">
      <c r="A172" s="84" t="s">
        <v>1867</v>
      </c>
      <c r="B172" s="84">
        <v>4</v>
      </c>
      <c r="C172" s="123">
        <v>0.01901242077877776</v>
      </c>
      <c r="D172" s="84" t="s">
        <v>1733</v>
      </c>
      <c r="E172" s="84" t="b">
        <v>0</v>
      </c>
      <c r="F172" s="84" t="b">
        <v>0</v>
      </c>
      <c r="G172" s="84" t="b">
        <v>0</v>
      </c>
    </row>
    <row r="173" spans="1:7" ht="15">
      <c r="A173" s="84" t="s">
        <v>1868</v>
      </c>
      <c r="B173" s="84">
        <v>4</v>
      </c>
      <c r="C173" s="123">
        <v>0.01901242077877776</v>
      </c>
      <c r="D173" s="84" t="s">
        <v>1733</v>
      </c>
      <c r="E173" s="84" t="b">
        <v>0</v>
      </c>
      <c r="F173" s="84" t="b">
        <v>0</v>
      </c>
      <c r="G173" s="84" t="b">
        <v>0</v>
      </c>
    </row>
    <row r="174" spans="1:7" ht="15">
      <c r="A174" s="84" t="s">
        <v>2270</v>
      </c>
      <c r="B174" s="84">
        <v>4</v>
      </c>
      <c r="C174" s="123">
        <v>0.01901242077877776</v>
      </c>
      <c r="D174" s="84" t="s">
        <v>1733</v>
      </c>
      <c r="E174" s="84" t="b">
        <v>0</v>
      </c>
      <c r="F174" s="84" t="b">
        <v>0</v>
      </c>
      <c r="G174" s="84" t="b">
        <v>0</v>
      </c>
    </row>
    <row r="175" spans="1:7" ht="15">
      <c r="A175" s="84" t="s">
        <v>2271</v>
      </c>
      <c r="B175" s="84">
        <v>4</v>
      </c>
      <c r="C175" s="123">
        <v>0.01901242077877776</v>
      </c>
      <c r="D175" s="84" t="s">
        <v>1733</v>
      </c>
      <c r="E175" s="84" t="b">
        <v>0</v>
      </c>
      <c r="F175" s="84" t="b">
        <v>0</v>
      </c>
      <c r="G175" s="84" t="b">
        <v>0</v>
      </c>
    </row>
    <row r="176" spans="1:7" ht="15">
      <c r="A176" s="84" t="s">
        <v>2272</v>
      </c>
      <c r="B176" s="84">
        <v>4</v>
      </c>
      <c r="C176" s="123">
        <v>0.01901242077877776</v>
      </c>
      <c r="D176" s="84" t="s">
        <v>1733</v>
      </c>
      <c r="E176" s="84" t="b">
        <v>0</v>
      </c>
      <c r="F176" s="84" t="b">
        <v>1</v>
      </c>
      <c r="G176" s="84" t="b">
        <v>0</v>
      </c>
    </row>
    <row r="177" spans="1:7" ht="15">
      <c r="A177" s="84" t="s">
        <v>441</v>
      </c>
      <c r="B177" s="84">
        <v>4</v>
      </c>
      <c r="C177" s="123">
        <v>0.01901242077877776</v>
      </c>
      <c r="D177" s="84" t="s">
        <v>1733</v>
      </c>
      <c r="E177" s="84" t="b">
        <v>0</v>
      </c>
      <c r="F177" s="84" t="b">
        <v>0</v>
      </c>
      <c r="G177" s="84" t="b">
        <v>0</v>
      </c>
    </row>
    <row r="178" spans="1:7" ht="15">
      <c r="A178" s="84" t="s">
        <v>216</v>
      </c>
      <c r="B178" s="84">
        <v>3</v>
      </c>
      <c r="C178" s="123">
        <v>0.016232032477898582</v>
      </c>
      <c r="D178" s="84" t="s">
        <v>1733</v>
      </c>
      <c r="E178" s="84" t="b">
        <v>0</v>
      </c>
      <c r="F178" s="84" t="b">
        <v>0</v>
      </c>
      <c r="G178" s="84" t="b">
        <v>0</v>
      </c>
    </row>
    <row r="179" spans="1:7" ht="15">
      <c r="A179" s="84" t="s">
        <v>2300</v>
      </c>
      <c r="B179" s="84">
        <v>3</v>
      </c>
      <c r="C179" s="123">
        <v>0.016232032477898582</v>
      </c>
      <c r="D179" s="84" t="s">
        <v>1733</v>
      </c>
      <c r="E179" s="84" t="b">
        <v>0</v>
      </c>
      <c r="F179" s="84" t="b">
        <v>0</v>
      </c>
      <c r="G179" s="84" t="b">
        <v>0</v>
      </c>
    </row>
    <row r="180" spans="1:7" ht="15">
      <c r="A180" s="84" t="s">
        <v>446</v>
      </c>
      <c r="B180" s="84">
        <v>26</v>
      </c>
      <c r="C180" s="123">
        <v>0</v>
      </c>
      <c r="D180" s="84" t="s">
        <v>1734</v>
      </c>
      <c r="E180" s="84" t="b">
        <v>0</v>
      </c>
      <c r="F180" s="84" t="b">
        <v>0</v>
      </c>
      <c r="G180" s="84" t="b">
        <v>0</v>
      </c>
    </row>
    <row r="181" spans="1:7" ht="15">
      <c r="A181" s="84" t="s">
        <v>463</v>
      </c>
      <c r="B181" s="84">
        <v>10</v>
      </c>
      <c r="C181" s="123">
        <v>0.01966698331615251</v>
      </c>
      <c r="D181" s="84" t="s">
        <v>1734</v>
      </c>
      <c r="E181" s="84" t="b">
        <v>0</v>
      </c>
      <c r="F181" s="84" t="b">
        <v>0</v>
      </c>
      <c r="G181" s="84" t="b">
        <v>0</v>
      </c>
    </row>
    <row r="182" spans="1:7" ht="15">
      <c r="A182" s="84" t="s">
        <v>1870</v>
      </c>
      <c r="B182" s="84">
        <v>6</v>
      </c>
      <c r="C182" s="123">
        <v>0.018108685239445716</v>
      </c>
      <c r="D182" s="84" t="s">
        <v>1734</v>
      </c>
      <c r="E182" s="84" t="b">
        <v>0</v>
      </c>
      <c r="F182" s="84" t="b">
        <v>0</v>
      </c>
      <c r="G182" s="84" t="b">
        <v>0</v>
      </c>
    </row>
    <row r="183" spans="1:7" ht="15">
      <c r="A183" s="84" t="s">
        <v>269</v>
      </c>
      <c r="B183" s="84">
        <v>5</v>
      </c>
      <c r="C183" s="123">
        <v>0.016966903877601875</v>
      </c>
      <c r="D183" s="84" t="s">
        <v>1734</v>
      </c>
      <c r="E183" s="84" t="b">
        <v>0</v>
      </c>
      <c r="F183" s="84" t="b">
        <v>0</v>
      </c>
      <c r="G183" s="84" t="b">
        <v>0</v>
      </c>
    </row>
    <row r="184" spans="1:7" ht="15">
      <c r="A184" s="84" t="s">
        <v>1871</v>
      </c>
      <c r="B184" s="84">
        <v>5</v>
      </c>
      <c r="C184" s="123">
        <v>0.016966903877601875</v>
      </c>
      <c r="D184" s="84" t="s">
        <v>1734</v>
      </c>
      <c r="E184" s="84" t="b">
        <v>0</v>
      </c>
      <c r="F184" s="84" t="b">
        <v>0</v>
      </c>
      <c r="G184" s="84" t="b">
        <v>0</v>
      </c>
    </row>
    <row r="185" spans="1:7" ht="15">
      <c r="A185" s="84" t="s">
        <v>1872</v>
      </c>
      <c r="B185" s="84">
        <v>5</v>
      </c>
      <c r="C185" s="123">
        <v>0.016966903877601875</v>
      </c>
      <c r="D185" s="84" t="s">
        <v>1734</v>
      </c>
      <c r="E185" s="84" t="b">
        <v>0</v>
      </c>
      <c r="F185" s="84" t="b">
        <v>0</v>
      </c>
      <c r="G185" s="84" t="b">
        <v>0</v>
      </c>
    </row>
    <row r="186" spans="1:7" ht="15">
      <c r="A186" s="84" t="s">
        <v>1873</v>
      </c>
      <c r="B186" s="84">
        <v>5</v>
      </c>
      <c r="C186" s="123">
        <v>0.016966903877601875</v>
      </c>
      <c r="D186" s="84" t="s">
        <v>1734</v>
      </c>
      <c r="E186" s="84" t="b">
        <v>0</v>
      </c>
      <c r="F186" s="84" t="b">
        <v>0</v>
      </c>
      <c r="G186" s="84" t="b">
        <v>0</v>
      </c>
    </row>
    <row r="187" spans="1:7" ht="15">
      <c r="A187" s="84" t="s">
        <v>1874</v>
      </c>
      <c r="B187" s="84">
        <v>4</v>
      </c>
      <c r="C187" s="123">
        <v>0.015410679746783992</v>
      </c>
      <c r="D187" s="84" t="s">
        <v>1734</v>
      </c>
      <c r="E187" s="84" t="b">
        <v>0</v>
      </c>
      <c r="F187" s="84" t="b">
        <v>0</v>
      </c>
      <c r="G187" s="84" t="b">
        <v>0</v>
      </c>
    </row>
    <row r="188" spans="1:7" ht="15">
      <c r="A188" s="84" t="s">
        <v>1875</v>
      </c>
      <c r="B188" s="84">
        <v>3</v>
      </c>
      <c r="C188" s="123">
        <v>0.013334389951438229</v>
      </c>
      <c r="D188" s="84" t="s">
        <v>1734</v>
      </c>
      <c r="E188" s="84" t="b">
        <v>1</v>
      </c>
      <c r="F188" s="84" t="b">
        <v>0</v>
      </c>
      <c r="G188" s="84" t="b">
        <v>0</v>
      </c>
    </row>
    <row r="189" spans="1:7" ht="15">
      <c r="A189" s="84" t="s">
        <v>1876</v>
      </c>
      <c r="B189" s="84">
        <v>3</v>
      </c>
      <c r="C189" s="123">
        <v>0.013334389951438229</v>
      </c>
      <c r="D189" s="84" t="s">
        <v>1734</v>
      </c>
      <c r="E189" s="84" t="b">
        <v>0</v>
      </c>
      <c r="F189" s="84" t="b">
        <v>0</v>
      </c>
      <c r="G189" s="84" t="b">
        <v>0</v>
      </c>
    </row>
    <row r="190" spans="1:7" ht="15">
      <c r="A190" s="84" t="s">
        <v>1879</v>
      </c>
      <c r="B190" s="84">
        <v>3</v>
      </c>
      <c r="C190" s="123">
        <v>0.013334389951438229</v>
      </c>
      <c r="D190" s="84" t="s">
        <v>1734</v>
      </c>
      <c r="E190" s="84" t="b">
        <v>0</v>
      </c>
      <c r="F190" s="84" t="b">
        <v>0</v>
      </c>
      <c r="G190" s="84" t="b">
        <v>0</v>
      </c>
    </row>
    <row r="191" spans="1:7" ht="15">
      <c r="A191" s="84" t="s">
        <v>1909</v>
      </c>
      <c r="B191" s="84">
        <v>3</v>
      </c>
      <c r="C191" s="123">
        <v>0.013334389951438229</v>
      </c>
      <c r="D191" s="84" t="s">
        <v>1734</v>
      </c>
      <c r="E191" s="84" t="b">
        <v>0</v>
      </c>
      <c r="F191" s="84" t="b">
        <v>0</v>
      </c>
      <c r="G191" s="84" t="b">
        <v>0</v>
      </c>
    </row>
    <row r="192" spans="1:7" ht="15">
      <c r="A192" s="84" t="s">
        <v>2267</v>
      </c>
      <c r="B192" s="84">
        <v>3</v>
      </c>
      <c r="C192" s="123">
        <v>0.013334389951438229</v>
      </c>
      <c r="D192" s="84" t="s">
        <v>1734</v>
      </c>
      <c r="E192" s="84" t="b">
        <v>0</v>
      </c>
      <c r="F192" s="84" t="b">
        <v>0</v>
      </c>
      <c r="G192" s="84" t="b">
        <v>0</v>
      </c>
    </row>
    <row r="193" spans="1:7" ht="15">
      <c r="A193" s="84" t="s">
        <v>2258</v>
      </c>
      <c r="B193" s="84">
        <v>3</v>
      </c>
      <c r="C193" s="123">
        <v>0.013334389951438229</v>
      </c>
      <c r="D193" s="84" t="s">
        <v>1734</v>
      </c>
      <c r="E193" s="84" t="b">
        <v>0</v>
      </c>
      <c r="F193" s="84" t="b">
        <v>0</v>
      </c>
      <c r="G193" s="84" t="b">
        <v>0</v>
      </c>
    </row>
    <row r="194" spans="1:7" ht="15">
      <c r="A194" s="84" t="s">
        <v>2261</v>
      </c>
      <c r="B194" s="84">
        <v>3</v>
      </c>
      <c r="C194" s="123">
        <v>0.013334389951438229</v>
      </c>
      <c r="D194" s="84" t="s">
        <v>1734</v>
      </c>
      <c r="E194" s="84" t="b">
        <v>0</v>
      </c>
      <c r="F194" s="84" t="b">
        <v>0</v>
      </c>
      <c r="G194" s="84" t="b">
        <v>0</v>
      </c>
    </row>
    <row r="195" spans="1:7" ht="15">
      <c r="A195" s="84" t="s">
        <v>1812</v>
      </c>
      <c r="B195" s="84">
        <v>2</v>
      </c>
      <c r="C195" s="123">
        <v>0.010558704761202244</v>
      </c>
      <c r="D195" s="84" t="s">
        <v>1734</v>
      </c>
      <c r="E195" s="84" t="b">
        <v>0</v>
      </c>
      <c r="F195" s="84" t="b">
        <v>0</v>
      </c>
      <c r="G195" s="84" t="b">
        <v>0</v>
      </c>
    </row>
    <row r="196" spans="1:7" ht="15">
      <c r="A196" s="84" t="s">
        <v>1817</v>
      </c>
      <c r="B196" s="84">
        <v>2</v>
      </c>
      <c r="C196" s="123">
        <v>0.010558704761202244</v>
      </c>
      <c r="D196" s="84" t="s">
        <v>1734</v>
      </c>
      <c r="E196" s="84" t="b">
        <v>0</v>
      </c>
      <c r="F196" s="84" t="b">
        <v>0</v>
      </c>
      <c r="G196" s="84" t="b">
        <v>0</v>
      </c>
    </row>
    <row r="197" spans="1:7" ht="15">
      <c r="A197" s="84" t="s">
        <v>1907</v>
      </c>
      <c r="B197" s="84">
        <v>2</v>
      </c>
      <c r="C197" s="123">
        <v>0.010558704761202244</v>
      </c>
      <c r="D197" s="84" t="s">
        <v>1734</v>
      </c>
      <c r="E197" s="84" t="b">
        <v>0</v>
      </c>
      <c r="F197" s="84" t="b">
        <v>0</v>
      </c>
      <c r="G197" s="84" t="b">
        <v>0</v>
      </c>
    </row>
    <row r="198" spans="1:7" ht="15">
      <c r="A198" s="84" t="s">
        <v>1908</v>
      </c>
      <c r="B198" s="84">
        <v>2</v>
      </c>
      <c r="C198" s="123">
        <v>0.010558704761202244</v>
      </c>
      <c r="D198" s="84" t="s">
        <v>1734</v>
      </c>
      <c r="E198" s="84" t="b">
        <v>0</v>
      </c>
      <c r="F198" s="84" t="b">
        <v>0</v>
      </c>
      <c r="G198" s="84" t="b">
        <v>0</v>
      </c>
    </row>
    <row r="199" spans="1:7" ht="15">
      <c r="A199" s="84" t="s">
        <v>1910</v>
      </c>
      <c r="B199" s="84">
        <v>2</v>
      </c>
      <c r="C199" s="123">
        <v>0.010558704761202244</v>
      </c>
      <c r="D199" s="84" t="s">
        <v>1734</v>
      </c>
      <c r="E199" s="84" t="b">
        <v>1</v>
      </c>
      <c r="F199" s="84" t="b">
        <v>0</v>
      </c>
      <c r="G199" s="84" t="b">
        <v>0</v>
      </c>
    </row>
    <row r="200" spans="1:7" ht="15">
      <c r="A200" s="84" t="s">
        <v>1911</v>
      </c>
      <c r="B200" s="84">
        <v>2</v>
      </c>
      <c r="C200" s="123">
        <v>0.010558704761202244</v>
      </c>
      <c r="D200" s="84" t="s">
        <v>1734</v>
      </c>
      <c r="E200" s="84" t="b">
        <v>0</v>
      </c>
      <c r="F200" s="84" t="b">
        <v>0</v>
      </c>
      <c r="G200" s="84" t="b">
        <v>0</v>
      </c>
    </row>
    <row r="201" spans="1:7" ht="15">
      <c r="A201" s="84" t="s">
        <v>1912</v>
      </c>
      <c r="B201" s="84">
        <v>2</v>
      </c>
      <c r="C201" s="123">
        <v>0.010558704761202244</v>
      </c>
      <c r="D201" s="84" t="s">
        <v>1734</v>
      </c>
      <c r="E201" s="84" t="b">
        <v>0</v>
      </c>
      <c r="F201" s="84" t="b">
        <v>0</v>
      </c>
      <c r="G201" s="84" t="b">
        <v>0</v>
      </c>
    </row>
    <row r="202" spans="1:7" ht="15">
      <c r="A202" s="84" t="s">
        <v>2298</v>
      </c>
      <c r="B202" s="84">
        <v>2</v>
      </c>
      <c r="C202" s="123">
        <v>0.010558704761202244</v>
      </c>
      <c r="D202" s="84" t="s">
        <v>1734</v>
      </c>
      <c r="E202" s="84" t="b">
        <v>0</v>
      </c>
      <c r="F202" s="84" t="b">
        <v>0</v>
      </c>
      <c r="G202" s="84" t="b">
        <v>0</v>
      </c>
    </row>
    <row r="203" spans="1:7" ht="15">
      <c r="A203" s="84" t="s">
        <v>2299</v>
      </c>
      <c r="B203" s="84">
        <v>2</v>
      </c>
      <c r="C203" s="123">
        <v>0.010558704761202244</v>
      </c>
      <c r="D203" s="84" t="s">
        <v>1734</v>
      </c>
      <c r="E203" s="84" t="b">
        <v>0</v>
      </c>
      <c r="F203" s="84" t="b">
        <v>0</v>
      </c>
      <c r="G203" s="84" t="b">
        <v>0</v>
      </c>
    </row>
    <row r="204" spans="1:7" ht="15">
      <c r="A204" s="84" t="s">
        <v>2262</v>
      </c>
      <c r="B204" s="84">
        <v>2</v>
      </c>
      <c r="C204" s="123">
        <v>0.010558704761202244</v>
      </c>
      <c r="D204" s="84" t="s">
        <v>1734</v>
      </c>
      <c r="E204" s="84" t="b">
        <v>0</v>
      </c>
      <c r="F204" s="84" t="b">
        <v>0</v>
      </c>
      <c r="G204" s="84" t="b">
        <v>0</v>
      </c>
    </row>
    <row r="205" spans="1:7" ht="15">
      <c r="A205" s="84" t="s">
        <v>2309</v>
      </c>
      <c r="B205" s="84">
        <v>2</v>
      </c>
      <c r="C205" s="123">
        <v>0.010558704761202244</v>
      </c>
      <c r="D205" s="84" t="s">
        <v>1734</v>
      </c>
      <c r="E205" s="84" t="b">
        <v>0</v>
      </c>
      <c r="F205" s="84" t="b">
        <v>0</v>
      </c>
      <c r="G205" s="84" t="b">
        <v>0</v>
      </c>
    </row>
    <row r="206" spans="1:7" ht="15">
      <c r="A206" s="84" t="s">
        <v>2310</v>
      </c>
      <c r="B206" s="84">
        <v>2</v>
      </c>
      <c r="C206" s="123">
        <v>0.010558704761202244</v>
      </c>
      <c r="D206" s="84" t="s">
        <v>1734</v>
      </c>
      <c r="E206" s="84" t="b">
        <v>0</v>
      </c>
      <c r="F206" s="84" t="b">
        <v>0</v>
      </c>
      <c r="G206" s="84" t="b">
        <v>0</v>
      </c>
    </row>
    <row r="207" spans="1:7" ht="15">
      <c r="A207" s="84" t="s">
        <v>2311</v>
      </c>
      <c r="B207" s="84">
        <v>2</v>
      </c>
      <c r="C207" s="123">
        <v>0.010558704761202244</v>
      </c>
      <c r="D207" s="84" t="s">
        <v>1734</v>
      </c>
      <c r="E207" s="84" t="b">
        <v>0</v>
      </c>
      <c r="F207" s="84" t="b">
        <v>0</v>
      </c>
      <c r="G207" s="84" t="b">
        <v>0</v>
      </c>
    </row>
    <row r="208" spans="1:7" ht="15">
      <c r="A208" s="84" t="s">
        <v>446</v>
      </c>
      <c r="B208" s="84">
        <v>21</v>
      </c>
      <c r="C208" s="123">
        <v>0.003400325274414536</v>
      </c>
      <c r="D208" s="84" t="s">
        <v>1735</v>
      </c>
      <c r="E208" s="84" t="b">
        <v>0</v>
      </c>
      <c r="F208" s="84" t="b">
        <v>0</v>
      </c>
      <c r="G208" s="84" t="b">
        <v>0</v>
      </c>
    </row>
    <row r="209" spans="1:7" ht="15">
      <c r="A209" s="84" t="s">
        <v>269</v>
      </c>
      <c r="B209" s="84">
        <v>14</v>
      </c>
      <c r="C209" s="123">
        <v>0.012370480347340031</v>
      </c>
      <c r="D209" s="84" t="s">
        <v>1735</v>
      </c>
      <c r="E209" s="84" t="b">
        <v>0</v>
      </c>
      <c r="F209" s="84" t="b">
        <v>0</v>
      </c>
      <c r="G209" s="84" t="b">
        <v>0</v>
      </c>
    </row>
    <row r="210" spans="1:7" ht="15">
      <c r="A210" s="84" t="s">
        <v>463</v>
      </c>
      <c r="B210" s="84">
        <v>11</v>
      </c>
      <c r="C210" s="123">
        <v>0.014441338768250189</v>
      </c>
      <c r="D210" s="84" t="s">
        <v>1735</v>
      </c>
      <c r="E210" s="84" t="b">
        <v>0</v>
      </c>
      <c r="F210" s="84" t="b">
        <v>0</v>
      </c>
      <c r="G210" s="84" t="b">
        <v>0</v>
      </c>
    </row>
    <row r="211" spans="1:7" ht="15">
      <c r="A211" s="84" t="s">
        <v>1878</v>
      </c>
      <c r="B211" s="84">
        <v>5</v>
      </c>
      <c r="C211" s="123">
        <v>0.013581103108228977</v>
      </c>
      <c r="D211" s="84" t="s">
        <v>1735</v>
      </c>
      <c r="E211" s="84" t="b">
        <v>1</v>
      </c>
      <c r="F211" s="84" t="b">
        <v>0</v>
      </c>
      <c r="G211" s="84" t="b">
        <v>0</v>
      </c>
    </row>
    <row r="212" spans="1:7" ht="15">
      <c r="A212" s="84" t="s">
        <v>1815</v>
      </c>
      <c r="B212" s="84">
        <v>5</v>
      </c>
      <c r="C212" s="123">
        <v>0.013581103108228977</v>
      </c>
      <c r="D212" s="84" t="s">
        <v>1735</v>
      </c>
      <c r="E212" s="84" t="b">
        <v>0</v>
      </c>
      <c r="F212" s="84" t="b">
        <v>0</v>
      </c>
      <c r="G212" s="84" t="b">
        <v>0</v>
      </c>
    </row>
    <row r="213" spans="1:7" ht="15">
      <c r="A213" s="84" t="s">
        <v>1814</v>
      </c>
      <c r="B213" s="84">
        <v>5</v>
      </c>
      <c r="C213" s="123">
        <v>0.013581103108228977</v>
      </c>
      <c r="D213" s="84" t="s">
        <v>1735</v>
      </c>
      <c r="E213" s="84" t="b">
        <v>0</v>
      </c>
      <c r="F213" s="84" t="b">
        <v>0</v>
      </c>
      <c r="G213" s="84" t="b">
        <v>0</v>
      </c>
    </row>
    <row r="214" spans="1:7" ht="15">
      <c r="A214" s="84" t="s">
        <v>441</v>
      </c>
      <c r="B214" s="84">
        <v>4</v>
      </c>
      <c r="C214" s="123">
        <v>0.012453571224420172</v>
      </c>
      <c r="D214" s="84" t="s">
        <v>1735</v>
      </c>
      <c r="E214" s="84" t="b">
        <v>0</v>
      </c>
      <c r="F214" s="84" t="b">
        <v>0</v>
      </c>
      <c r="G214" s="84" t="b">
        <v>0</v>
      </c>
    </row>
    <row r="215" spans="1:7" ht="15">
      <c r="A215" s="84" t="s">
        <v>1879</v>
      </c>
      <c r="B215" s="84">
        <v>4</v>
      </c>
      <c r="C215" s="123">
        <v>0.012453571224420172</v>
      </c>
      <c r="D215" s="84" t="s">
        <v>1735</v>
      </c>
      <c r="E215" s="84" t="b">
        <v>0</v>
      </c>
      <c r="F215" s="84" t="b">
        <v>0</v>
      </c>
      <c r="G215" s="84" t="b">
        <v>0</v>
      </c>
    </row>
    <row r="216" spans="1:7" ht="15">
      <c r="A216" s="84" t="s">
        <v>1870</v>
      </c>
      <c r="B216" s="84">
        <v>4</v>
      </c>
      <c r="C216" s="123">
        <v>0.012453571224420172</v>
      </c>
      <c r="D216" s="84" t="s">
        <v>1735</v>
      </c>
      <c r="E216" s="84" t="b">
        <v>0</v>
      </c>
      <c r="F216" s="84" t="b">
        <v>0</v>
      </c>
      <c r="G216" s="84" t="b">
        <v>0</v>
      </c>
    </row>
    <row r="217" spans="1:7" ht="15">
      <c r="A217" s="84" t="s">
        <v>1880</v>
      </c>
      <c r="B217" s="84">
        <v>4</v>
      </c>
      <c r="C217" s="123">
        <v>0.017388489186124782</v>
      </c>
      <c r="D217" s="84" t="s">
        <v>1735</v>
      </c>
      <c r="E217" s="84" t="b">
        <v>0</v>
      </c>
      <c r="F217" s="84" t="b">
        <v>0</v>
      </c>
      <c r="G217" s="84" t="b">
        <v>0</v>
      </c>
    </row>
    <row r="218" spans="1:7" ht="15">
      <c r="A218" s="84" t="s">
        <v>1816</v>
      </c>
      <c r="B218" s="84">
        <v>4</v>
      </c>
      <c r="C218" s="123">
        <v>0.012453571224420172</v>
      </c>
      <c r="D218" s="84" t="s">
        <v>1735</v>
      </c>
      <c r="E218" s="84" t="b">
        <v>1</v>
      </c>
      <c r="F218" s="84" t="b">
        <v>0</v>
      </c>
      <c r="G218" s="84" t="b">
        <v>0</v>
      </c>
    </row>
    <row r="219" spans="1:7" ht="15">
      <c r="A219" s="84" t="s">
        <v>2289</v>
      </c>
      <c r="B219" s="84">
        <v>3</v>
      </c>
      <c r="C219" s="123">
        <v>0.010876310425794226</v>
      </c>
      <c r="D219" s="84" t="s">
        <v>1735</v>
      </c>
      <c r="E219" s="84" t="b">
        <v>1</v>
      </c>
      <c r="F219" s="84" t="b">
        <v>0</v>
      </c>
      <c r="G219" s="84" t="b">
        <v>0</v>
      </c>
    </row>
    <row r="220" spans="1:7" ht="15">
      <c r="A220" s="84" t="s">
        <v>2269</v>
      </c>
      <c r="B220" s="84">
        <v>3</v>
      </c>
      <c r="C220" s="123">
        <v>0.010876310425794226</v>
      </c>
      <c r="D220" s="84" t="s">
        <v>1735</v>
      </c>
      <c r="E220" s="84" t="b">
        <v>1</v>
      </c>
      <c r="F220" s="84" t="b">
        <v>0</v>
      </c>
      <c r="G220" s="84" t="b">
        <v>0</v>
      </c>
    </row>
    <row r="221" spans="1:7" ht="15">
      <c r="A221" s="84" t="s">
        <v>2276</v>
      </c>
      <c r="B221" s="84">
        <v>3</v>
      </c>
      <c r="C221" s="123">
        <v>0.010876310425794226</v>
      </c>
      <c r="D221" s="84" t="s">
        <v>1735</v>
      </c>
      <c r="E221" s="84" t="b">
        <v>0</v>
      </c>
      <c r="F221" s="84" t="b">
        <v>0</v>
      </c>
      <c r="G221" s="84" t="b">
        <v>0</v>
      </c>
    </row>
    <row r="222" spans="1:7" ht="15">
      <c r="A222" s="84" t="s">
        <v>2277</v>
      </c>
      <c r="B222" s="84">
        <v>3</v>
      </c>
      <c r="C222" s="123">
        <v>0.010876310425794226</v>
      </c>
      <c r="D222" s="84" t="s">
        <v>1735</v>
      </c>
      <c r="E222" s="84" t="b">
        <v>0</v>
      </c>
      <c r="F222" s="84" t="b">
        <v>0</v>
      </c>
      <c r="G222" s="84" t="b">
        <v>0</v>
      </c>
    </row>
    <row r="223" spans="1:7" ht="15">
      <c r="A223" s="84" t="s">
        <v>2278</v>
      </c>
      <c r="B223" s="84">
        <v>3</v>
      </c>
      <c r="C223" s="123">
        <v>0.010876310425794226</v>
      </c>
      <c r="D223" s="84" t="s">
        <v>1735</v>
      </c>
      <c r="E223" s="84" t="b">
        <v>0</v>
      </c>
      <c r="F223" s="84" t="b">
        <v>0</v>
      </c>
      <c r="G223" s="84" t="b">
        <v>0</v>
      </c>
    </row>
    <row r="224" spans="1:7" ht="15">
      <c r="A224" s="84" t="s">
        <v>2279</v>
      </c>
      <c r="B224" s="84">
        <v>3</v>
      </c>
      <c r="C224" s="123">
        <v>0.010876310425794226</v>
      </c>
      <c r="D224" s="84" t="s">
        <v>1735</v>
      </c>
      <c r="E224" s="84" t="b">
        <v>0</v>
      </c>
      <c r="F224" s="84" t="b">
        <v>0</v>
      </c>
      <c r="G224" s="84" t="b">
        <v>0</v>
      </c>
    </row>
    <row r="225" spans="1:7" ht="15">
      <c r="A225" s="84" t="s">
        <v>2280</v>
      </c>
      <c r="B225" s="84">
        <v>3</v>
      </c>
      <c r="C225" s="123">
        <v>0.010876310425794226</v>
      </c>
      <c r="D225" s="84" t="s">
        <v>1735</v>
      </c>
      <c r="E225" s="84" t="b">
        <v>0</v>
      </c>
      <c r="F225" s="84" t="b">
        <v>0</v>
      </c>
      <c r="G225" s="84" t="b">
        <v>0</v>
      </c>
    </row>
    <row r="226" spans="1:7" ht="15">
      <c r="A226" s="84" t="s">
        <v>2266</v>
      </c>
      <c r="B226" s="84">
        <v>3</v>
      </c>
      <c r="C226" s="123">
        <v>0.010876310425794226</v>
      </c>
      <c r="D226" s="84" t="s">
        <v>1735</v>
      </c>
      <c r="E226" s="84" t="b">
        <v>0</v>
      </c>
      <c r="F226" s="84" t="b">
        <v>0</v>
      </c>
      <c r="G226" s="84" t="b">
        <v>0</v>
      </c>
    </row>
    <row r="227" spans="1:7" ht="15">
      <c r="A227" s="84" t="s">
        <v>2281</v>
      </c>
      <c r="B227" s="84">
        <v>3</v>
      </c>
      <c r="C227" s="123">
        <v>0.010876310425794226</v>
      </c>
      <c r="D227" s="84" t="s">
        <v>1735</v>
      </c>
      <c r="E227" s="84" t="b">
        <v>1</v>
      </c>
      <c r="F227" s="84" t="b">
        <v>0</v>
      </c>
      <c r="G227" s="84" t="b">
        <v>0</v>
      </c>
    </row>
    <row r="228" spans="1:7" ht="15">
      <c r="A228" s="84" t="s">
        <v>1874</v>
      </c>
      <c r="B228" s="84">
        <v>3</v>
      </c>
      <c r="C228" s="123">
        <v>0.010876310425794226</v>
      </c>
      <c r="D228" s="84" t="s">
        <v>1735</v>
      </c>
      <c r="E228" s="84" t="b">
        <v>0</v>
      </c>
      <c r="F228" s="84" t="b">
        <v>0</v>
      </c>
      <c r="G228" s="84" t="b">
        <v>0</v>
      </c>
    </row>
    <row r="229" spans="1:7" ht="15">
      <c r="A229" s="84" t="s">
        <v>2282</v>
      </c>
      <c r="B229" s="84">
        <v>3</v>
      </c>
      <c r="C229" s="123">
        <v>0.013041366889593585</v>
      </c>
      <c r="D229" s="84" t="s">
        <v>1735</v>
      </c>
      <c r="E229" s="84" t="b">
        <v>0</v>
      </c>
      <c r="F229" s="84" t="b">
        <v>0</v>
      </c>
      <c r="G229" s="84" t="b">
        <v>0</v>
      </c>
    </row>
    <row r="230" spans="1:7" ht="15">
      <c r="A230" s="84" t="s">
        <v>2283</v>
      </c>
      <c r="B230" s="84">
        <v>3</v>
      </c>
      <c r="C230" s="123">
        <v>0.010876310425794226</v>
      </c>
      <c r="D230" s="84" t="s">
        <v>1735</v>
      </c>
      <c r="E230" s="84" t="b">
        <v>0</v>
      </c>
      <c r="F230" s="84" t="b">
        <v>0</v>
      </c>
      <c r="G230" s="84" t="b">
        <v>0</v>
      </c>
    </row>
    <row r="231" spans="1:7" ht="15">
      <c r="A231" s="84" t="s">
        <v>2290</v>
      </c>
      <c r="B231" s="84">
        <v>3</v>
      </c>
      <c r="C231" s="123">
        <v>0.010876310425794226</v>
      </c>
      <c r="D231" s="84" t="s">
        <v>1735</v>
      </c>
      <c r="E231" s="84" t="b">
        <v>0</v>
      </c>
      <c r="F231" s="84" t="b">
        <v>0</v>
      </c>
      <c r="G231" s="84" t="b">
        <v>0</v>
      </c>
    </row>
    <row r="232" spans="1:7" ht="15">
      <c r="A232" s="84" t="s">
        <v>2262</v>
      </c>
      <c r="B232" s="84">
        <v>3</v>
      </c>
      <c r="C232" s="123">
        <v>0.010876310425794226</v>
      </c>
      <c r="D232" s="84" t="s">
        <v>1735</v>
      </c>
      <c r="E232" s="84" t="b">
        <v>0</v>
      </c>
      <c r="F232" s="84" t="b">
        <v>0</v>
      </c>
      <c r="G232" s="84" t="b">
        <v>0</v>
      </c>
    </row>
    <row r="233" spans="1:7" ht="15">
      <c r="A233" s="84" t="s">
        <v>2259</v>
      </c>
      <c r="B233" s="84">
        <v>3</v>
      </c>
      <c r="C233" s="123">
        <v>0.010876310425794226</v>
      </c>
      <c r="D233" s="84" t="s">
        <v>1735</v>
      </c>
      <c r="E233" s="84" t="b">
        <v>0</v>
      </c>
      <c r="F233" s="84" t="b">
        <v>0</v>
      </c>
      <c r="G233" s="84" t="b">
        <v>0</v>
      </c>
    </row>
    <row r="234" spans="1:7" ht="15">
      <c r="A234" s="84" t="s">
        <v>272</v>
      </c>
      <c r="B234" s="84">
        <v>2</v>
      </c>
      <c r="C234" s="123">
        <v>0.008694244593062391</v>
      </c>
      <c r="D234" s="84" t="s">
        <v>1735</v>
      </c>
      <c r="E234" s="84" t="b">
        <v>0</v>
      </c>
      <c r="F234" s="84" t="b">
        <v>0</v>
      </c>
      <c r="G234" s="84" t="b">
        <v>0</v>
      </c>
    </row>
    <row r="235" spans="1:7" ht="15">
      <c r="A235" s="84" t="s">
        <v>268</v>
      </c>
      <c r="B235" s="84">
        <v>2</v>
      </c>
      <c r="C235" s="123">
        <v>0.008694244593062391</v>
      </c>
      <c r="D235" s="84" t="s">
        <v>1735</v>
      </c>
      <c r="E235" s="84" t="b">
        <v>0</v>
      </c>
      <c r="F235" s="84" t="b">
        <v>0</v>
      </c>
      <c r="G235" s="84" t="b">
        <v>0</v>
      </c>
    </row>
    <row r="236" spans="1:7" ht="15">
      <c r="A236" s="84" t="s">
        <v>2293</v>
      </c>
      <c r="B236" s="84">
        <v>2</v>
      </c>
      <c r="C236" s="123">
        <v>0.008694244593062391</v>
      </c>
      <c r="D236" s="84" t="s">
        <v>1735</v>
      </c>
      <c r="E236" s="84" t="b">
        <v>1</v>
      </c>
      <c r="F236" s="84" t="b">
        <v>0</v>
      </c>
      <c r="G236" s="84" t="b">
        <v>0</v>
      </c>
    </row>
    <row r="237" spans="1:7" ht="15">
      <c r="A237" s="84" t="s">
        <v>2294</v>
      </c>
      <c r="B237" s="84">
        <v>2</v>
      </c>
      <c r="C237" s="123">
        <v>0.008694244593062391</v>
      </c>
      <c r="D237" s="84" t="s">
        <v>1735</v>
      </c>
      <c r="E237" s="84" t="b">
        <v>0</v>
      </c>
      <c r="F237" s="84" t="b">
        <v>0</v>
      </c>
      <c r="G237" s="84" t="b">
        <v>0</v>
      </c>
    </row>
    <row r="238" spans="1:7" ht="15">
      <c r="A238" s="84" t="s">
        <v>2295</v>
      </c>
      <c r="B238" s="84">
        <v>2</v>
      </c>
      <c r="C238" s="123">
        <v>0.008694244593062391</v>
      </c>
      <c r="D238" s="84" t="s">
        <v>1735</v>
      </c>
      <c r="E238" s="84" t="b">
        <v>0</v>
      </c>
      <c r="F238" s="84" t="b">
        <v>0</v>
      </c>
      <c r="G238" s="84" t="b">
        <v>0</v>
      </c>
    </row>
    <row r="239" spans="1:7" ht="15">
      <c r="A239" s="84" t="s">
        <v>2296</v>
      </c>
      <c r="B239" s="84">
        <v>2</v>
      </c>
      <c r="C239" s="123">
        <v>0.008694244593062391</v>
      </c>
      <c r="D239" s="84" t="s">
        <v>1735</v>
      </c>
      <c r="E239" s="84" t="b">
        <v>0</v>
      </c>
      <c r="F239" s="84" t="b">
        <v>0</v>
      </c>
      <c r="G239" s="84" t="b">
        <v>0</v>
      </c>
    </row>
    <row r="240" spans="1:7" ht="15">
      <c r="A240" s="84" t="s">
        <v>2297</v>
      </c>
      <c r="B240" s="84">
        <v>2</v>
      </c>
      <c r="C240" s="123">
        <v>0.008694244593062391</v>
      </c>
      <c r="D240" s="84" t="s">
        <v>1735</v>
      </c>
      <c r="E240" s="84" t="b">
        <v>0</v>
      </c>
      <c r="F240" s="84" t="b">
        <v>0</v>
      </c>
      <c r="G240" s="84" t="b">
        <v>0</v>
      </c>
    </row>
    <row r="241" spans="1:7" ht="15">
      <c r="A241" s="84" t="s">
        <v>315</v>
      </c>
      <c r="B241" s="84">
        <v>2</v>
      </c>
      <c r="C241" s="123">
        <v>0.008694244593062391</v>
      </c>
      <c r="D241" s="84" t="s">
        <v>1735</v>
      </c>
      <c r="E241" s="84" t="b">
        <v>0</v>
      </c>
      <c r="F241" s="84" t="b">
        <v>0</v>
      </c>
      <c r="G241" s="84" t="b">
        <v>0</v>
      </c>
    </row>
    <row r="242" spans="1:7" ht="15">
      <c r="A242" s="84" t="s">
        <v>2313</v>
      </c>
      <c r="B242" s="84">
        <v>2</v>
      </c>
      <c r="C242" s="123">
        <v>0.008694244593062391</v>
      </c>
      <c r="D242" s="84" t="s">
        <v>1735</v>
      </c>
      <c r="E242" s="84" t="b">
        <v>0</v>
      </c>
      <c r="F242" s="84" t="b">
        <v>0</v>
      </c>
      <c r="G242" s="84" t="b">
        <v>0</v>
      </c>
    </row>
    <row r="243" spans="1:7" ht="15">
      <c r="A243" s="84" t="s">
        <v>2314</v>
      </c>
      <c r="B243" s="84">
        <v>2</v>
      </c>
      <c r="C243" s="123">
        <v>0.008694244593062391</v>
      </c>
      <c r="D243" s="84" t="s">
        <v>1735</v>
      </c>
      <c r="E243" s="84" t="b">
        <v>0</v>
      </c>
      <c r="F243" s="84" t="b">
        <v>0</v>
      </c>
      <c r="G243" s="84" t="b">
        <v>0</v>
      </c>
    </row>
    <row r="244" spans="1:7" ht="15">
      <c r="A244" s="84" t="s">
        <v>2315</v>
      </c>
      <c r="B244" s="84">
        <v>2</v>
      </c>
      <c r="C244" s="123">
        <v>0.008694244593062391</v>
      </c>
      <c r="D244" s="84" t="s">
        <v>1735</v>
      </c>
      <c r="E244" s="84" t="b">
        <v>1</v>
      </c>
      <c r="F244" s="84" t="b">
        <v>0</v>
      </c>
      <c r="G244" s="84" t="b">
        <v>0</v>
      </c>
    </row>
    <row r="245" spans="1:7" ht="15">
      <c r="A245" s="84" t="s">
        <v>2316</v>
      </c>
      <c r="B245" s="84">
        <v>2</v>
      </c>
      <c r="C245" s="123">
        <v>0.008694244593062391</v>
      </c>
      <c r="D245" s="84" t="s">
        <v>1735</v>
      </c>
      <c r="E245" s="84" t="b">
        <v>0</v>
      </c>
      <c r="F245" s="84" t="b">
        <v>0</v>
      </c>
      <c r="G245" s="84" t="b">
        <v>0</v>
      </c>
    </row>
    <row r="246" spans="1:7" ht="15">
      <c r="A246" s="84" t="s">
        <v>2317</v>
      </c>
      <c r="B246" s="84">
        <v>2</v>
      </c>
      <c r="C246" s="123">
        <v>0.008694244593062391</v>
      </c>
      <c r="D246" s="84" t="s">
        <v>1735</v>
      </c>
      <c r="E246" s="84" t="b">
        <v>0</v>
      </c>
      <c r="F246" s="84" t="b">
        <v>0</v>
      </c>
      <c r="G246" s="84" t="b">
        <v>0</v>
      </c>
    </row>
    <row r="247" spans="1:7" ht="15">
      <c r="A247" s="84" t="s">
        <v>2318</v>
      </c>
      <c r="B247" s="84">
        <v>2</v>
      </c>
      <c r="C247" s="123">
        <v>0.008694244593062391</v>
      </c>
      <c r="D247" s="84" t="s">
        <v>1735</v>
      </c>
      <c r="E247" s="84" t="b">
        <v>0</v>
      </c>
      <c r="F247" s="84" t="b">
        <v>0</v>
      </c>
      <c r="G247" s="84" t="b">
        <v>0</v>
      </c>
    </row>
    <row r="248" spans="1:7" ht="15">
      <c r="A248" s="84" t="s">
        <v>476</v>
      </c>
      <c r="B248" s="84">
        <v>2</v>
      </c>
      <c r="C248" s="123">
        <v>0.008694244593062391</v>
      </c>
      <c r="D248" s="84" t="s">
        <v>1735</v>
      </c>
      <c r="E248" s="84" t="b">
        <v>0</v>
      </c>
      <c r="F248" s="84" t="b">
        <v>0</v>
      </c>
      <c r="G248" s="84" t="b">
        <v>0</v>
      </c>
    </row>
    <row r="249" spans="1:7" ht="15">
      <c r="A249" s="84" t="s">
        <v>2319</v>
      </c>
      <c r="B249" s="84">
        <v>2</v>
      </c>
      <c r="C249" s="123">
        <v>0.008694244593062391</v>
      </c>
      <c r="D249" s="84" t="s">
        <v>1735</v>
      </c>
      <c r="E249" s="84" t="b">
        <v>0</v>
      </c>
      <c r="F249" s="84" t="b">
        <v>0</v>
      </c>
      <c r="G249" s="84" t="b">
        <v>0</v>
      </c>
    </row>
    <row r="250" spans="1:7" ht="15">
      <c r="A250" s="84" t="s">
        <v>2336</v>
      </c>
      <c r="B250" s="84">
        <v>2</v>
      </c>
      <c r="C250" s="123">
        <v>0.008694244593062391</v>
      </c>
      <c r="D250" s="84" t="s">
        <v>1735</v>
      </c>
      <c r="E250" s="84" t="b">
        <v>0</v>
      </c>
      <c r="F250" s="84" t="b">
        <v>0</v>
      </c>
      <c r="G250" s="84" t="b">
        <v>0</v>
      </c>
    </row>
    <row r="251" spans="1:7" ht="15">
      <c r="A251" s="84" t="s">
        <v>1871</v>
      </c>
      <c r="B251" s="84">
        <v>2</v>
      </c>
      <c r="C251" s="123">
        <v>0.008694244593062391</v>
      </c>
      <c r="D251" s="84" t="s">
        <v>1735</v>
      </c>
      <c r="E251" s="84" t="b">
        <v>0</v>
      </c>
      <c r="F251" s="84" t="b">
        <v>0</v>
      </c>
      <c r="G251" s="84" t="b">
        <v>0</v>
      </c>
    </row>
    <row r="252" spans="1:7" ht="15">
      <c r="A252" s="84" t="s">
        <v>2264</v>
      </c>
      <c r="B252" s="84">
        <v>2</v>
      </c>
      <c r="C252" s="123">
        <v>0.008694244593062391</v>
      </c>
      <c r="D252" s="84" t="s">
        <v>1735</v>
      </c>
      <c r="E252" s="84" t="b">
        <v>0</v>
      </c>
      <c r="F252" s="84" t="b">
        <v>0</v>
      </c>
      <c r="G252" s="84" t="b">
        <v>0</v>
      </c>
    </row>
    <row r="253" spans="1:7" ht="15">
      <c r="A253" s="84" t="s">
        <v>2338</v>
      </c>
      <c r="B253" s="84">
        <v>2</v>
      </c>
      <c r="C253" s="123">
        <v>0.008694244593062391</v>
      </c>
      <c r="D253" s="84" t="s">
        <v>1735</v>
      </c>
      <c r="E253" s="84" t="b">
        <v>0</v>
      </c>
      <c r="F253" s="84" t="b">
        <v>0</v>
      </c>
      <c r="G253" s="84" t="b">
        <v>0</v>
      </c>
    </row>
    <row r="254" spans="1:7" ht="15">
      <c r="A254" s="84" t="s">
        <v>1873</v>
      </c>
      <c r="B254" s="84">
        <v>2</v>
      </c>
      <c r="C254" s="123">
        <v>0.008694244593062391</v>
      </c>
      <c r="D254" s="84" t="s">
        <v>1735</v>
      </c>
      <c r="E254" s="84" t="b">
        <v>0</v>
      </c>
      <c r="F254" s="84" t="b">
        <v>0</v>
      </c>
      <c r="G254" s="84" t="b">
        <v>0</v>
      </c>
    </row>
    <row r="255" spans="1:7" ht="15">
      <c r="A255" s="84" t="s">
        <v>2339</v>
      </c>
      <c r="B255" s="84">
        <v>2</v>
      </c>
      <c r="C255" s="123">
        <v>0.008694244593062391</v>
      </c>
      <c r="D255" s="84" t="s">
        <v>1735</v>
      </c>
      <c r="E255" s="84" t="b">
        <v>0</v>
      </c>
      <c r="F255" s="84" t="b">
        <v>0</v>
      </c>
      <c r="G255" s="84" t="b">
        <v>0</v>
      </c>
    </row>
    <row r="256" spans="1:7" ht="15">
      <c r="A256" s="84" t="s">
        <v>2342</v>
      </c>
      <c r="B256" s="84">
        <v>2</v>
      </c>
      <c r="C256" s="123">
        <v>0.008694244593062391</v>
      </c>
      <c r="D256" s="84" t="s">
        <v>1735</v>
      </c>
      <c r="E256" s="84" t="b">
        <v>1</v>
      </c>
      <c r="F256" s="84" t="b">
        <v>0</v>
      </c>
      <c r="G256" s="84" t="b">
        <v>0</v>
      </c>
    </row>
    <row r="257" spans="1:7" ht="15">
      <c r="A257" s="84" t="s">
        <v>2343</v>
      </c>
      <c r="B257" s="84">
        <v>2</v>
      </c>
      <c r="C257" s="123">
        <v>0.008694244593062391</v>
      </c>
      <c r="D257" s="84" t="s">
        <v>1735</v>
      </c>
      <c r="E257" s="84" t="b">
        <v>0</v>
      </c>
      <c r="F257" s="84" t="b">
        <v>0</v>
      </c>
      <c r="G257" s="84" t="b">
        <v>0</v>
      </c>
    </row>
    <row r="258" spans="1:7" ht="15">
      <c r="A258" s="84" t="s">
        <v>2344</v>
      </c>
      <c r="B258" s="84">
        <v>2</v>
      </c>
      <c r="C258" s="123">
        <v>0.008694244593062391</v>
      </c>
      <c r="D258" s="84" t="s">
        <v>1735</v>
      </c>
      <c r="E258" s="84" t="b">
        <v>0</v>
      </c>
      <c r="F258" s="84" t="b">
        <v>0</v>
      </c>
      <c r="G258" s="84" t="b">
        <v>0</v>
      </c>
    </row>
    <row r="259" spans="1:7" ht="15">
      <c r="A259" s="84" t="s">
        <v>2263</v>
      </c>
      <c r="B259" s="84">
        <v>2</v>
      </c>
      <c r="C259" s="123">
        <v>0.008694244593062391</v>
      </c>
      <c r="D259" s="84" t="s">
        <v>1735</v>
      </c>
      <c r="E259" s="84" t="b">
        <v>0</v>
      </c>
      <c r="F259" s="84" t="b">
        <v>0</v>
      </c>
      <c r="G259" s="84" t="b">
        <v>0</v>
      </c>
    </row>
    <row r="260" spans="1:7" ht="15">
      <c r="A260" s="84" t="s">
        <v>2345</v>
      </c>
      <c r="B260" s="84">
        <v>2</v>
      </c>
      <c r="C260" s="123">
        <v>0.008694244593062391</v>
      </c>
      <c r="D260" s="84" t="s">
        <v>1735</v>
      </c>
      <c r="E260" s="84" t="b">
        <v>0</v>
      </c>
      <c r="F260" s="84" t="b">
        <v>0</v>
      </c>
      <c r="G260" s="84" t="b">
        <v>0</v>
      </c>
    </row>
    <row r="261" spans="1:7" ht="15">
      <c r="A261" s="84" t="s">
        <v>2258</v>
      </c>
      <c r="B261" s="84">
        <v>2</v>
      </c>
      <c r="C261" s="123">
        <v>0.008694244593062391</v>
      </c>
      <c r="D261" s="84" t="s">
        <v>1735</v>
      </c>
      <c r="E261" s="84" t="b">
        <v>0</v>
      </c>
      <c r="F261" s="84" t="b">
        <v>0</v>
      </c>
      <c r="G261" s="84" t="b">
        <v>0</v>
      </c>
    </row>
    <row r="262" spans="1:7" ht="15">
      <c r="A262" s="84" t="s">
        <v>446</v>
      </c>
      <c r="B262" s="84">
        <v>12</v>
      </c>
      <c r="C262" s="123">
        <v>0</v>
      </c>
      <c r="D262" s="84" t="s">
        <v>1736</v>
      </c>
      <c r="E262" s="84" t="b">
        <v>0</v>
      </c>
      <c r="F262" s="84" t="b">
        <v>0</v>
      </c>
      <c r="G262" s="84" t="b">
        <v>0</v>
      </c>
    </row>
    <row r="263" spans="1:7" ht="15">
      <c r="A263" s="84" t="s">
        <v>463</v>
      </c>
      <c r="B263" s="84">
        <v>11</v>
      </c>
      <c r="C263" s="123">
        <v>0.00337946479498697</v>
      </c>
      <c r="D263" s="84" t="s">
        <v>1736</v>
      </c>
      <c r="E263" s="84" t="b">
        <v>0</v>
      </c>
      <c r="F263" s="84" t="b">
        <v>0</v>
      </c>
      <c r="G263" s="84" t="b">
        <v>0</v>
      </c>
    </row>
    <row r="264" spans="1:7" ht="15">
      <c r="A264" s="84" t="s">
        <v>1813</v>
      </c>
      <c r="B264" s="84">
        <v>9</v>
      </c>
      <c r="C264" s="123">
        <v>0.009141858776217067</v>
      </c>
      <c r="D264" s="84" t="s">
        <v>1736</v>
      </c>
      <c r="E264" s="84" t="b">
        <v>0</v>
      </c>
      <c r="F264" s="84" t="b">
        <v>0</v>
      </c>
      <c r="G264" s="84" t="b">
        <v>0</v>
      </c>
    </row>
    <row r="265" spans="1:7" ht="15">
      <c r="A265" s="84" t="s">
        <v>303</v>
      </c>
      <c r="B265" s="84">
        <v>7</v>
      </c>
      <c r="C265" s="123">
        <v>0.013321808473443705</v>
      </c>
      <c r="D265" s="84" t="s">
        <v>1736</v>
      </c>
      <c r="E265" s="84" t="b">
        <v>0</v>
      </c>
      <c r="F265" s="84" t="b">
        <v>0</v>
      </c>
      <c r="G265" s="84" t="b">
        <v>0</v>
      </c>
    </row>
    <row r="266" spans="1:7" ht="15">
      <c r="A266" s="84" t="s">
        <v>1882</v>
      </c>
      <c r="B266" s="84">
        <v>6</v>
      </c>
      <c r="C266" s="123">
        <v>0.014684390032389328</v>
      </c>
      <c r="D266" s="84" t="s">
        <v>1736</v>
      </c>
      <c r="E266" s="84" t="b">
        <v>0</v>
      </c>
      <c r="F266" s="84" t="b">
        <v>0</v>
      </c>
      <c r="G266" s="84" t="b">
        <v>0</v>
      </c>
    </row>
    <row r="267" spans="1:7" ht="15">
      <c r="A267" s="84" t="s">
        <v>1883</v>
      </c>
      <c r="B267" s="84">
        <v>6</v>
      </c>
      <c r="C267" s="123">
        <v>0.014684390032389328</v>
      </c>
      <c r="D267" s="84" t="s">
        <v>1736</v>
      </c>
      <c r="E267" s="84" t="b">
        <v>0</v>
      </c>
      <c r="F267" s="84" t="b">
        <v>0</v>
      </c>
      <c r="G267" s="84" t="b">
        <v>0</v>
      </c>
    </row>
    <row r="268" spans="1:7" ht="15">
      <c r="A268" s="84" t="s">
        <v>1884</v>
      </c>
      <c r="B268" s="84">
        <v>6</v>
      </c>
      <c r="C268" s="123">
        <v>0.014684390032389328</v>
      </c>
      <c r="D268" s="84" t="s">
        <v>1736</v>
      </c>
      <c r="E268" s="84" t="b">
        <v>0</v>
      </c>
      <c r="F268" s="84" t="b">
        <v>0</v>
      </c>
      <c r="G268" s="84" t="b">
        <v>0</v>
      </c>
    </row>
    <row r="269" spans="1:7" ht="15">
      <c r="A269" s="84" t="s">
        <v>1885</v>
      </c>
      <c r="B269" s="84">
        <v>6</v>
      </c>
      <c r="C269" s="123">
        <v>0.014684390032389328</v>
      </c>
      <c r="D269" s="84" t="s">
        <v>1736</v>
      </c>
      <c r="E269" s="84" t="b">
        <v>0</v>
      </c>
      <c r="F269" s="84" t="b">
        <v>0</v>
      </c>
      <c r="G269" s="84" t="b">
        <v>0</v>
      </c>
    </row>
    <row r="270" spans="1:7" ht="15">
      <c r="A270" s="84" t="s">
        <v>1886</v>
      </c>
      <c r="B270" s="84">
        <v>6</v>
      </c>
      <c r="C270" s="123">
        <v>0.014684390032389328</v>
      </c>
      <c r="D270" s="84" t="s">
        <v>1736</v>
      </c>
      <c r="E270" s="84" t="b">
        <v>0</v>
      </c>
      <c r="F270" s="84" t="b">
        <v>0</v>
      </c>
      <c r="G270" s="84" t="b">
        <v>0</v>
      </c>
    </row>
    <row r="271" spans="1:7" ht="15">
      <c r="A271" s="84" t="s">
        <v>1887</v>
      </c>
      <c r="B271" s="84">
        <v>6</v>
      </c>
      <c r="C271" s="123">
        <v>0.014684390032389328</v>
      </c>
      <c r="D271" s="84" t="s">
        <v>1736</v>
      </c>
      <c r="E271" s="84" t="b">
        <v>0</v>
      </c>
      <c r="F271" s="84" t="b">
        <v>0</v>
      </c>
      <c r="G271" s="84" t="b">
        <v>0</v>
      </c>
    </row>
    <row r="272" spans="1:7" ht="15">
      <c r="A272" s="84" t="s">
        <v>2284</v>
      </c>
      <c r="B272" s="84">
        <v>3</v>
      </c>
      <c r="C272" s="123">
        <v>0.014684390032389328</v>
      </c>
      <c r="D272" s="84" t="s">
        <v>1736</v>
      </c>
      <c r="E272" s="84" t="b">
        <v>0</v>
      </c>
      <c r="F272" s="84" t="b">
        <v>0</v>
      </c>
      <c r="G272" s="84" t="b">
        <v>0</v>
      </c>
    </row>
    <row r="273" spans="1:7" ht="15">
      <c r="A273" s="84" t="s">
        <v>2285</v>
      </c>
      <c r="B273" s="84">
        <v>3</v>
      </c>
      <c r="C273" s="123">
        <v>0.014684390032389328</v>
      </c>
      <c r="D273" s="84" t="s">
        <v>1736</v>
      </c>
      <c r="E273" s="84" t="b">
        <v>0</v>
      </c>
      <c r="F273" s="84" t="b">
        <v>0</v>
      </c>
      <c r="G273" s="84" t="b">
        <v>0</v>
      </c>
    </row>
    <row r="274" spans="1:7" ht="15">
      <c r="A274" s="84" t="s">
        <v>2268</v>
      </c>
      <c r="B274" s="84">
        <v>3</v>
      </c>
      <c r="C274" s="123">
        <v>0.014684390032389328</v>
      </c>
      <c r="D274" s="84" t="s">
        <v>1736</v>
      </c>
      <c r="E274" s="84" t="b">
        <v>1</v>
      </c>
      <c r="F274" s="84" t="b">
        <v>0</v>
      </c>
      <c r="G274" s="84" t="b">
        <v>0</v>
      </c>
    </row>
    <row r="275" spans="1:7" ht="15">
      <c r="A275" s="84" t="s">
        <v>2286</v>
      </c>
      <c r="B275" s="84">
        <v>3</v>
      </c>
      <c r="C275" s="123">
        <v>0.014684390032389328</v>
      </c>
      <c r="D275" s="84" t="s">
        <v>1736</v>
      </c>
      <c r="E275" s="84" t="b">
        <v>0</v>
      </c>
      <c r="F275" s="84" t="b">
        <v>0</v>
      </c>
      <c r="G275" s="84" t="b">
        <v>0</v>
      </c>
    </row>
    <row r="276" spans="1:7" ht="15">
      <c r="A276" s="84" t="s">
        <v>2287</v>
      </c>
      <c r="B276" s="84">
        <v>3</v>
      </c>
      <c r="C276" s="123">
        <v>0.014684390032389328</v>
      </c>
      <c r="D276" s="84" t="s">
        <v>1736</v>
      </c>
      <c r="E276" s="84" t="b">
        <v>0</v>
      </c>
      <c r="F276" s="84" t="b">
        <v>0</v>
      </c>
      <c r="G276" s="84" t="b">
        <v>0</v>
      </c>
    </row>
    <row r="277" spans="1:7" ht="15">
      <c r="A277" s="84" t="s">
        <v>2263</v>
      </c>
      <c r="B277" s="84">
        <v>3</v>
      </c>
      <c r="C277" s="123">
        <v>0.014684390032389328</v>
      </c>
      <c r="D277" s="84" t="s">
        <v>1736</v>
      </c>
      <c r="E277" s="84" t="b">
        <v>0</v>
      </c>
      <c r="F277" s="84" t="b">
        <v>0</v>
      </c>
      <c r="G277" s="84" t="b">
        <v>0</v>
      </c>
    </row>
    <row r="278" spans="1:7" ht="15">
      <c r="A278" s="84" t="s">
        <v>2288</v>
      </c>
      <c r="B278" s="84">
        <v>3</v>
      </c>
      <c r="C278" s="123">
        <v>0.014684390032389328</v>
      </c>
      <c r="D278" s="84" t="s">
        <v>1736</v>
      </c>
      <c r="E278" s="84" t="b">
        <v>1</v>
      </c>
      <c r="F278" s="84" t="b">
        <v>0</v>
      </c>
      <c r="G278" s="84" t="b">
        <v>0</v>
      </c>
    </row>
    <row r="279" spans="1:7" ht="15">
      <c r="A279" s="84" t="s">
        <v>1876</v>
      </c>
      <c r="B279" s="84">
        <v>3</v>
      </c>
      <c r="C279" s="123">
        <v>0.014684390032389328</v>
      </c>
      <c r="D279" s="84" t="s">
        <v>1736</v>
      </c>
      <c r="E279" s="84" t="b">
        <v>0</v>
      </c>
      <c r="F279" s="84" t="b">
        <v>0</v>
      </c>
      <c r="G279" s="84" t="b">
        <v>0</v>
      </c>
    </row>
    <row r="280" spans="1:7" ht="15">
      <c r="A280" s="84" t="s">
        <v>2259</v>
      </c>
      <c r="B280" s="84">
        <v>3</v>
      </c>
      <c r="C280" s="123">
        <v>0.014684390032389328</v>
      </c>
      <c r="D280" s="84" t="s">
        <v>1736</v>
      </c>
      <c r="E280" s="84" t="b">
        <v>0</v>
      </c>
      <c r="F280" s="84" t="b">
        <v>0</v>
      </c>
      <c r="G280" s="84" t="b">
        <v>0</v>
      </c>
    </row>
    <row r="281" spans="1:7" ht="15">
      <c r="A281" s="84" t="s">
        <v>269</v>
      </c>
      <c r="B281" s="84">
        <v>2</v>
      </c>
      <c r="C281" s="123">
        <v>0.012652865859896646</v>
      </c>
      <c r="D281" s="84" t="s">
        <v>1736</v>
      </c>
      <c r="E281" s="84" t="b">
        <v>0</v>
      </c>
      <c r="F281" s="84" t="b">
        <v>0</v>
      </c>
      <c r="G281" s="84" t="b">
        <v>0</v>
      </c>
    </row>
    <row r="282" spans="1:7" ht="15">
      <c r="A282" s="84" t="s">
        <v>269</v>
      </c>
      <c r="B282" s="84">
        <v>7</v>
      </c>
      <c r="C282" s="123">
        <v>0.006370904854406594</v>
      </c>
      <c r="D282" s="84" t="s">
        <v>1737</v>
      </c>
      <c r="E282" s="84" t="b">
        <v>0</v>
      </c>
      <c r="F282" s="84" t="b">
        <v>0</v>
      </c>
      <c r="G282" s="84" t="b">
        <v>0</v>
      </c>
    </row>
    <row r="283" spans="1:7" ht="15">
      <c r="A283" s="84" t="s">
        <v>463</v>
      </c>
      <c r="B283" s="84">
        <v>5</v>
      </c>
      <c r="C283" s="123">
        <v>0.004550646324576139</v>
      </c>
      <c r="D283" s="84" t="s">
        <v>1737</v>
      </c>
      <c r="E283" s="84" t="b">
        <v>0</v>
      </c>
      <c r="F283" s="84" t="b">
        <v>0</v>
      </c>
      <c r="G283" s="84" t="b">
        <v>0</v>
      </c>
    </row>
    <row r="284" spans="1:7" ht="15">
      <c r="A284" s="84" t="s">
        <v>446</v>
      </c>
      <c r="B284" s="84">
        <v>5</v>
      </c>
      <c r="C284" s="123">
        <v>0.004550646324576139</v>
      </c>
      <c r="D284" s="84" t="s">
        <v>1737</v>
      </c>
      <c r="E284" s="84" t="b">
        <v>0</v>
      </c>
      <c r="F284" s="84" t="b">
        <v>0</v>
      </c>
      <c r="G284" s="84" t="b">
        <v>0</v>
      </c>
    </row>
    <row r="285" spans="1:7" ht="15">
      <c r="A285" s="84" t="s">
        <v>1889</v>
      </c>
      <c r="B285" s="84">
        <v>4</v>
      </c>
      <c r="C285" s="123">
        <v>0.008096149841640516</v>
      </c>
      <c r="D285" s="84" t="s">
        <v>1737</v>
      </c>
      <c r="E285" s="84" t="b">
        <v>0</v>
      </c>
      <c r="F285" s="84" t="b">
        <v>0</v>
      </c>
      <c r="G285" s="84" t="b">
        <v>0</v>
      </c>
    </row>
    <row r="286" spans="1:7" ht="15">
      <c r="A286" s="84" t="s">
        <v>1890</v>
      </c>
      <c r="B286" s="84">
        <v>2</v>
      </c>
      <c r="C286" s="123">
        <v>0.010968304706199136</v>
      </c>
      <c r="D286" s="84" t="s">
        <v>1737</v>
      </c>
      <c r="E286" s="84" t="b">
        <v>0</v>
      </c>
      <c r="F286" s="84" t="b">
        <v>0</v>
      </c>
      <c r="G286" s="84" t="b">
        <v>0</v>
      </c>
    </row>
    <row r="287" spans="1:7" ht="15">
      <c r="A287" s="84" t="s">
        <v>1891</v>
      </c>
      <c r="B287" s="84">
        <v>2</v>
      </c>
      <c r="C287" s="123">
        <v>0.010968304706199136</v>
      </c>
      <c r="D287" s="84" t="s">
        <v>1737</v>
      </c>
      <c r="E287" s="84" t="b">
        <v>0</v>
      </c>
      <c r="F287" s="84" t="b">
        <v>0</v>
      </c>
      <c r="G287" s="84" t="b">
        <v>0</v>
      </c>
    </row>
    <row r="288" spans="1:7" ht="15">
      <c r="A288" s="84" t="s">
        <v>1892</v>
      </c>
      <c r="B288" s="84">
        <v>2</v>
      </c>
      <c r="C288" s="123">
        <v>0.010968304706199136</v>
      </c>
      <c r="D288" s="84" t="s">
        <v>1737</v>
      </c>
      <c r="E288" s="84" t="b">
        <v>0</v>
      </c>
      <c r="F288" s="84" t="b">
        <v>0</v>
      </c>
      <c r="G288" s="84" t="b">
        <v>0</v>
      </c>
    </row>
    <row r="289" spans="1:7" ht="15">
      <c r="A289" s="84" t="s">
        <v>1893</v>
      </c>
      <c r="B289" s="84">
        <v>2</v>
      </c>
      <c r="C289" s="123">
        <v>0.010968304706199136</v>
      </c>
      <c r="D289" s="84" t="s">
        <v>1737</v>
      </c>
      <c r="E289" s="84" t="b">
        <v>0</v>
      </c>
      <c r="F289" s="84" t="b">
        <v>0</v>
      </c>
      <c r="G289" s="84" t="b">
        <v>0</v>
      </c>
    </row>
    <row r="290" spans="1:7" ht="15">
      <c r="A290" s="84" t="s">
        <v>1894</v>
      </c>
      <c r="B290" s="84">
        <v>2</v>
      </c>
      <c r="C290" s="123">
        <v>0.010968304706199136</v>
      </c>
      <c r="D290" s="84" t="s">
        <v>1737</v>
      </c>
      <c r="E290" s="84" t="b">
        <v>0</v>
      </c>
      <c r="F290" s="84" t="b">
        <v>0</v>
      </c>
      <c r="G290" s="84" t="b">
        <v>0</v>
      </c>
    </row>
    <row r="291" spans="1:7" ht="15">
      <c r="A291" s="84" t="s">
        <v>1895</v>
      </c>
      <c r="B291" s="84">
        <v>2</v>
      </c>
      <c r="C291" s="123">
        <v>0.010968304706199136</v>
      </c>
      <c r="D291" s="84" t="s">
        <v>1737</v>
      </c>
      <c r="E291" s="84" t="b">
        <v>0</v>
      </c>
      <c r="F291" s="84" t="b">
        <v>0</v>
      </c>
      <c r="G291" s="84" t="b">
        <v>0</v>
      </c>
    </row>
    <row r="292" spans="1:7" ht="15">
      <c r="A292" s="84" t="s">
        <v>2329</v>
      </c>
      <c r="B292" s="84">
        <v>2</v>
      </c>
      <c r="C292" s="123">
        <v>0.010968304706199136</v>
      </c>
      <c r="D292" s="84" t="s">
        <v>1737</v>
      </c>
      <c r="E292" s="84" t="b">
        <v>0</v>
      </c>
      <c r="F292" s="84" t="b">
        <v>0</v>
      </c>
      <c r="G292" s="84" t="b">
        <v>0</v>
      </c>
    </row>
    <row r="293" spans="1:7" ht="15">
      <c r="A293" s="84" t="s">
        <v>2330</v>
      </c>
      <c r="B293" s="84">
        <v>2</v>
      </c>
      <c r="C293" s="123">
        <v>0.010968304706199136</v>
      </c>
      <c r="D293" s="84" t="s">
        <v>1737</v>
      </c>
      <c r="E293" s="84" t="b">
        <v>0</v>
      </c>
      <c r="F293" s="84" t="b">
        <v>0</v>
      </c>
      <c r="G293" s="84" t="b">
        <v>0</v>
      </c>
    </row>
    <row r="294" spans="1:7" ht="15">
      <c r="A294" s="84" t="s">
        <v>2331</v>
      </c>
      <c r="B294" s="84">
        <v>2</v>
      </c>
      <c r="C294" s="123">
        <v>0.010968304706199136</v>
      </c>
      <c r="D294" s="84" t="s">
        <v>1737</v>
      </c>
      <c r="E294" s="84" t="b">
        <v>0</v>
      </c>
      <c r="F294" s="84" t="b">
        <v>0</v>
      </c>
      <c r="G294" s="84" t="b">
        <v>0</v>
      </c>
    </row>
    <row r="295" spans="1:7" ht="15">
      <c r="A295" s="84" t="s">
        <v>284</v>
      </c>
      <c r="B295" s="84">
        <v>2</v>
      </c>
      <c r="C295" s="123">
        <v>0.010968304706199136</v>
      </c>
      <c r="D295" s="84" t="s">
        <v>1737</v>
      </c>
      <c r="E295" s="84" t="b">
        <v>0</v>
      </c>
      <c r="F295" s="84" t="b">
        <v>0</v>
      </c>
      <c r="G295" s="84" t="b">
        <v>0</v>
      </c>
    </row>
    <row r="296" spans="1:7" ht="15">
      <c r="A296" s="84" t="s">
        <v>1830</v>
      </c>
      <c r="B296" s="84">
        <v>2</v>
      </c>
      <c r="C296" s="123">
        <v>0.010968304706199136</v>
      </c>
      <c r="D296" s="84" t="s">
        <v>1737</v>
      </c>
      <c r="E296" s="84" t="b">
        <v>0</v>
      </c>
      <c r="F296" s="84" t="b">
        <v>0</v>
      </c>
      <c r="G296" s="84" t="b">
        <v>0</v>
      </c>
    </row>
    <row r="297" spans="1:7" ht="15">
      <c r="A297" s="84" t="s">
        <v>325</v>
      </c>
      <c r="B297" s="84">
        <v>2</v>
      </c>
      <c r="C297" s="123">
        <v>0.010968304706199136</v>
      </c>
      <c r="D297" s="84" t="s">
        <v>1737</v>
      </c>
      <c r="E297" s="84" t="b">
        <v>0</v>
      </c>
      <c r="F297" s="84" t="b">
        <v>0</v>
      </c>
      <c r="G297" s="84" t="b">
        <v>0</v>
      </c>
    </row>
    <row r="298" spans="1:7" ht="15">
      <c r="A298" s="84" t="s">
        <v>1831</v>
      </c>
      <c r="B298" s="84">
        <v>2</v>
      </c>
      <c r="C298" s="123">
        <v>0.010968304706199136</v>
      </c>
      <c r="D298" s="84" t="s">
        <v>1737</v>
      </c>
      <c r="E298" s="84" t="b">
        <v>0</v>
      </c>
      <c r="F298" s="84" t="b">
        <v>0</v>
      </c>
      <c r="G298" s="84" t="b">
        <v>0</v>
      </c>
    </row>
    <row r="299" spans="1:7" ht="15">
      <c r="A299" s="84" t="s">
        <v>446</v>
      </c>
      <c r="B299" s="84">
        <v>6</v>
      </c>
      <c r="C299" s="123">
        <v>0</v>
      </c>
      <c r="D299" s="84" t="s">
        <v>1738</v>
      </c>
      <c r="E299" s="84" t="b">
        <v>0</v>
      </c>
      <c r="F299" s="84" t="b">
        <v>0</v>
      </c>
      <c r="G299" s="84" t="b">
        <v>0</v>
      </c>
    </row>
    <row r="300" spans="1:7" ht="15">
      <c r="A300" s="84" t="s">
        <v>463</v>
      </c>
      <c r="B300" s="84">
        <v>3</v>
      </c>
      <c r="C300" s="123">
        <v>0.016723888647998956</v>
      </c>
      <c r="D300" s="84" t="s">
        <v>1738</v>
      </c>
      <c r="E300" s="84" t="b">
        <v>0</v>
      </c>
      <c r="F300" s="84" t="b">
        <v>0</v>
      </c>
      <c r="G300" s="84" t="b">
        <v>0</v>
      </c>
    </row>
    <row r="301" spans="1:7" ht="15">
      <c r="A301" s="84" t="s">
        <v>269</v>
      </c>
      <c r="B301" s="84">
        <v>3</v>
      </c>
      <c r="C301" s="123">
        <v>0.016723888647998956</v>
      </c>
      <c r="D301" s="84" t="s">
        <v>1738</v>
      </c>
      <c r="E301" s="84" t="b">
        <v>0</v>
      </c>
      <c r="F301" s="84" t="b">
        <v>0</v>
      </c>
      <c r="G301" s="84" t="b">
        <v>0</v>
      </c>
    </row>
    <row r="302" spans="1:7" ht="15">
      <c r="A302" s="84" t="s">
        <v>1897</v>
      </c>
      <c r="B302" s="84">
        <v>2</v>
      </c>
      <c r="C302" s="123">
        <v>0.017671157582209718</v>
      </c>
      <c r="D302" s="84" t="s">
        <v>1738</v>
      </c>
      <c r="E302" s="84" t="b">
        <v>0</v>
      </c>
      <c r="F302" s="84" t="b">
        <v>0</v>
      </c>
      <c r="G302" s="84" t="b">
        <v>0</v>
      </c>
    </row>
    <row r="303" spans="1:7" ht="15">
      <c r="A303" s="84" t="s">
        <v>1898</v>
      </c>
      <c r="B303" s="84">
        <v>2</v>
      </c>
      <c r="C303" s="123">
        <v>0.017671157582209718</v>
      </c>
      <c r="D303" s="84" t="s">
        <v>1738</v>
      </c>
      <c r="E303" s="84" t="b">
        <v>0</v>
      </c>
      <c r="F303" s="84" t="b">
        <v>0</v>
      </c>
      <c r="G303" s="84" t="b">
        <v>0</v>
      </c>
    </row>
    <row r="304" spans="1:7" ht="15">
      <c r="A304" s="84" t="s">
        <v>1899</v>
      </c>
      <c r="B304" s="84">
        <v>2</v>
      </c>
      <c r="C304" s="123">
        <v>0.017671157582209718</v>
      </c>
      <c r="D304" s="84" t="s">
        <v>1738</v>
      </c>
      <c r="E304" s="84" t="b">
        <v>0</v>
      </c>
      <c r="F304" s="84" t="b">
        <v>0</v>
      </c>
      <c r="G304" s="84" t="b">
        <v>0</v>
      </c>
    </row>
    <row r="305" spans="1:7" ht="15">
      <c r="A305" s="84" t="s">
        <v>1900</v>
      </c>
      <c r="B305" s="84">
        <v>2</v>
      </c>
      <c r="C305" s="123">
        <v>0.017671157582209718</v>
      </c>
      <c r="D305" s="84" t="s">
        <v>1738</v>
      </c>
      <c r="E305" s="84" t="b">
        <v>1</v>
      </c>
      <c r="F305" s="84" t="b">
        <v>0</v>
      </c>
      <c r="G305" s="84" t="b">
        <v>0</v>
      </c>
    </row>
    <row r="306" spans="1:7" ht="15">
      <c r="A306" s="84" t="s">
        <v>1901</v>
      </c>
      <c r="B306" s="84">
        <v>2</v>
      </c>
      <c r="C306" s="123">
        <v>0.017671157582209718</v>
      </c>
      <c r="D306" s="84" t="s">
        <v>1738</v>
      </c>
      <c r="E306" s="84" t="b">
        <v>0</v>
      </c>
      <c r="F306" s="84" t="b">
        <v>0</v>
      </c>
      <c r="G306" s="84" t="b">
        <v>0</v>
      </c>
    </row>
    <row r="307" spans="1:7" ht="15">
      <c r="A307" s="84" t="s">
        <v>1902</v>
      </c>
      <c r="B307" s="84">
        <v>2</v>
      </c>
      <c r="C307" s="123">
        <v>0.017671157582209718</v>
      </c>
      <c r="D307" s="84" t="s">
        <v>1738</v>
      </c>
      <c r="E307" s="84" t="b">
        <v>0</v>
      </c>
      <c r="F307" s="84" t="b">
        <v>0</v>
      </c>
      <c r="G307" s="84" t="b">
        <v>0</v>
      </c>
    </row>
    <row r="308" spans="1:7" ht="15">
      <c r="A308" s="84" t="s">
        <v>1903</v>
      </c>
      <c r="B308" s="84">
        <v>2</v>
      </c>
      <c r="C308" s="123">
        <v>0.017671157582209718</v>
      </c>
      <c r="D308" s="84" t="s">
        <v>1738</v>
      </c>
      <c r="E308" s="84" t="b">
        <v>0</v>
      </c>
      <c r="F308" s="84" t="b">
        <v>0</v>
      </c>
      <c r="G308" s="84" t="b">
        <v>0</v>
      </c>
    </row>
    <row r="309" spans="1:7" ht="15">
      <c r="A309" s="84" t="s">
        <v>2274</v>
      </c>
      <c r="B309" s="84">
        <v>2</v>
      </c>
      <c r="C309" s="123">
        <v>0.017671157582209718</v>
      </c>
      <c r="D309" s="84" t="s">
        <v>1738</v>
      </c>
      <c r="E309" s="84" t="b">
        <v>0</v>
      </c>
      <c r="F309" s="84" t="b">
        <v>0</v>
      </c>
      <c r="G309" s="84" t="b">
        <v>0</v>
      </c>
    </row>
    <row r="310" spans="1:7" ht="15">
      <c r="A310" s="84" t="s">
        <v>2275</v>
      </c>
      <c r="B310" s="84">
        <v>2</v>
      </c>
      <c r="C310" s="123">
        <v>0.017671157582209718</v>
      </c>
      <c r="D310" s="84" t="s">
        <v>1738</v>
      </c>
      <c r="E310" s="84" t="b">
        <v>0</v>
      </c>
      <c r="F310" s="84" t="b">
        <v>0</v>
      </c>
      <c r="G310" s="84" t="b">
        <v>0</v>
      </c>
    </row>
    <row r="311" spans="1:7" ht="15">
      <c r="A311" s="84" t="s">
        <v>2265</v>
      </c>
      <c r="B311" s="84">
        <v>2</v>
      </c>
      <c r="C311" s="123">
        <v>0.017671157582209718</v>
      </c>
      <c r="D311" s="84" t="s">
        <v>1738</v>
      </c>
      <c r="E311" s="84" t="b">
        <v>0</v>
      </c>
      <c r="F311" s="84" t="b">
        <v>0</v>
      </c>
      <c r="G311" s="84" t="b">
        <v>0</v>
      </c>
    </row>
    <row r="312" spans="1:7" ht="15">
      <c r="A312" s="84" t="s">
        <v>1813</v>
      </c>
      <c r="B312" s="84">
        <v>2</v>
      </c>
      <c r="C312" s="123">
        <v>0.017671157582209718</v>
      </c>
      <c r="D312" s="84" t="s">
        <v>1738</v>
      </c>
      <c r="E312" s="84" t="b">
        <v>0</v>
      </c>
      <c r="F312" s="84" t="b">
        <v>0</v>
      </c>
      <c r="G312" s="84" t="b">
        <v>0</v>
      </c>
    </row>
    <row r="313" spans="1:7" ht="15">
      <c r="A313" s="84" t="s">
        <v>303</v>
      </c>
      <c r="B313" s="84">
        <v>2</v>
      </c>
      <c r="C313" s="123">
        <v>0.017671157582209718</v>
      </c>
      <c r="D313" s="84" t="s">
        <v>1738</v>
      </c>
      <c r="E313" s="84" t="b">
        <v>0</v>
      </c>
      <c r="F313" s="84" t="b">
        <v>0</v>
      </c>
      <c r="G313" s="84" t="b">
        <v>0</v>
      </c>
    </row>
    <row r="314" spans="1:7" ht="15">
      <c r="A314" s="84" t="s">
        <v>330</v>
      </c>
      <c r="B314" s="84">
        <v>2</v>
      </c>
      <c r="C314" s="123">
        <v>0.017671157582209718</v>
      </c>
      <c r="D314" s="84" t="s">
        <v>1738</v>
      </c>
      <c r="E314" s="84" t="b">
        <v>0</v>
      </c>
      <c r="F314" s="84" t="b">
        <v>0</v>
      </c>
      <c r="G314" s="84" t="b">
        <v>0</v>
      </c>
    </row>
    <row r="315" spans="1:7" ht="15">
      <c r="A315" s="84" t="s">
        <v>446</v>
      </c>
      <c r="B315" s="84">
        <v>2</v>
      </c>
      <c r="C315" s="123">
        <v>0</v>
      </c>
      <c r="D315" s="84" t="s">
        <v>1739</v>
      </c>
      <c r="E315" s="84" t="b">
        <v>0</v>
      </c>
      <c r="F315" s="84" t="b">
        <v>0</v>
      </c>
      <c r="G315" s="84" t="b">
        <v>0</v>
      </c>
    </row>
    <row r="316" spans="1:7" ht="15">
      <c r="A316" s="84" t="s">
        <v>269</v>
      </c>
      <c r="B316" s="84">
        <v>2</v>
      </c>
      <c r="C316" s="123">
        <v>0</v>
      </c>
      <c r="D316" s="84" t="s">
        <v>1739</v>
      </c>
      <c r="E316" s="84" t="b">
        <v>0</v>
      </c>
      <c r="F316" s="84" t="b">
        <v>0</v>
      </c>
      <c r="G316" s="84" t="b">
        <v>0</v>
      </c>
    </row>
    <row r="317" spans="1:7" ht="15">
      <c r="A317" s="84" t="s">
        <v>1889</v>
      </c>
      <c r="B317" s="84">
        <v>3</v>
      </c>
      <c r="C317" s="123">
        <v>0</v>
      </c>
      <c r="D317" s="84" t="s">
        <v>1740</v>
      </c>
      <c r="E317" s="84" t="b">
        <v>0</v>
      </c>
      <c r="F317" s="84" t="b">
        <v>0</v>
      </c>
      <c r="G317" s="84" t="b">
        <v>0</v>
      </c>
    </row>
    <row r="318" spans="1:7" ht="15">
      <c r="A318" s="84" t="s">
        <v>446</v>
      </c>
      <c r="B318" s="84">
        <v>3</v>
      </c>
      <c r="C318" s="123">
        <v>0</v>
      </c>
      <c r="D318" s="84" t="s">
        <v>1740</v>
      </c>
      <c r="E318" s="84" t="b">
        <v>0</v>
      </c>
      <c r="F318" s="84" t="b">
        <v>0</v>
      </c>
      <c r="G318" s="84" t="b">
        <v>0</v>
      </c>
    </row>
    <row r="319" spans="1:7" ht="15">
      <c r="A319" s="84" t="s">
        <v>311</v>
      </c>
      <c r="B319" s="84">
        <v>2</v>
      </c>
      <c r="C319" s="123">
        <v>0.04402281476392031</v>
      </c>
      <c r="D319" s="84" t="s">
        <v>1740</v>
      </c>
      <c r="E319" s="84" t="b">
        <v>0</v>
      </c>
      <c r="F319" s="84" t="b">
        <v>0</v>
      </c>
      <c r="G319" s="84" t="b">
        <v>0</v>
      </c>
    </row>
    <row r="320" spans="1:7" ht="15">
      <c r="A320" s="84" t="s">
        <v>1879</v>
      </c>
      <c r="B320" s="84">
        <v>4</v>
      </c>
      <c r="C320" s="123">
        <v>0.00731396324589105</v>
      </c>
      <c r="D320" s="84" t="s">
        <v>1741</v>
      </c>
      <c r="E320" s="84" t="b">
        <v>0</v>
      </c>
      <c r="F320" s="84" t="b">
        <v>0</v>
      </c>
      <c r="G320" s="84" t="b">
        <v>0</v>
      </c>
    </row>
    <row r="321" spans="1:7" ht="15">
      <c r="A321" s="84" t="s">
        <v>446</v>
      </c>
      <c r="B321" s="84">
        <v>3</v>
      </c>
      <c r="C321" s="123">
        <v>0.012557476393378664</v>
      </c>
      <c r="D321" s="84" t="s">
        <v>1741</v>
      </c>
      <c r="E321" s="84" t="b">
        <v>0</v>
      </c>
      <c r="F321" s="84" t="b">
        <v>0</v>
      </c>
      <c r="G321" s="84" t="b">
        <v>0</v>
      </c>
    </row>
    <row r="322" spans="1:7" ht="15">
      <c r="A322" s="84" t="s">
        <v>1872</v>
      </c>
      <c r="B322" s="84">
        <v>3</v>
      </c>
      <c r="C322" s="123">
        <v>0.012557476393378664</v>
      </c>
      <c r="D322" s="84" t="s">
        <v>1741</v>
      </c>
      <c r="E322" s="84" t="b">
        <v>0</v>
      </c>
      <c r="F322" s="84" t="b">
        <v>0</v>
      </c>
      <c r="G322" s="84" t="b">
        <v>0</v>
      </c>
    </row>
    <row r="323" spans="1:7" ht="15">
      <c r="A323" s="84" t="s">
        <v>1907</v>
      </c>
      <c r="B323" s="84">
        <v>3</v>
      </c>
      <c r="C323" s="123">
        <v>0.012557476393378664</v>
      </c>
      <c r="D323" s="84" t="s">
        <v>1741</v>
      </c>
      <c r="E323" s="84" t="b">
        <v>0</v>
      </c>
      <c r="F323" s="84" t="b">
        <v>0</v>
      </c>
      <c r="G323" s="84" t="b">
        <v>0</v>
      </c>
    </row>
    <row r="324" spans="1:7" ht="15">
      <c r="A324" s="84" t="s">
        <v>1908</v>
      </c>
      <c r="B324" s="84">
        <v>3</v>
      </c>
      <c r="C324" s="123">
        <v>0.012557476393378664</v>
      </c>
      <c r="D324" s="84" t="s">
        <v>1741</v>
      </c>
      <c r="E324" s="84" t="b">
        <v>0</v>
      </c>
      <c r="F324" s="84" t="b">
        <v>0</v>
      </c>
      <c r="G324" s="84" t="b">
        <v>0</v>
      </c>
    </row>
    <row r="325" spans="1:7" ht="15">
      <c r="A325" s="84" t="s">
        <v>1909</v>
      </c>
      <c r="B325" s="84">
        <v>3</v>
      </c>
      <c r="C325" s="123">
        <v>0.012557476393378664</v>
      </c>
      <c r="D325" s="84" t="s">
        <v>1741</v>
      </c>
      <c r="E325" s="84" t="b">
        <v>0</v>
      </c>
      <c r="F325" s="84" t="b">
        <v>0</v>
      </c>
      <c r="G325" s="84" t="b">
        <v>0</v>
      </c>
    </row>
    <row r="326" spans="1:7" ht="15">
      <c r="A326" s="84" t="s">
        <v>1870</v>
      </c>
      <c r="B326" s="84">
        <v>3</v>
      </c>
      <c r="C326" s="123">
        <v>0.012557476393378664</v>
      </c>
      <c r="D326" s="84" t="s">
        <v>1741</v>
      </c>
      <c r="E326" s="84" t="b">
        <v>0</v>
      </c>
      <c r="F326" s="84" t="b">
        <v>0</v>
      </c>
      <c r="G326" s="84" t="b">
        <v>0</v>
      </c>
    </row>
    <row r="327" spans="1:7" ht="15">
      <c r="A327" s="84" t="s">
        <v>1910</v>
      </c>
      <c r="B327" s="84">
        <v>3</v>
      </c>
      <c r="C327" s="123">
        <v>0.012557476393378664</v>
      </c>
      <c r="D327" s="84" t="s">
        <v>1741</v>
      </c>
      <c r="E327" s="84" t="b">
        <v>1</v>
      </c>
      <c r="F327" s="84" t="b">
        <v>0</v>
      </c>
      <c r="G327" s="84" t="b">
        <v>0</v>
      </c>
    </row>
    <row r="328" spans="1:7" ht="15">
      <c r="A328" s="84" t="s">
        <v>1911</v>
      </c>
      <c r="B328" s="84">
        <v>3</v>
      </c>
      <c r="C328" s="123">
        <v>0.012557476393378664</v>
      </c>
      <c r="D328" s="84" t="s">
        <v>1741</v>
      </c>
      <c r="E328" s="84" t="b">
        <v>0</v>
      </c>
      <c r="F328" s="84" t="b">
        <v>0</v>
      </c>
      <c r="G328" s="84" t="b">
        <v>0</v>
      </c>
    </row>
    <row r="329" spans="1:7" ht="15">
      <c r="A329" s="84" t="s">
        <v>1912</v>
      </c>
      <c r="B329" s="84">
        <v>3</v>
      </c>
      <c r="C329" s="123">
        <v>0.012557476393378664</v>
      </c>
      <c r="D329" s="84" t="s">
        <v>1741</v>
      </c>
      <c r="E329" s="84" t="b">
        <v>0</v>
      </c>
      <c r="F329" s="84" t="b">
        <v>0</v>
      </c>
      <c r="G329" s="84" t="b">
        <v>0</v>
      </c>
    </row>
    <row r="330" spans="1:7" ht="15">
      <c r="A330" s="84" t="s">
        <v>2260</v>
      </c>
      <c r="B330" s="84">
        <v>3</v>
      </c>
      <c r="C330" s="123">
        <v>0.03956433986807654</v>
      </c>
      <c r="D330" s="84" t="s">
        <v>1741</v>
      </c>
      <c r="E330" s="84" t="b">
        <v>0</v>
      </c>
      <c r="F330" s="84" t="b">
        <v>0</v>
      </c>
      <c r="G330" s="84" t="b">
        <v>0</v>
      </c>
    </row>
    <row r="331" spans="1:7" ht="15">
      <c r="A331" s="84" t="s">
        <v>463</v>
      </c>
      <c r="B331" s="84">
        <v>2</v>
      </c>
      <c r="C331" s="123">
        <v>0.015016604100831606</v>
      </c>
      <c r="D331" s="84" t="s">
        <v>1741</v>
      </c>
      <c r="E331" s="84" t="b">
        <v>0</v>
      </c>
      <c r="F331" s="84" t="b">
        <v>0</v>
      </c>
      <c r="G331" s="84" t="b">
        <v>0</v>
      </c>
    </row>
    <row r="332" spans="1:7" ht="15">
      <c r="A332" s="84" t="s">
        <v>289</v>
      </c>
      <c r="B332" s="84">
        <v>2</v>
      </c>
      <c r="C332" s="123">
        <v>0.015016604100831606</v>
      </c>
      <c r="D332" s="84" t="s">
        <v>1741</v>
      </c>
      <c r="E332" s="84" t="b">
        <v>0</v>
      </c>
      <c r="F332" s="84" t="b">
        <v>0</v>
      </c>
      <c r="G332" s="84" t="b">
        <v>0</v>
      </c>
    </row>
    <row r="333" spans="1:7" ht="15">
      <c r="A333" s="84" t="s">
        <v>2327</v>
      </c>
      <c r="B333" s="84">
        <v>2</v>
      </c>
      <c r="C333" s="123">
        <v>0.015016604100831606</v>
      </c>
      <c r="D333" s="84" t="s">
        <v>1741</v>
      </c>
      <c r="E333" s="84" t="b">
        <v>0</v>
      </c>
      <c r="F333" s="84" t="b">
        <v>0</v>
      </c>
      <c r="G333" s="84" t="b">
        <v>0</v>
      </c>
    </row>
    <row r="334" spans="1:7" ht="15">
      <c r="A334" s="84" t="s">
        <v>1816</v>
      </c>
      <c r="B334" s="84">
        <v>3</v>
      </c>
      <c r="C334" s="123">
        <v>0</v>
      </c>
      <c r="D334" s="84" t="s">
        <v>1742</v>
      </c>
      <c r="E334" s="84" t="b">
        <v>1</v>
      </c>
      <c r="F334" s="84" t="b">
        <v>0</v>
      </c>
      <c r="G334" s="84" t="b">
        <v>0</v>
      </c>
    </row>
    <row r="335" spans="1:7" ht="15">
      <c r="A335" s="84" t="s">
        <v>463</v>
      </c>
      <c r="B335" s="84">
        <v>3</v>
      </c>
      <c r="C335" s="123">
        <v>0</v>
      </c>
      <c r="D335" s="84" t="s">
        <v>1742</v>
      </c>
      <c r="E335" s="84" t="b">
        <v>0</v>
      </c>
      <c r="F335" s="84" t="b">
        <v>0</v>
      </c>
      <c r="G335" s="84" t="b">
        <v>0</v>
      </c>
    </row>
    <row r="336" spans="1:7" ht="15">
      <c r="A336" s="84" t="s">
        <v>446</v>
      </c>
      <c r="B336" s="84">
        <v>3</v>
      </c>
      <c r="C336" s="123">
        <v>0</v>
      </c>
      <c r="D336" s="84" t="s">
        <v>1742</v>
      </c>
      <c r="E336" s="84" t="b">
        <v>0</v>
      </c>
      <c r="F336" s="84" t="b">
        <v>0</v>
      </c>
      <c r="G336" s="84" t="b">
        <v>0</v>
      </c>
    </row>
    <row r="337" spans="1:7" ht="15">
      <c r="A337" s="84" t="s">
        <v>265</v>
      </c>
      <c r="B337" s="84">
        <v>2</v>
      </c>
      <c r="C337" s="123">
        <v>0.032016592555578406</v>
      </c>
      <c r="D337" s="84" t="s">
        <v>1742</v>
      </c>
      <c r="E337" s="84" t="b">
        <v>0</v>
      </c>
      <c r="F337" s="84" t="b">
        <v>0</v>
      </c>
      <c r="G337" s="84" t="b">
        <v>0</v>
      </c>
    </row>
    <row r="338" spans="1:7" ht="15">
      <c r="A338" s="84" t="s">
        <v>446</v>
      </c>
      <c r="B338" s="84">
        <v>2</v>
      </c>
      <c r="C338" s="123">
        <v>0</v>
      </c>
      <c r="D338" s="84" t="s">
        <v>1743</v>
      </c>
      <c r="E338" s="84" t="b">
        <v>0</v>
      </c>
      <c r="F338" s="84" t="b">
        <v>0</v>
      </c>
      <c r="G338" s="84" t="b">
        <v>0</v>
      </c>
    </row>
    <row r="339" spans="1:7" ht="15">
      <c r="A339" s="84" t="s">
        <v>2337</v>
      </c>
      <c r="B339" s="84">
        <v>2</v>
      </c>
      <c r="C339" s="123">
        <v>0</v>
      </c>
      <c r="D339" s="84" t="s">
        <v>1745</v>
      </c>
      <c r="E339" s="84" t="b">
        <v>0</v>
      </c>
      <c r="F339" s="84" t="b">
        <v>0</v>
      </c>
      <c r="G339" s="84" t="b">
        <v>0</v>
      </c>
    </row>
    <row r="340" spans="1:7" ht="15">
      <c r="A340" s="84" t="s">
        <v>1879</v>
      </c>
      <c r="B340" s="84">
        <v>2</v>
      </c>
      <c r="C340" s="123">
        <v>0</v>
      </c>
      <c r="D340" s="84" t="s">
        <v>1745</v>
      </c>
      <c r="E340" s="84" t="b">
        <v>0</v>
      </c>
      <c r="F340" s="84" t="b">
        <v>0</v>
      </c>
      <c r="G340" s="84" t="b">
        <v>0</v>
      </c>
    </row>
    <row r="341" spans="1:7" ht="15">
      <c r="A341" s="84" t="s">
        <v>1870</v>
      </c>
      <c r="B341" s="84">
        <v>2</v>
      </c>
      <c r="C341" s="123">
        <v>0</v>
      </c>
      <c r="D341" s="84" t="s">
        <v>1745</v>
      </c>
      <c r="E341" s="84" t="b">
        <v>0</v>
      </c>
      <c r="F341" s="84" t="b">
        <v>0</v>
      </c>
      <c r="G341" s="84" t="b">
        <v>0</v>
      </c>
    </row>
    <row r="342" spans="1:7" ht="15">
      <c r="A342" s="84" t="s">
        <v>2261</v>
      </c>
      <c r="B342" s="84">
        <v>2</v>
      </c>
      <c r="C342" s="123">
        <v>0</v>
      </c>
      <c r="D342" s="84" t="s">
        <v>1745</v>
      </c>
      <c r="E342" s="84" t="b">
        <v>0</v>
      </c>
      <c r="F342" s="84" t="b">
        <v>0</v>
      </c>
      <c r="G342" s="84" t="b">
        <v>0</v>
      </c>
    </row>
    <row r="343" spans="1:7" ht="15">
      <c r="A343" s="84" t="s">
        <v>1876</v>
      </c>
      <c r="B343" s="84">
        <v>2</v>
      </c>
      <c r="C343" s="123">
        <v>0</v>
      </c>
      <c r="D343" s="84" t="s">
        <v>1745</v>
      </c>
      <c r="E343" s="84" t="b">
        <v>0</v>
      </c>
      <c r="F343" s="84" t="b">
        <v>0</v>
      </c>
      <c r="G343" s="84" t="b">
        <v>0</v>
      </c>
    </row>
    <row r="344" spans="1:7" ht="15">
      <c r="A344" s="84" t="s">
        <v>446</v>
      </c>
      <c r="B344" s="84">
        <v>2</v>
      </c>
      <c r="C344" s="123">
        <v>0</v>
      </c>
      <c r="D344" s="84" t="s">
        <v>1745</v>
      </c>
      <c r="E344" s="84" t="b">
        <v>0</v>
      </c>
      <c r="F344" s="84" t="b">
        <v>0</v>
      </c>
      <c r="G344" s="84" t="b">
        <v>0</v>
      </c>
    </row>
    <row r="345" spans="1:7" ht="15">
      <c r="A345" s="84" t="s">
        <v>463</v>
      </c>
      <c r="B345" s="84">
        <v>2</v>
      </c>
      <c r="C345" s="123">
        <v>0</v>
      </c>
      <c r="D345" s="84" t="s">
        <v>1745</v>
      </c>
      <c r="E345" s="84" t="b">
        <v>0</v>
      </c>
      <c r="F345" s="84" t="b">
        <v>0</v>
      </c>
      <c r="G345" s="84" t="b">
        <v>0</v>
      </c>
    </row>
    <row r="346" spans="1:7" ht="15">
      <c r="A346" s="84" t="s">
        <v>446</v>
      </c>
      <c r="B346" s="84">
        <v>2</v>
      </c>
      <c r="C346" s="123">
        <v>0</v>
      </c>
      <c r="D346" s="84" t="s">
        <v>1746</v>
      </c>
      <c r="E346" s="84" t="b">
        <v>0</v>
      </c>
      <c r="F346" s="84" t="b">
        <v>0</v>
      </c>
      <c r="G346" s="84" t="b">
        <v>0</v>
      </c>
    </row>
    <row r="347" spans="1:7" ht="15">
      <c r="A347" s="84" t="s">
        <v>1889</v>
      </c>
      <c r="B347" s="84">
        <v>2</v>
      </c>
      <c r="C347" s="123">
        <v>0.0316873679646296</v>
      </c>
      <c r="D347" s="84" t="s">
        <v>1746</v>
      </c>
      <c r="E347" s="84" t="b">
        <v>0</v>
      </c>
      <c r="F347" s="84" t="b">
        <v>0</v>
      </c>
      <c r="G347" s="84" t="b">
        <v>0</v>
      </c>
    </row>
    <row r="348" spans="1:7" ht="15">
      <c r="A348" s="84" t="s">
        <v>2291</v>
      </c>
      <c r="B348" s="84">
        <v>2</v>
      </c>
      <c r="C348" s="123">
        <v>0.0316873679646296</v>
      </c>
      <c r="D348" s="84" t="s">
        <v>1746</v>
      </c>
      <c r="E348" s="84" t="b">
        <v>0</v>
      </c>
      <c r="F348" s="84" t="b">
        <v>0</v>
      </c>
      <c r="G348" s="84" t="b">
        <v>0</v>
      </c>
    </row>
    <row r="349" spans="1:7" ht="15">
      <c r="A349" s="84" t="s">
        <v>446</v>
      </c>
      <c r="B349" s="84">
        <v>3</v>
      </c>
      <c r="C349" s="123">
        <v>0</v>
      </c>
      <c r="D349" s="84" t="s">
        <v>1747</v>
      </c>
      <c r="E349" s="84" t="b">
        <v>0</v>
      </c>
      <c r="F349" s="84" t="b">
        <v>0</v>
      </c>
      <c r="G349" s="84" t="b">
        <v>0</v>
      </c>
    </row>
    <row r="350" spans="1:7" ht="15">
      <c r="A350" s="84" t="s">
        <v>2273</v>
      </c>
      <c r="B350" s="84">
        <v>4</v>
      </c>
      <c r="C350" s="123">
        <v>0</v>
      </c>
      <c r="D350" s="84" t="s">
        <v>1748</v>
      </c>
      <c r="E350" s="84" t="b">
        <v>0</v>
      </c>
      <c r="F350" s="84" t="b">
        <v>0</v>
      </c>
      <c r="G350" s="84" t="b">
        <v>0</v>
      </c>
    </row>
    <row r="351" spans="1:7" ht="15">
      <c r="A351" s="84" t="s">
        <v>2301</v>
      </c>
      <c r="B351" s="84">
        <v>3</v>
      </c>
      <c r="C351" s="123">
        <v>0.00986358446907631</v>
      </c>
      <c r="D351" s="84" t="s">
        <v>1748</v>
      </c>
      <c r="E351" s="84" t="b">
        <v>0</v>
      </c>
      <c r="F351" s="84" t="b">
        <v>0</v>
      </c>
      <c r="G351" s="84" t="b">
        <v>0</v>
      </c>
    </row>
    <row r="352" spans="1:7" ht="15">
      <c r="A352" s="84" t="s">
        <v>2302</v>
      </c>
      <c r="B352" s="84">
        <v>3</v>
      </c>
      <c r="C352" s="123">
        <v>0.00986358446907631</v>
      </c>
      <c r="D352" s="84" t="s">
        <v>1748</v>
      </c>
      <c r="E352" s="84" t="b">
        <v>0</v>
      </c>
      <c r="F352" s="84" t="b">
        <v>0</v>
      </c>
      <c r="G352" s="84" t="b">
        <v>0</v>
      </c>
    </row>
    <row r="353" spans="1:7" ht="15">
      <c r="A353" s="84" t="s">
        <v>2303</v>
      </c>
      <c r="B353" s="84">
        <v>3</v>
      </c>
      <c r="C353" s="123">
        <v>0.00986358446907631</v>
      </c>
      <c r="D353" s="84" t="s">
        <v>1748</v>
      </c>
      <c r="E353" s="84" t="b">
        <v>0</v>
      </c>
      <c r="F353" s="84" t="b">
        <v>0</v>
      </c>
      <c r="G353" s="84" t="b">
        <v>0</v>
      </c>
    </row>
    <row r="354" spans="1:7" ht="15">
      <c r="A354" s="84" t="s">
        <v>2304</v>
      </c>
      <c r="B354" s="84">
        <v>3</v>
      </c>
      <c r="C354" s="123">
        <v>0.00986358446907631</v>
      </c>
      <c r="D354" s="84" t="s">
        <v>1748</v>
      </c>
      <c r="E354" s="84" t="b">
        <v>0</v>
      </c>
      <c r="F354" s="84" t="b">
        <v>0</v>
      </c>
      <c r="G354" s="84" t="b">
        <v>0</v>
      </c>
    </row>
    <row r="355" spans="1:7" ht="15">
      <c r="A355" s="84" t="s">
        <v>2305</v>
      </c>
      <c r="B355" s="84">
        <v>3</v>
      </c>
      <c r="C355" s="123">
        <v>0.00986358446907631</v>
      </c>
      <c r="D355" s="84" t="s">
        <v>1748</v>
      </c>
      <c r="E355" s="84" t="b">
        <v>0</v>
      </c>
      <c r="F355" s="84" t="b">
        <v>0</v>
      </c>
      <c r="G355" s="84" t="b">
        <v>0</v>
      </c>
    </row>
    <row r="356" spans="1:7" ht="15">
      <c r="A356" s="84" t="s">
        <v>2306</v>
      </c>
      <c r="B356" s="84">
        <v>3</v>
      </c>
      <c r="C356" s="123">
        <v>0.00986358446907631</v>
      </c>
      <c r="D356" s="84" t="s">
        <v>1748</v>
      </c>
      <c r="E356" s="84" t="b">
        <v>0</v>
      </c>
      <c r="F356" s="84" t="b">
        <v>0</v>
      </c>
      <c r="G356" s="84" t="b">
        <v>0</v>
      </c>
    </row>
    <row r="357" spans="1:7" ht="15">
      <c r="A357" s="84" t="s">
        <v>2307</v>
      </c>
      <c r="B357" s="84">
        <v>3</v>
      </c>
      <c r="C357" s="123">
        <v>0.00986358446907631</v>
      </c>
      <c r="D357" s="84" t="s">
        <v>1748</v>
      </c>
      <c r="E357" s="84" t="b">
        <v>0</v>
      </c>
      <c r="F357" s="84" t="b">
        <v>0</v>
      </c>
      <c r="G357" s="84" t="b">
        <v>0</v>
      </c>
    </row>
    <row r="358" spans="1:7" ht="15">
      <c r="A358" s="84" t="s">
        <v>2260</v>
      </c>
      <c r="B358" s="84">
        <v>3</v>
      </c>
      <c r="C358" s="123">
        <v>0.00986358446907631</v>
      </c>
      <c r="D358" s="84" t="s">
        <v>1748</v>
      </c>
      <c r="E358" s="84" t="b">
        <v>0</v>
      </c>
      <c r="F358" s="84" t="b">
        <v>0</v>
      </c>
      <c r="G358" s="84" t="b">
        <v>0</v>
      </c>
    </row>
    <row r="359" spans="1:7" ht="15">
      <c r="A359" s="84" t="s">
        <v>2264</v>
      </c>
      <c r="B359" s="84">
        <v>3</v>
      </c>
      <c r="C359" s="123">
        <v>0.00986358446907631</v>
      </c>
      <c r="D359" s="84" t="s">
        <v>1748</v>
      </c>
      <c r="E359" s="84" t="b">
        <v>0</v>
      </c>
      <c r="F359" s="84" t="b">
        <v>0</v>
      </c>
      <c r="G359" s="84" t="b">
        <v>0</v>
      </c>
    </row>
    <row r="360" spans="1:7" ht="15">
      <c r="A360" s="84" t="s">
        <v>446</v>
      </c>
      <c r="B360" s="84">
        <v>2</v>
      </c>
      <c r="C360" s="123">
        <v>0.0158436839823148</v>
      </c>
      <c r="D360" s="84" t="s">
        <v>1748</v>
      </c>
      <c r="E360" s="84" t="b">
        <v>0</v>
      </c>
      <c r="F360" s="84" t="b">
        <v>0</v>
      </c>
      <c r="G360" s="84" t="b">
        <v>0</v>
      </c>
    </row>
    <row r="361" spans="1:7" ht="15">
      <c r="A361" s="84" t="s">
        <v>218</v>
      </c>
      <c r="B361" s="84">
        <v>2</v>
      </c>
      <c r="C361" s="123">
        <v>0.0158436839823148</v>
      </c>
      <c r="D361" s="84" t="s">
        <v>1748</v>
      </c>
      <c r="E361" s="84" t="b">
        <v>0</v>
      </c>
      <c r="F361" s="84" t="b">
        <v>0</v>
      </c>
      <c r="G36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2352</v>
      </c>
      <c r="B1" s="13" t="s">
        <v>2353</v>
      </c>
      <c r="C1" s="13" t="s">
        <v>2346</v>
      </c>
      <c r="D1" s="13" t="s">
        <v>2347</v>
      </c>
      <c r="E1" s="13" t="s">
        <v>2354</v>
      </c>
      <c r="F1" s="13" t="s">
        <v>144</v>
      </c>
      <c r="G1" s="13" t="s">
        <v>2355</v>
      </c>
      <c r="H1" s="13" t="s">
        <v>2356</v>
      </c>
      <c r="I1" s="13" t="s">
        <v>2357</v>
      </c>
      <c r="J1" s="13" t="s">
        <v>2358</v>
      </c>
      <c r="K1" s="13" t="s">
        <v>2359</v>
      </c>
      <c r="L1" s="13" t="s">
        <v>2360</v>
      </c>
    </row>
    <row r="2" spans="1:12" ht="15">
      <c r="A2" s="84" t="s">
        <v>269</v>
      </c>
      <c r="B2" s="84" t="s">
        <v>1816</v>
      </c>
      <c r="C2" s="84">
        <v>34</v>
      </c>
      <c r="D2" s="123">
        <v>0.018076922817294425</v>
      </c>
      <c r="E2" s="123">
        <v>1.1236841536985605</v>
      </c>
      <c r="F2" s="84" t="s">
        <v>2348</v>
      </c>
      <c r="G2" s="84" t="b">
        <v>0</v>
      </c>
      <c r="H2" s="84" t="b">
        <v>0</v>
      </c>
      <c r="I2" s="84" t="b">
        <v>0</v>
      </c>
      <c r="J2" s="84" t="b">
        <v>1</v>
      </c>
      <c r="K2" s="84" t="b">
        <v>0</v>
      </c>
      <c r="L2" s="84" t="b">
        <v>0</v>
      </c>
    </row>
    <row r="3" spans="1:12" ht="15">
      <c r="A3" s="84" t="s">
        <v>1816</v>
      </c>
      <c r="B3" s="84" t="s">
        <v>1812</v>
      </c>
      <c r="C3" s="84">
        <v>34</v>
      </c>
      <c r="D3" s="123">
        <v>0.018076922817294425</v>
      </c>
      <c r="E3" s="123">
        <v>1.3662005272687914</v>
      </c>
      <c r="F3" s="84" t="s">
        <v>2348</v>
      </c>
      <c r="G3" s="84" t="b">
        <v>1</v>
      </c>
      <c r="H3" s="84" t="b">
        <v>0</v>
      </c>
      <c r="I3" s="84" t="b">
        <v>0</v>
      </c>
      <c r="J3" s="84" t="b">
        <v>0</v>
      </c>
      <c r="K3" s="84" t="b">
        <v>0</v>
      </c>
      <c r="L3" s="84" t="b">
        <v>0</v>
      </c>
    </row>
    <row r="4" spans="1:12" ht="15">
      <c r="A4" s="84" t="s">
        <v>1812</v>
      </c>
      <c r="B4" s="84" t="s">
        <v>446</v>
      </c>
      <c r="C4" s="84">
        <v>34</v>
      </c>
      <c r="D4" s="123">
        <v>0.018076922817294425</v>
      </c>
      <c r="E4" s="123">
        <v>0.9237822468752516</v>
      </c>
      <c r="F4" s="84" t="s">
        <v>2348</v>
      </c>
      <c r="G4" s="84" t="b">
        <v>0</v>
      </c>
      <c r="H4" s="84" t="b">
        <v>0</v>
      </c>
      <c r="I4" s="84" t="b">
        <v>0</v>
      </c>
      <c r="J4" s="84" t="b">
        <v>0</v>
      </c>
      <c r="K4" s="84" t="b">
        <v>0</v>
      </c>
      <c r="L4" s="84" t="b">
        <v>0</v>
      </c>
    </row>
    <row r="5" spans="1:12" ht="15">
      <c r="A5" s="84" t="s">
        <v>300</v>
      </c>
      <c r="B5" s="84" t="s">
        <v>269</v>
      </c>
      <c r="C5" s="84">
        <v>33</v>
      </c>
      <c r="D5" s="123">
        <v>0.017931389633414042</v>
      </c>
      <c r="E5" s="123">
        <v>1.1175586010644984</v>
      </c>
      <c r="F5" s="84" t="s">
        <v>2348</v>
      </c>
      <c r="G5" s="84" t="b">
        <v>0</v>
      </c>
      <c r="H5" s="84" t="b">
        <v>0</v>
      </c>
      <c r="I5" s="84" t="b">
        <v>0</v>
      </c>
      <c r="J5" s="84" t="b">
        <v>0</v>
      </c>
      <c r="K5" s="84" t="b">
        <v>0</v>
      </c>
      <c r="L5" s="84" t="b">
        <v>0</v>
      </c>
    </row>
    <row r="6" spans="1:12" ht="15">
      <c r="A6" s="84" t="s">
        <v>463</v>
      </c>
      <c r="B6" s="84" t="s">
        <v>446</v>
      </c>
      <c r="C6" s="84">
        <v>19</v>
      </c>
      <c r="D6" s="123">
        <v>0.01443554717942906</v>
      </c>
      <c r="E6" s="123">
        <v>0.635341378519291</v>
      </c>
      <c r="F6" s="84" t="s">
        <v>2348</v>
      </c>
      <c r="G6" s="84" t="b">
        <v>0</v>
      </c>
      <c r="H6" s="84" t="b">
        <v>0</v>
      </c>
      <c r="I6" s="84" t="b">
        <v>0</v>
      </c>
      <c r="J6" s="84" t="b">
        <v>0</v>
      </c>
      <c r="K6" s="84" t="b">
        <v>0</v>
      </c>
      <c r="L6" s="84" t="b">
        <v>0</v>
      </c>
    </row>
    <row r="7" spans="1:12" ht="15">
      <c r="A7" s="84" t="s">
        <v>446</v>
      </c>
      <c r="B7" s="84" t="s">
        <v>463</v>
      </c>
      <c r="C7" s="84">
        <v>9</v>
      </c>
      <c r="D7" s="123">
        <v>0.009473811187634228</v>
      </c>
      <c r="E7" s="123">
        <v>0.5726244648342804</v>
      </c>
      <c r="F7" s="84" t="s">
        <v>2348</v>
      </c>
      <c r="G7" s="84" t="b">
        <v>0</v>
      </c>
      <c r="H7" s="84" t="b">
        <v>0</v>
      </c>
      <c r="I7" s="84" t="b">
        <v>0</v>
      </c>
      <c r="J7" s="84" t="b">
        <v>0</v>
      </c>
      <c r="K7" s="84" t="b">
        <v>0</v>
      </c>
      <c r="L7" s="84" t="b">
        <v>0</v>
      </c>
    </row>
    <row r="8" spans="1:12" ht="15">
      <c r="A8" s="84" t="s">
        <v>1879</v>
      </c>
      <c r="B8" s="84" t="s">
        <v>1870</v>
      </c>
      <c r="C8" s="84">
        <v>7</v>
      </c>
      <c r="D8" s="123">
        <v>0.008058060684423421</v>
      </c>
      <c r="E8" s="123">
        <v>1.5445132463184306</v>
      </c>
      <c r="F8" s="84" t="s">
        <v>2348</v>
      </c>
      <c r="G8" s="84" t="b">
        <v>0</v>
      </c>
      <c r="H8" s="84" t="b">
        <v>0</v>
      </c>
      <c r="I8" s="84" t="b">
        <v>0</v>
      </c>
      <c r="J8" s="84" t="b">
        <v>0</v>
      </c>
      <c r="K8" s="84" t="b">
        <v>0</v>
      </c>
      <c r="L8" s="84" t="b">
        <v>0</v>
      </c>
    </row>
    <row r="9" spans="1:12" ht="15">
      <c r="A9" s="84" t="s">
        <v>1882</v>
      </c>
      <c r="B9" s="84" t="s">
        <v>1883</v>
      </c>
      <c r="C9" s="84">
        <v>7</v>
      </c>
      <c r="D9" s="123">
        <v>0.008058060684423421</v>
      </c>
      <c r="E9" s="123">
        <v>2.0283678836970616</v>
      </c>
      <c r="F9" s="84" t="s">
        <v>2348</v>
      </c>
      <c r="G9" s="84" t="b">
        <v>0</v>
      </c>
      <c r="H9" s="84" t="b">
        <v>0</v>
      </c>
      <c r="I9" s="84" t="b">
        <v>0</v>
      </c>
      <c r="J9" s="84" t="b">
        <v>0</v>
      </c>
      <c r="K9" s="84" t="b">
        <v>0</v>
      </c>
      <c r="L9" s="84" t="b">
        <v>0</v>
      </c>
    </row>
    <row r="10" spans="1:12" ht="15">
      <c r="A10" s="84" t="s">
        <v>1883</v>
      </c>
      <c r="B10" s="84" t="s">
        <v>1884</v>
      </c>
      <c r="C10" s="84">
        <v>7</v>
      </c>
      <c r="D10" s="123">
        <v>0.008058060684423421</v>
      </c>
      <c r="E10" s="123">
        <v>2.0863598306747484</v>
      </c>
      <c r="F10" s="84" t="s">
        <v>2348</v>
      </c>
      <c r="G10" s="84" t="b">
        <v>0</v>
      </c>
      <c r="H10" s="84" t="b">
        <v>0</v>
      </c>
      <c r="I10" s="84" t="b">
        <v>0</v>
      </c>
      <c r="J10" s="84" t="b">
        <v>0</v>
      </c>
      <c r="K10" s="84" t="b">
        <v>0</v>
      </c>
      <c r="L10" s="84" t="b">
        <v>0</v>
      </c>
    </row>
    <row r="11" spans="1:12" ht="15">
      <c r="A11" s="84" t="s">
        <v>1884</v>
      </c>
      <c r="B11" s="84" t="s">
        <v>1885</v>
      </c>
      <c r="C11" s="84">
        <v>7</v>
      </c>
      <c r="D11" s="123">
        <v>0.008058060684423421</v>
      </c>
      <c r="E11" s="123">
        <v>2.1443517776524352</v>
      </c>
      <c r="F11" s="84" t="s">
        <v>2348</v>
      </c>
      <c r="G11" s="84" t="b">
        <v>0</v>
      </c>
      <c r="H11" s="84" t="b">
        <v>0</v>
      </c>
      <c r="I11" s="84" t="b">
        <v>0</v>
      </c>
      <c r="J11" s="84" t="b">
        <v>0</v>
      </c>
      <c r="K11" s="84" t="b">
        <v>0</v>
      </c>
      <c r="L11" s="84" t="b">
        <v>0</v>
      </c>
    </row>
    <row r="12" spans="1:12" ht="15">
      <c r="A12" s="84" t="s">
        <v>1885</v>
      </c>
      <c r="B12" s="84" t="s">
        <v>1886</v>
      </c>
      <c r="C12" s="84">
        <v>7</v>
      </c>
      <c r="D12" s="123">
        <v>0.008058060684423421</v>
      </c>
      <c r="E12" s="123">
        <v>2.1443517776524352</v>
      </c>
      <c r="F12" s="84" t="s">
        <v>2348</v>
      </c>
      <c r="G12" s="84" t="b">
        <v>0</v>
      </c>
      <c r="H12" s="84" t="b">
        <v>0</v>
      </c>
      <c r="I12" s="84" t="b">
        <v>0</v>
      </c>
      <c r="J12" s="84" t="b">
        <v>0</v>
      </c>
      <c r="K12" s="84" t="b">
        <v>0</v>
      </c>
      <c r="L12" s="84" t="b">
        <v>0</v>
      </c>
    </row>
    <row r="13" spans="1:12" ht="15">
      <c r="A13" s="84" t="s">
        <v>1886</v>
      </c>
      <c r="B13" s="84" t="s">
        <v>1887</v>
      </c>
      <c r="C13" s="84">
        <v>7</v>
      </c>
      <c r="D13" s="123">
        <v>0.008058060684423421</v>
      </c>
      <c r="E13" s="123">
        <v>2.1443517776524352</v>
      </c>
      <c r="F13" s="84" t="s">
        <v>2348</v>
      </c>
      <c r="G13" s="84" t="b">
        <v>0</v>
      </c>
      <c r="H13" s="84" t="b">
        <v>0</v>
      </c>
      <c r="I13" s="84" t="b">
        <v>0</v>
      </c>
      <c r="J13" s="84" t="b">
        <v>0</v>
      </c>
      <c r="K13" s="84" t="b">
        <v>0</v>
      </c>
      <c r="L13" s="84" t="b">
        <v>0</v>
      </c>
    </row>
    <row r="14" spans="1:12" ht="15">
      <c r="A14" s="84" t="s">
        <v>1887</v>
      </c>
      <c r="B14" s="84" t="s">
        <v>1813</v>
      </c>
      <c r="C14" s="84">
        <v>7</v>
      </c>
      <c r="D14" s="123">
        <v>0.008058060684423421</v>
      </c>
      <c r="E14" s="123">
        <v>1.8433217819884538</v>
      </c>
      <c r="F14" s="84" t="s">
        <v>2348</v>
      </c>
      <c r="G14" s="84" t="b">
        <v>0</v>
      </c>
      <c r="H14" s="84" t="b">
        <v>0</v>
      </c>
      <c r="I14" s="84" t="b">
        <v>0</v>
      </c>
      <c r="J14" s="84" t="b">
        <v>0</v>
      </c>
      <c r="K14" s="84" t="b">
        <v>0</v>
      </c>
      <c r="L14" s="84" t="b">
        <v>0</v>
      </c>
    </row>
    <row r="15" spans="1:12" ht="15">
      <c r="A15" s="84" t="s">
        <v>1813</v>
      </c>
      <c r="B15" s="84" t="s">
        <v>463</v>
      </c>
      <c r="C15" s="84">
        <v>7</v>
      </c>
      <c r="D15" s="123">
        <v>0.008058060684423421</v>
      </c>
      <c r="E15" s="123">
        <v>1.1210573145870062</v>
      </c>
      <c r="F15" s="84" t="s">
        <v>2348</v>
      </c>
      <c r="G15" s="84" t="b">
        <v>0</v>
      </c>
      <c r="H15" s="84" t="b">
        <v>0</v>
      </c>
      <c r="I15" s="84" t="b">
        <v>0</v>
      </c>
      <c r="J15" s="84" t="b">
        <v>0</v>
      </c>
      <c r="K15" s="84" t="b">
        <v>0</v>
      </c>
      <c r="L15" s="84" t="b">
        <v>0</v>
      </c>
    </row>
    <row r="16" spans="1:12" ht="15">
      <c r="A16" s="84" t="s">
        <v>1871</v>
      </c>
      <c r="B16" s="84" t="s">
        <v>446</v>
      </c>
      <c r="C16" s="84">
        <v>6</v>
      </c>
      <c r="D16" s="123">
        <v>0.007269436899759239</v>
      </c>
      <c r="E16" s="123">
        <v>0.8694245845526588</v>
      </c>
      <c r="F16" s="84" t="s">
        <v>2348</v>
      </c>
      <c r="G16" s="84" t="b">
        <v>0</v>
      </c>
      <c r="H16" s="84" t="b">
        <v>0</v>
      </c>
      <c r="I16" s="84" t="b">
        <v>0</v>
      </c>
      <c r="J16" s="84" t="b">
        <v>0</v>
      </c>
      <c r="K16" s="84" t="b">
        <v>0</v>
      </c>
      <c r="L16" s="84" t="b">
        <v>0</v>
      </c>
    </row>
    <row r="17" spans="1:12" ht="15">
      <c r="A17" s="84" t="s">
        <v>303</v>
      </c>
      <c r="B17" s="84" t="s">
        <v>1882</v>
      </c>
      <c r="C17" s="84">
        <v>6</v>
      </c>
      <c r="D17" s="123">
        <v>0.007269436899759239</v>
      </c>
      <c r="E17" s="123">
        <v>1.9682605185967537</v>
      </c>
      <c r="F17" s="84" t="s">
        <v>2348</v>
      </c>
      <c r="G17" s="84" t="b">
        <v>0</v>
      </c>
      <c r="H17" s="84" t="b">
        <v>0</v>
      </c>
      <c r="I17" s="84" t="b">
        <v>0</v>
      </c>
      <c r="J17" s="84" t="b">
        <v>0</v>
      </c>
      <c r="K17" s="84" t="b">
        <v>0</v>
      </c>
      <c r="L17" s="84" t="b">
        <v>0</v>
      </c>
    </row>
    <row r="18" spans="1:12" ht="15">
      <c r="A18" s="84" t="s">
        <v>269</v>
      </c>
      <c r="B18" s="84" t="s">
        <v>1815</v>
      </c>
      <c r="C18" s="84">
        <v>5</v>
      </c>
      <c r="D18" s="123">
        <v>0.006415180175405375</v>
      </c>
      <c r="E18" s="123">
        <v>1.1832698436828046</v>
      </c>
      <c r="F18" s="84" t="s">
        <v>2348</v>
      </c>
      <c r="G18" s="84" t="b">
        <v>0</v>
      </c>
      <c r="H18" s="84" t="b">
        <v>0</v>
      </c>
      <c r="I18" s="84" t="b">
        <v>0</v>
      </c>
      <c r="J18" s="84" t="b">
        <v>0</v>
      </c>
      <c r="K18" s="84" t="b">
        <v>0</v>
      </c>
      <c r="L18" s="84" t="b">
        <v>0</v>
      </c>
    </row>
    <row r="19" spans="1:12" ht="15">
      <c r="A19" s="84" t="s">
        <v>1872</v>
      </c>
      <c r="B19" s="84" t="s">
        <v>1907</v>
      </c>
      <c r="C19" s="84">
        <v>5</v>
      </c>
      <c r="D19" s="123">
        <v>0.006415180175405375</v>
      </c>
      <c r="E19" s="123">
        <v>2.0863598306747484</v>
      </c>
      <c r="F19" s="84" t="s">
        <v>2348</v>
      </c>
      <c r="G19" s="84" t="b">
        <v>0</v>
      </c>
      <c r="H19" s="84" t="b">
        <v>0</v>
      </c>
      <c r="I19" s="84" t="b">
        <v>0</v>
      </c>
      <c r="J19" s="84" t="b">
        <v>0</v>
      </c>
      <c r="K19" s="84" t="b">
        <v>0</v>
      </c>
      <c r="L19" s="84" t="b">
        <v>0</v>
      </c>
    </row>
    <row r="20" spans="1:12" ht="15">
      <c r="A20" s="84" t="s">
        <v>1907</v>
      </c>
      <c r="B20" s="84" t="s">
        <v>1879</v>
      </c>
      <c r="C20" s="84">
        <v>5</v>
      </c>
      <c r="D20" s="123">
        <v>0.006415180175405375</v>
      </c>
      <c r="E20" s="123">
        <v>1.910268571619067</v>
      </c>
      <c r="F20" s="84" t="s">
        <v>2348</v>
      </c>
      <c r="G20" s="84" t="b">
        <v>0</v>
      </c>
      <c r="H20" s="84" t="b">
        <v>0</v>
      </c>
      <c r="I20" s="84" t="b">
        <v>0</v>
      </c>
      <c r="J20" s="84" t="b">
        <v>0</v>
      </c>
      <c r="K20" s="84" t="b">
        <v>0</v>
      </c>
      <c r="L20" s="84" t="b">
        <v>0</v>
      </c>
    </row>
    <row r="21" spans="1:12" ht="15">
      <c r="A21" s="84" t="s">
        <v>1879</v>
      </c>
      <c r="B21" s="84" t="s">
        <v>1908</v>
      </c>
      <c r="C21" s="84">
        <v>5</v>
      </c>
      <c r="D21" s="123">
        <v>0.006415180175405375</v>
      </c>
      <c r="E21" s="123">
        <v>1.875506465359855</v>
      </c>
      <c r="F21" s="84" t="s">
        <v>2348</v>
      </c>
      <c r="G21" s="84" t="b">
        <v>0</v>
      </c>
      <c r="H21" s="84" t="b">
        <v>0</v>
      </c>
      <c r="I21" s="84" t="b">
        <v>0</v>
      </c>
      <c r="J21" s="84" t="b">
        <v>0</v>
      </c>
      <c r="K21" s="84" t="b">
        <v>0</v>
      </c>
      <c r="L21" s="84" t="b">
        <v>0</v>
      </c>
    </row>
    <row r="22" spans="1:12" ht="15">
      <c r="A22" s="84" t="s">
        <v>1908</v>
      </c>
      <c r="B22" s="84" t="s">
        <v>1909</v>
      </c>
      <c r="C22" s="84">
        <v>5</v>
      </c>
      <c r="D22" s="123">
        <v>0.006415180175405375</v>
      </c>
      <c r="E22" s="123">
        <v>2.144351777652435</v>
      </c>
      <c r="F22" s="84" t="s">
        <v>2348</v>
      </c>
      <c r="G22" s="84" t="b">
        <v>0</v>
      </c>
      <c r="H22" s="84" t="b">
        <v>0</v>
      </c>
      <c r="I22" s="84" t="b">
        <v>0</v>
      </c>
      <c r="J22" s="84" t="b">
        <v>0</v>
      </c>
      <c r="K22" s="84" t="b">
        <v>0</v>
      </c>
      <c r="L22" s="84" t="b">
        <v>0</v>
      </c>
    </row>
    <row r="23" spans="1:12" ht="15">
      <c r="A23" s="84" t="s">
        <v>1909</v>
      </c>
      <c r="B23" s="84" t="s">
        <v>1870</v>
      </c>
      <c r="C23" s="84">
        <v>5</v>
      </c>
      <c r="D23" s="123">
        <v>0.006415180175405375</v>
      </c>
      <c r="E23" s="123">
        <v>1.6672305229327726</v>
      </c>
      <c r="F23" s="84" t="s">
        <v>2348</v>
      </c>
      <c r="G23" s="84" t="b">
        <v>0</v>
      </c>
      <c r="H23" s="84" t="b">
        <v>0</v>
      </c>
      <c r="I23" s="84" t="b">
        <v>0</v>
      </c>
      <c r="J23" s="84" t="b">
        <v>0</v>
      </c>
      <c r="K23" s="84" t="b">
        <v>0</v>
      </c>
      <c r="L23" s="84" t="b">
        <v>0</v>
      </c>
    </row>
    <row r="24" spans="1:12" ht="15">
      <c r="A24" s="84" t="s">
        <v>1870</v>
      </c>
      <c r="B24" s="84" t="s">
        <v>1910</v>
      </c>
      <c r="C24" s="84">
        <v>5</v>
      </c>
      <c r="D24" s="123">
        <v>0.006415180175405375</v>
      </c>
      <c r="E24" s="123">
        <v>1.910268571619067</v>
      </c>
      <c r="F24" s="84" t="s">
        <v>2348</v>
      </c>
      <c r="G24" s="84" t="b">
        <v>0</v>
      </c>
      <c r="H24" s="84" t="b">
        <v>0</v>
      </c>
      <c r="I24" s="84" t="b">
        <v>0</v>
      </c>
      <c r="J24" s="84" t="b">
        <v>1</v>
      </c>
      <c r="K24" s="84" t="b">
        <v>0</v>
      </c>
      <c r="L24" s="84" t="b">
        <v>0</v>
      </c>
    </row>
    <row r="25" spans="1:12" ht="15">
      <c r="A25" s="84" t="s">
        <v>1910</v>
      </c>
      <c r="B25" s="84" t="s">
        <v>1911</v>
      </c>
      <c r="C25" s="84">
        <v>5</v>
      </c>
      <c r="D25" s="123">
        <v>0.006415180175405375</v>
      </c>
      <c r="E25" s="123">
        <v>2.290479813330673</v>
      </c>
      <c r="F25" s="84" t="s">
        <v>2348</v>
      </c>
      <c r="G25" s="84" t="b">
        <v>1</v>
      </c>
      <c r="H25" s="84" t="b">
        <v>0</v>
      </c>
      <c r="I25" s="84" t="b">
        <v>0</v>
      </c>
      <c r="J25" s="84" t="b">
        <v>0</v>
      </c>
      <c r="K25" s="84" t="b">
        <v>0</v>
      </c>
      <c r="L25" s="84" t="b">
        <v>0</v>
      </c>
    </row>
    <row r="26" spans="1:12" ht="15">
      <c r="A26" s="84" t="s">
        <v>1911</v>
      </c>
      <c r="B26" s="84" t="s">
        <v>1912</v>
      </c>
      <c r="C26" s="84">
        <v>5</v>
      </c>
      <c r="D26" s="123">
        <v>0.006415180175405375</v>
      </c>
      <c r="E26" s="123">
        <v>2.290479813330673</v>
      </c>
      <c r="F26" s="84" t="s">
        <v>2348</v>
      </c>
      <c r="G26" s="84" t="b">
        <v>0</v>
      </c>
      <c r="H26" s="84" t="b">
        <v>0</v>
      </c>
      <c r="I26" s="84" t="b">
        <v>0</v>
      </c>
      <c r="J26" s="84" t="b">
        <v>0</v>
      </c>
      <c r="K26" s="84" t="b">
        <v>0</v>
      </c>
      <c r="L26" s="84" t="b">
        <v>0</v>
      </c>
    </row>
    <row r="27" spans="1:12" ht="15">
      <c r="A27" s="84" t="s">
        <v>1874</v>
      </c>
      <c r="B27" s="84" t="s">
        <v>1871</v>
      </c>
      <c r="C27" s="84">
        <v>4</v>
      </c>
      <c r="D27" s="123">
        <v>0.005481999782952662</v>
      </c>
      <c r="E27" s="123">
        <v>1.8433217819884538</v>
      </c>
      <c r="F27" s="84" t="s">
        <v>2348</v>
      </c>
      <c r="G27" s="84" t="b">
        <v>0</v>
      </c>
      <c r="H27" s="84" t="b">
        <v>0</v>
      </c>
      <c r="I27" s="84" t="b">
        <v>0</v>
      </c>
      <c r="J27" s="84" t="b">
        <v>0</v>
      </c>
      <c r="K27" s="84" t="b">
        <v>0</v>
      </c>
      <c r="L27" s="84" t="b">
        <v>0</v>
      </c>
    </row>
    <row r="28" spans="1:12" ht="15">
      <c r="A28" s="84" t="s">
        <v>1870</v>
      </c>
      <c r="B28" s="84" t="s">
        <v>2261</v>
      </c>
      <c r="C28" s="84">
        <v>4</v>
      </c>
      <c r="D28" s="123">
        <v>0.005481999782952662</v>
      </c>
      <c r="E28" s="123">
        <v>1.8133585586110106</v>
      </c>
      <c r="F28" s="84" t="s">
        <v>2348</v>
      </c>
      <c r="G28" s="84" t="b">
        <v>0</v>
      </c>
      <c r="H28" s="84" t="b">
        <v>0</v>
      </c>
      <c r="I28" s="84" t="b">
        <v>0</v>
      </c>
      <c r="J28" s="84" t="b">
        <v>0</v>
      </c>
      <c r="K28" s="84" t="b">
        <v>0</v>
      </c>
      <c r="L28" s="84" t="b">
        <v>0</v>
      </c>
    </row>
    <row r="29" spans="1:12" ht="15">
      <c r="A29" s="84" t="s">
        <v>2267</v>
      </c>
      <c r="B29" s="84" t="s">
        <v>2258</v>
      </c>
      <c r="C29" s="84">
        <v>4</v>
      </c>
      <c r="D29" s="123">
        <v>0.005481999782952662</v>
      </c>
      <c r="E29" s="123">
        <v>2.2112985672830483</v>
      </c>
      <c r="F29" s="84" t="s">
        <v>2348</v>
      </c>
      <c r="G29" s="84" t="b">
        <v>0</v>
      </c>
      <c r="H29" s="84" t="b">
        <v>0</v>
      </c>
      <c r="I29" s="84" t="b">
        <v>0</v>
      </c>
      <c r="J29" s="84" t="b">
        <v>0</v>
      </c>
      <c r="K29" s="84" t="b">
        <v>0</v>
      </c>
      <c r="L29" s="84" t="b">
        <v>0</v>
      </c>
    </row>
    <row r="30" spans="1:12" ht="15">
      <c r="A30" s="84" t="s">
        <v>446</v>
      </c>
      <c r="B30" s="84" t="s">
        <v>1813</v>
      </c>
      <c r="C30" s="84">
        <v>4</v>
      </c>
      <c r="D30" s="123">
        <v>0.005481999782952662</v>
      </c>
      <c r="E30" s="123">
        <v>0.7464117689803974</v>
      </c>
      <c r="F30" s="84" t="s">
        <v>2348</v>
      </c>
      <c r="G30" s="84" t="b">
        <v>0</v>
      </c>
      <c r="H30" s="84" t="b">
        <v>0</v>
      </c>
      <c r="I30" s="84" t="b">
        <v>0</v>
      </c>
      <c r="J30" s="84" t="b">
        <v>0</v>
      </c>
      <c r="K30" s="84" t="b">
        <v>0</v>
      </c>
      <c r="L30" s="84" t="b">
        <v>0</v>
      </c>
    </row>
    <row r="31" spans="1:12" ht="15">
      <c r="A31" s="84" t="s">
        <v>1816</v>
      </c>
      <c r="B31" s="84" t="s">
        <v>463</v>
      </c>
      <c r="C31" s="84">
        <v>4</v>
      </c>
      <c r="D31" s="123">
        <v>0.005481999782952662</v>
      </c>
      <c r="E31" s="123">
        <v>0.2961626606610363</v>
      </c>
      <c r="F31" s="84" t="s">
        <v>2348</v>
      </c>
      <c r="G31" s="84" t="b">
        <v>1</v>
      </c>
      <c r="H31" s="84" t="b">
        <v>0</v>
      </c>
      <c r="I31" s="84" t="b">
        <v>0</v>
      </c>
      <c r="J31" s="84" t="b">
        <v>0</v>
      </c>
      <c r="K31" s="84" t="b">
        <v>0</v>
      </c>
      <c r="L31" s="84" t="b">
        <v>0</v>
      </c>
    </row>
    <row r="32" spans="1:12" ht="15">
      <c r="A32" s="84" t="s">
        <v>1864</v>
      </c>
      <c r="B32" s="84" t="s">
        <v>1865</v>
      </c>
      <c r="C32" s="84">
        <v>4</v>
      </c>
      <c r="D32" s="123">
        <v>0.005481999782952662</v>
      </c>
      <c r="E32" s="123">
        <v>2.290479813330673</v>
      </c>
      <c r="F32" s="84" t="s">
        <v>2348</v>
      </c>
      <c r="G32" s="84" t="b">
        <v>0</v>
      </c>
      <c r="H32" s="84" t="b">
        <v>0</v>
      </c>
      <c r="I32" s="84" t="b">
        <v>0</v>
      </c>
      <c r="J32" s="84" t="b">
        <v>0</v>
      </c>
      <c r="K32" s="84" t="b">
        <v>0</v>
      </c>
      <c r="L32" s="84" t="b">
        <v>0</v>
      </c>
    </row>
    <row r="33" spans="1:12" ht="15">
      <c r="A33" s="84" t="s">
        <v>1865</v>
      </c>
      <c r="B33" s="84" t="s">
        <v>1866</v>
      </c>
      <c r="C33" s="84">
        <v>4</v>
      </c>
      <c r="D33" s="123">
        <v>0.005481999782952662</v>
      </c>
      <c r="E33" s="123">
        <v>2.387389826338729</v>
      </c>
      <c r="F33" s="84" t="s">
        <v>2348</v>
      </c>
      <c r="G33" s="84" t="b">
        <v>0</v>
      </c>
      <c r="H33" s="84" t="b">
        <v>0</v>
      </c>
      <c r="I33" s="84" t="b">
        <v>0</v>
      </c>
      <c r="J33" s="84" t="b">
        <v>0</v>
      </c>
      <c r="K33" s="84" t="b">
        <v>0</v>
      </c>
      <c r="L33" s="84" t="b">
        <v>0</v>
      </c>
    </row>
    <row r="34" spans="1:12" ht="15">
      <c r="A34" s="84" t="s">
        <v>1866</v>
      </c>
      <c r="B34" s="84" t="s">
        <v>300</v>
      </c>
      <c r="C34" s="84">
        <v>4</v>
      </c>
      <c r="D34" s="123">
        <v>0.005481999782952662</v>
      </c>
      <c r="E34" s="123">
        <v>2.290479813330673</v>
      </c>
      <c r="F34" s="84" t="s">
        <v>2348</v>
      </c>
      <c r="G34" s="84" t="b">
        <v>0</v>
      </c>
      <c r="H34" s="84" t="b">
        <v>0</v>
      </c>
      <c r="I34" s="84" t="b">
        <v>0</v>
      </c>
      <c r="J34" s="84" t="b">
        <v>0</v>
      </c>
      <c r="K34" s="84" t="b">
        <v>0</v>
      </c>
      <c r="L34" s="84" t="b">
        <v>0</v>
      </c>
    </row>
    <row r="35" spans="1:12" ht="15">
      <c r="A35" s="84" t="s">
        <v>300</v>
      </c>
      <c r="B35" s="84" t="s">
        <v>1867</v>
      </c>
      <c r="C35" s="84">
        <v>4</v>
      </c>
      <c r="D35" s="123">
        <v>0.005481999782952662</v>
      </c>
      <c r="E35" s="123">
        <v>1.3983852106401926</v>
      </c>
      <c r="F35" s="84" t="s">
        <v>2348</v>
      </c>
      <c r="G35" s="84" t="b">
        <v>0</v>
      </c>
      <c r="H35" s="84" t="b">
        <v>0</v>
      </c>
      <c r="I35" s="84" t="b">
        <v>0</v>
      </c>
      <c r="J35" s="84" t="b">
        <v>0</v>
      </c>
      <c r="K35" s="84" t="b">
        <v>0</v>
      </c>
      <c r="L35" s="84" t="b">
        <v>0</v>
      </c>
    </row>
    <row r="36" spans="1:12" ht="15">
      <c r="A36" s="84" t="s">
        <v>1867</v>
      </c>
      <c r="B36" s="84" t="s">
        <v>269</v>
      </c>
      <c r="C36" s="84">
        <v>4</v>
      </c>
      <c r="D36" s="123">
        <v>0.005481999782952662</v>
      </c>
      <c r="E36" s="123">
        <v>1.19010926821311</v>
      </c>
      <c r="F36" s="84" t="s">
        <v>2348</v>
      </c>
      <c r="G36" s="84" t="b">
        <v>0</v>
      </c>
      <c r="H36" s="84" t="b">
        <v>0</v>
      </c>
      <c r="I36" s="84" t="b">
        <v>0</v>
      </c>
      <c r="J36" s="84" t="b">
        <v>0</v>
      </c>
      <c r="K36" s="84" t="b">
        <v>0</v>
      </c>
      <c r="L36" s="84" t="b">
        <v>0</v>
      </c>
    </row>
    <row r="37" spans="1:12" ht="15">
      <c r="A37" s="84" t="s">
        <v>269</v>
      </c>
      <c r="B37" s="84" t="s">
        <v>1868</v>
      </c>
      <c r="C37" s="84">
        <v>4</v>
      </c>
      <c r="D37" s="123">
        <v>0.005481999782952662</v>
      </c>
      <c r="E37" s="123">
        <v>1.1832698436828046</v>
      </c>
      <c r="F37" s="84" t="s">
        <v>2348</v>
      </c>
      <c r="G37" s="84" t="b">
        <v>0</v>
      </c>
      <c r="H37" s="84" t="b">
        <v>0</v>
      </c>
      <c r="I37" s="84" t="b">
        <v>0</v>
      </c>
      <c r="J37" s="84" t="b">
        <v>0</v>
      </c>
      <c r="K37" s="84" t="b">
        <v>0</v>
      </c>
      <c r="L37" s="84" t="b">
        <v>0</v>
      </c>
    </row>
    <row r="38" spans="1:12" ht="15">
      <c r="A38" s="84" t="s">
        <v>1868</v>
      </c>
      <c r="B38" s="84" t="s">
        <v>2270</v>
      </c>
      <c r="C38" s="84">
        <v>4</v>
      </c>
      <c r="D38" s="123">
        <v>0.005481999782952662</v>
      </c>
      <c r="E38" s="123">
        <v>2.387389826338729</v>
      </c>
      <c r="F38" s="84" t="s">
        <v>2348</v>
      </c>
      <c r="G38" s="84" t="b">
        <v>0</v>
      </c>
      <c r="H38" s="84" t="b">
        <v>0</v>
      </c>
      <c r="I38" s="84" t="b">
        <v>0</v>
      </c>
      <c r="J38" s="84" t="b">
        <v>0</v>
      </c>
      <c r="K38" s="84" t="b">
        <v>0</v>
      </c>
      <c r="L38" s="84" t="b">
        <v>0</v>
      </c>
    </row>
    <row r="39" spans="1:12" ht="15">
      <c r="A39" s="84" t="s">
        <v>2270</v>
      </c>
      <c r="B39" s="84" t="s">
        <v>2271</v>
      </c>
      <c r="C39" s="84">
        <v>4</v>
      </c>
      <c r="D39" s="123">
        <v>0.005481999782952662</v>
      </c>
      <c r="E39" s="123">
        <v>2.387389826338729</v>
      </c>
      <c r="F39" s="84" t="s">
        <v>2348</v>
      </c>
      <c r="G39" s="84" t="b">
        <v>0</v>
      </c>
      <c r="H39" s="84" t="b">
        <v>0</v>
      </c>
      <c r="I39" s="84" t="b">
        <v>0</v>
      </c>
      <c r="J39" s="84" t="b">
        <v>0</v>
      </c>
      <c r="K39" s="84" t="b">
        <v>0</v>
      </c>
      <c r="L39" s="84" t="b">
        <v>0</v>
      </c>
    </row>
    <row r="40" spans="1:12" ht="15">
      <c r="A40" s="84" t="s">
        <v>2271</v>
      </c>
      <c r="B40" s="84" t="s">
        <v>2272</v>
      </c>
      <c r="C40" s="84">
        <v>4</v>
      </c>
      <c r="D40" s="123">
        <v>0.005481999782952662</v>
      </c>
      <c r="E40" s="123">
        <v>2.387389826338729</v>
      </c>
      <c r="F40" s="84" t="s">
        <v>2348</v>
      </c>
      <c r="G40" s="84" t="b">
        <v>0</v>
      </c>
      <c r="H40" s="84" t="b">
        <v>0</v>
      </c>
      <c r="I40" s="84" t="b">
        <v>0</v>
      </c>
      <c r="J40" s="84" t="b">
        <v>0</v>
      </c>
      <c r="K40" s="84" t="b">
        <v>1</v>
      </c>
      <c r="L40" s="84" t="b">
        <v>0</v>
      </c>
    </row>
    <row r="41" spans="1:12" ht="15">
      <c r="A41" s="84" t="s">
        <v>2272</v>
      </c>
      <c r="B41" s="84" t="s">
        <v>441</v>
      </c>
      <c r="C41" s="84">
        <v>4</v>
      </c>
      <c r="D41" s="123">
        <v>0.005481999782952662</v>
      </c>
      <c r="E41" s="123">
        <v>2.035207308227367</v>
      </c>
      <c r="F41" s="84" t="s">
        <v>2348</v>
      </c>
      <c r="G41" s="84" t="b">
        <v>0</v>
      </c>
      <c r="H41" s="84" t="b">
        <v>1</v>
      </c>
      <c r="I41" s="84" t="b">
        <v>0</v>
      </c>
      <c r="J41" s="84" t="b">
        <v>0</v>
      </c>
      <c r="K41" s="84" t="b">
        <v>0</v>
      </c>
      <c r="L41" s="84" t="b">
        <v>0</v>
      </c>
    </row>
    <row r="42" spans="1:12" ht="15">
      <c r="A42" s="84" t="s">
        <v>1897</v>
      </c>
      <c r="B42" s="84" t="s">
        <v>1898</v>
      </c>
      <c r="C42" s="84">
        <v>3</v>
      </c>
      <c r="D42" s="123">
        <v>0.004449781615034803</v>
      </c>
      <c r="E42" s="123">
        <v>2.5123285629470296</v>
      </c>
      <c r="F42" s="84" t="s">
        <v>2348</v>
      </c>
      <c r="G42" s="84" t="b">
        <v>0</v>
      </c>
      <c r="H42" s="84" t="b">
        <v>0</v>
      </c>
      <c r="I42" s="84" t="b">
        <v>0</v>
      </c>
      <c r="J42" s="84" t="b">
        <v>0</v>
      </c>
      <c r="K42" s="84" t="b">
        <v>0</v>
      </c>
      <c r="L42" s="84" t="b">
        <v>0</v>
      </c>
    </row>
    <row r="43" spans="1:12" ht="15">
      <c r="A43" s="84" t="s">
        <v>1898</v>
      </c>
      <c r="B43" s="84" t="s">
        <v>1899</v>
      </c>
      <c r="C43" s="84">
        <v>3</v>
      </c>
      <c r="D43" s="123">
        <v>0.004449781615034803</v>
      </c>
      <c r="E43" s="123">
        <v>2.5123285629470296</v>
      </c>
      <c r="F43" s="84" t="s">
        <v>2348</v>
      </c>
      <c r="G43" s="84" t="b">
        <v>0</v>
      </c>
      <c r="H43" s="84" t="b">
        <v>0</v>
      </c>
      <c r="I43" s="84" t="b">
        <v>0</v>
      </c>
      <c r="J43" s="84" t="b">
        <v>0</v>
      </c>
      <c r="K43" s="84" t="b">
        <v>0</v>
      </c>
      <c r="L43" s="84" t="b">
        <v>0</v>
      </c>
    </row>
    <row r="44" spans="1:12" ht="15">
      <c r="A44" s="84" t="s">
        <v>1899</v>
      </c>
      <c r="B44" s="84" t="s">
        <v>463</v>
      </c>
      <c r="C44" s="84">
        <v>3</v>
      </c>
      <c r="D44" s="123">
        <v>0.004449781615034803</v>
      </c>
      <c r="E44" s="123">
        <v>1.3173519597309744</v>
      </c>
      <c r="F44" s="84" t="s">
        <v>2348</v>
      </c>
      <c r="G44" s="84" t="b">
        <v>0</v>
      </c>
      <c r="H44" s="84" t="b">
        <v>0</v>
      </c>
      <c r="I44" s="84" t="b">
        <v>0</v>
      </c>
      <c r="J44" s="84" t="b">
        <v>0</v>
      </c>
      <c r="K44" s="84" t="b">
        <v>0</v>
      </c>
      <c r="L44" s="84" t="b">
        <v>0</v>
      </c>
    </row>
    <row r="45" spans="1:12" ht="15">
      <c r="A45" s="84" t="s">
        <v>463</v>
      </c>
      <c r="B45" s="84" t="s">
        <v>1900</v>
      </c>
      <c r="C45" s="84">
        <v>3</v>
      </c>
      <c r="D45" s="123">
        <v>0.004449781615034803</v>
      </c>
      <c r="E45" s="123">
        <v>1.4096662210498816</v>
      </c>
      <c r="F45" s="84" t="s">
        <v>2348</v>
      </c>
      <c r="G45" s="84" t="b">
        <v>0</v>
      </c>
      <c r="H45" s="84" t="b">
        <v>0</v>
      </c>
      <c r="I45" s="84" t="b">
        <v>0</v>
      </c>
      <c r="J45" s="84" t="b">
        <v>1</v>
      </c>
      <c r="K45" s="84" t="b">
        <v>0</v>
      </c>
      <c r="L45" s="84" t="b">
        <v>0</v>
      </c>
    </row>
    <row r="46" spans="1:12" ht="15">
      <c r="A46" s="84" t="s">
        <v>1900</v>
      </c>
      <c r="B46" s="84" t="s">
        <v>1901</v>
      </c>
      <c r="C46" s="84">
        <v>3</v>
      </c>
      <c r="D46" s="123">
        <v>0.004449781615034803</v>
      </c>
      <c r="E46" s="123">
        <v>2.5123285629470296</v>
      </c>
      <c r="F46" s="84" t="s">
        <v>2348</v>
      </c>
      <c r="G46" s="84" t="b">
        <v>1</v>
      </c>
      <c r="H46" s="84" t="b">
        <v>0</v>
      </c>
      <c r="I46" s="84" t="b">
        <v>0</v>
      </c>
      <c r="J46" s="84" t="b">
        <v>0</v>
      </c>
      <c r="K46" s="84" t="b">
        <v>0</v>
      </c>
      <c r="L46" s="84" t="b">
        <v>0</v>
      </c>
    </row>
    <row r="47" spans="1:12" ht="15">
      <c r="A47" s="84" t="s">
        <v>1901</v>
      </c>
      <c r="B47" s="84" t="s">
        <v>1902</v>
      </c>
      <c r="C47" s="84">
        <v>3</v>
      </c>
      <c r="D47" s="123">
        <v>0.004449781615034803</v>
      </c>
      <c r="E47" s="123">
        <v>2.5123285629470296</v>
      </c>
      <c r="F47" s="84" t="s">
        <v>2348</v>
      </c>
      <c r="G47" s="84" t="b">
        <v>0</v>
      </c>
      <c r="H47" s="84" t="b">
        <v>0</v>
      </c>
      <c r="I47" s="84" t="b">
        <v>0</v>
      </c>
      <c r="J47" s="84" t="b">
        <v>0</v>
      </c>
      <c r="K47" s="84" t="b">
        <v>0</v>
      </c>
      <c r="L47" s="84" t="b">
        <v>0</v>
      </c>
    </row>
    <row r="48" spans="1:12" ht="15">
      <c r="A48" s="84" t="s">
        <v>1902</v>
      </c>
      <c r="B48" s="84" t="s">
        <v>1903</v>
      </c>
      <c r="C48" s="84">
        <v>3</v>
      </c>
      <c r="D48" s="123">
        <v>0.004449781615034803</v>
      </c>
      <c r="E48" s="123">
        <v>2.5123285629470296</v>
      </c>
      <c r="F48" s="84" t="s">
        <v>2348</v>
      </c>
      <c r="G48" s="84" t="b">
        <v>0</v>
      </c>
      <c r="H48" s="84" t="b">
        <v>0</v>
      </c>
      <c r="I48" s="84" t="b">
        <v>0</v>
      </c>
      <c r="J48" s="84" t="b">
        <v>0</v>
      </c>
      <c r="K48" s="84" t="b">
        <v>0</v>
      </c>
      <c r="L48" s="84" t="b">
        <v>0</v>
      </c>
    </row>
    <row r="49" spans="1:12" ht="15">
      <c r="A49" s="84" t="s">
        <v>1903</v>
      </c>
      <c r="B49" s="84" t="s">
        <v>2274</v>
      </c>
      <c r="C49" s="84">
        <v>3</v>
      </c>
      <c r="D49" s="123">
        <v>0.004449781615034803</v>
      </c>
      <c r="E49" s="123">
        <v>2.5123285629470296</v>
      </c>
      <c r="F49" s="84" t="s">
        <v>2348</v>
      </c>
      <c r="G49" s="84" t="b">
        <v>0</v>
      </c>
      <c r="H49" s="84" t="b">
        <v>0</v>
      </c>
      <c r="I49" s="84" t="b">
        <v>0</v>
      </c>
      <c r="J49" s="84" t="b">
        <v>0</v>
      </c>
      <c r="K49" s="84" t="b">
        <v>0</v>
      </c>
      <c r="L49" s="84" t="b">
        <v>0</v>
      </c>
    </row>
    <row r="50" spans="1:12" ht="15">
      <c r="A50" s="84" t="s">
        <v>2274</v>
      </c>
      <c r="B50" s="84" t="s">
        <v>2275</v>
      </c>
      <c r="C50" s="84">
        <v>3</v>
      </c>
      <c r="D50" s="123">
        <v>0.004449781615034803</v>
      </c>
      <c r="E50" s="123">
        <v>2.5123285629470296</v>
      </c>
      <c r="F50" s="84" t="s">
        <v>2348</v>
      </c>
      <c r="G50" s="84" t="b">
        <v>0</v>
      </c>
      <c r="H50" s="84" t="b">
        <v>0</v>
      </c>
      <c r="I50" s="84" t="b">
        <v>0</v>
      </c>
      <c r="J50" s="84" t="b">
        <v>0</v>
      </c>
      <c r="K50" s="84" t="b">
        <v>0</v>
      </c>
      <c r="L50" s="84" t="b">
        <v>0</v>
      </c>
    </row>
    <row r="51" spans="1:12" ht="15">
      <c r="A51" s="84" t="s">
        <v>2275</v>
      </c>
      <c r="B51" s="84" t="s">
        <v>446</v>
      </c>
      <c r="C51" s="84">
        <v>3</v>
      </c>
      <c r="D51" s="123">
        <v>0.004449781615034803</v>
      </c>
      <c r="E51" s="123">
        <v>0.9363713741832721</v>
      </c>
      <c r="F51" s="84" t="s">
        <v>2348</v>
      </c>
      <c r="G51" s="84" t="b">
        <v>0</v>
      </c>
      <c r="H51" s="84" t="b">
        <v>0</v>
      </c>
      <c r="I51" s="84" t="b">
        <v>0</v>
      </c>
      <c r="J51" s="84" t="b">
        <v>0</v>
      </c>
      <c r="K51" s="84" t="b">
        <v>0</v>
      </c>
      <c r="L51" s="84" t="b">
        <v>0</v>
      </c>
    </row>
    <row r="52" spans="1:12" ht="15">
      <c r="A52" s="84" t="s">
        <v>446</v>
      </c>
      <c r="B52" s="84" t="s">
        <v>2265</v>
      </c>
      <c r="C52" s="84">
        <v>3</v>
      </c>
      <c r="D52" s="123">
        <v>0.004449781615034803</v>
      </c>
      <c r="E52" s="123">
        <v>1.165541076722373</v>
      </c>
      <c r="F52" s="84" t="s">
        <v>2348</v>
      </c>
      <c r="G52" s="84" t="b">
        <v>0</v>
      </c>
      <c r="H52" s="84" t="b">
        <v>0</v>
      </c>
      <c r="I52" s="84" t="b">
        <v>0</v>
      </c>
      <c r="J52" s="84" t="b">
        <v>0</v>
      </c>
      <c r="K52" s="84" t="b">
        <v>0</v>
      </c>
      <c r="L52" s="84" t="b">
        <v>0</v>
      </c>
    </row>
    <row r="53" spans="1:12" ht="15">
      <c r="A53" s="84" t="s">
        <v>2276</v>
      </c>
      <c r="B53" s="84" t="s">
        <v>2277</v>
      </c>
      <c r="C53" s="84">
        <v>3</v>
      </c>
      <c r="D53" s="123">
        <v>0.004449781615034803</v>
      </c>
      <c r="E53" s="123">
        <v>2.5123285629470296</v>
      </c>
      <c r="F53" s="84" t="s">
        <v>2348</v>
      </c>
      <c r="G53" s="84" t="b">
        <v>0</v>
      </c>
      <c r="H53" s="84" t="b">
        <v>0</v>
      </c>
      <c r="I53" s="84" t="b">
        <v>0</v>
      </c>
      <c r="J53" s="84" t="b">
        <v>0</v>
      </c>
      <c r="K53" s="84" t="b">
        <v>0</v>
      </c>
      <c r="L53" s="84" t="b">
        <v>0</v>
      </c>
    </row>
    <row r="54" spans="1:12" ht="15">
      <c r="A54" s="84" t="s">
        <v>2277</v>
      </c>
      <c r="B54" s="84" t="s">
        <v>269</v>
      </c>
      <c r="C54" s="84">
        <v>3</v>
      </c>
      <c r="D54" s="123">
        <v>0.004449781615034803</v>
      </c>
      <c r="E54" s="123">
        <v>1.19010926821311</v>
      </c>
      <c r="F54" s="84" t="s">
        <v>2348</v>
      </c>
      <c r="G54" s="84" t="b">
        <v>0</v>
      </c>
      <c r="H54" s="84" t="b">
        <v>0</v>
      </c>
      <c r="I54" s="84" t="b">
        <v>0</v>
      </c>
      <c r="J54" s="84" t="b">
        <v>0</v>
      </c>
      <c r="K54" s="84" t="b">
        <v>0</v>
      </c>
      <c r="L54" s="84" t="b">
        <v>0</v>
      </c>
    </row>
    <row r="55" spans="1:12" ht="15">
      <c r="A55" s="84" t="s">
        <v>1815</v>
      </c>
      <c r="B55" s="84" t="s">
        <v>446</v>
      </c>
      <c r="C55" s="84">
        <v>3</v>
      </c>
      <c r="D55" s="123">
        <v>0.004449781615034803</v>
      </c>
      <c r="E55" s="123">
        <v>0.7145226245669157</v>
      </c>
      <c r="F55" s="84" t="s">
        <v>2348</v>
      </c>
      <c r="G55" s="84" t="b">
        <v>0</v>
      </c>
      <c r="H55" s="84" t="b">
        <v>0</v>
      </c>
      <c r="I55" s="84" t="b">
        <v>0</v>
      </c>
      <c r="J55" s="84" t="b">
        <v>0</v>
      </c>
      <c r="K55" s="84" t="b">
        <v>0</v>
      </c>
      <c r="L55" s="84" t="b">
        <v>0</v>
      </c>
    </row>
    <row r="56" spans="1:12" ht="15">
      <c r="A56" s="84" t="s">
        <v>446</v>
      </c>
      <c r="B56" s="84" t="s">
        <v>2278</v>
      </c>
      <c r="C56" s="84">
        <v>3</v>
      </c>
      <c r="D56" s="123">
        <v>0.004449781615034803</v>
      </c>
      <c r="E56" s="123">
        <v>1.290479813330673</v>
      </c>
      <c r="F56" s="84" t="s">
        <v>2348</v>
      </c>
      <c r="G56" s="84" t="b">
        <v>0</v>
      </c>
      <c r="H56" s="84" t="b">
        <v>0</v>
      </c>
      <c r="I56" s="84" t="b">
        <v>0</v>
      </c>
      <c r="J56" s="84" t="b">
        <v>0</v>
      </c>
      <c r="K56" s="84" t="b">
        <v>0</v>
      </c>
      <c r="L56" s="84" t="b">
        <v>0</v>
      </c>
    </row>
    <row r="57" spans="1:12" ht="15">
      <c r="A57" s="84" t="s">
        <v>2278</v>
      </c>
      <c r="B57" s="84" t="s">
        <v>2279</v>
      </c>
      <c r="C57" s="84">
        <v>3</v>
      </c>
      <c r="D57" s="123">
        <v>0.004449781615034803</v>
      </c>
      <c r="E57" s="123">
        <v>2.5123285629470296</v>
      </c>
      <c r="F57" s="84" t="s">
        <v>2348</v>
      </c>
      <c r="G57" s="84" t="b">
        <v>0</v>
      </c>
      <c r="H57" s="84" t="b">
        <v>0</v>
      </c>
      <c r="I57" s="84" t="b">
        <v>0</v>
      </c>
      <c r="J57" s="84" t="b">
        <v>0</v>
      </c>
      <c r="K57" s="84" t="b">
        <v>0</v>
      </c>
      <c r="L57" s="84" t="b">
        <v>0</v>
      </c>
    </row>
    <row r="58" spans="1:12" ht="15">
      <c r="A58" s="84" t="s">
        <v>2279</v>
      </c>
      <c r="B58" s="84" t="s">
        <v>2280</v>
      </c>
      <c r="C58" s="84">
        <v>3</v>
      </c>
      <c r="D58" s="123">
        <v>0.004449781615034803</v>
      </c>
      <c r="E58" s="123">
        <v>2.5123285629470296</v>
      </c>
      <c r="F58" s="84" t="s">
        <v>2348</v>
      </c>
      <c r="G58" s="84" t="b">
        <v>0</v>
      </c>
      <c r="H58" s="84" t="b">
        <v>0</v>
      </c>
      <c r="I58" s="84" t="b">
        <v>0</v>
      </c>
      <c r="J58" s="84" t="b">
        <v>0</v>
      </c>
      <c r="K58" s="84" t="b">
        <v>0</v>
      </c>
      <c r="L58" s="84" t="b">
        <v>0</v>
      </c>
    </row>
    <row r="59" spans="1:12" ht="15">
      <c r="A59" s="84" t="s">
        <v>2280</v>
      </c>
      <c r="B59" s="84" t="s">
        <v>2266</v>
      </c>
      <c r="C59" s="84">
        <v>3</v>
      </c>
      <c r="D59" s="123">
        <v>0.004449781615034803</v>
      </c>
      <c r="E59" s="123">
        <v>2.387389826338729</v>
      </c>
      <c r="F59" s="84" t="s">
        <v>2348</v>
      </c>
      <c r="G59" s="84" t="b">
        <v>0</v>
      </c>
      <c r="H59" s="84" t="b">
        <v>0</v>
      </c>
      <c r="I59" s="84" t="b">
        <v>0</v>
      </c>
      <c r="J59" s="84" t="b">
        <v>0</v>
      </c>
      <c r="K59" s="84" t="b">
        <v>0</v>
      </c>
      <c r="L59" s="84" t="b">
        <v>0</v>
      </c>
    </row>
    <row r="60" spans="1:12" ht="15">
      <c r="A60" s="84" t="s">
        <v>2266</v>
      </c>
      <c r="B60" s="84" t="s">
        <v>1879</v>
      </c>
      <c r="C60" s="84">
        <v>3</v>
      </c>
      <c r="D60" s="123">
        <v>0.004449781615034803</v>
      </c>
      <c r="E60" s="123">
        <v>1.7853298350107671</v>
      </c>
      <c r="F60" s="84" t="s">
        <v>2348</v>
      </c>
      <c r="G60" s="84" t="b">
        <v>0</v>
      </c>
      <c r="H60" s="84" t="b">
        <v>0</v>
      </c>
      <c r="I60" s="84" t="b">
        <v>0</v>
      </c>
      <c r="J60" s="84" t="b">
        <v>0</v>
      </c>
      <c r="K60" s="84" t="b">
        <v>0</v>
      </c>
      <c r="L60" s="84" t="b">
        <v>0</v>
      </c>
    </row>
    <row r="61" spans="1:12" ht="15">
      <c r="A61" s="84" t="s">
        <v>1880</v>
      </c>
      <c r="B61" s="84" t="s">
        <v>2282</v>
      </c>
      <c r="C61" s="84">
        <v>3</v>
      </c>
      <c r="D61" s="123">
        <v>0.004926563002369681</v>
      </c>
      <c r="E61" s="123">
        <v>2.387389826338729</v>
      </c>
      <c r="F61" s="84" t="s">
        <v>2348</v>
      </c>
      <c r="G61" s="84" t="b">
        <v>0</v>
      </c>
      <c r="H61" s="84" t="b">
        <v>0</v>
      </c>
      <c r="I61" s="84" t="b">
        <v>0</v>
      </c>
      <c r="J61" s="84" t="b">
        <v>0</v>
      </c>
      <c r="K61" s="84" t="b">
        <v>0</v>
      </c>
      <c r="L61" s="84" t="b">
        <v>0</v>
      </c>
    </row>
    <row r="62" spans="1:12" ht="15">
      <c r="A62" s="84" t="s">
        <v>1873</v>
      </c>
      <c r="B62" s="84" t="s">
        <v>2262</v>
      </c>
      <c r="C62" s="84">
        <v>3</v>
      </c>
      <c r="D62" s="123">
        <v>0.004449781615034803</v>
      </c>
      <c r="E62" s="123">
        <v>1.9225030280360786</v>
      </c>
      <c r="F62" s="84" t="s">
        <v>2348</v>
      </c>
      <c r="G62" s="84" t="b">
        <v>0</v>
      </c>
      <c r="H62" s="84" t="b">
        <v>0</v>
      </c>
      <c r="I62" s="84" t="b">
        <v>0</v>
      </c>
      <c r="J62" s="84" t="b">
        <v>0</v>
      </c>
      <c r="K62" s="84" t="b">
        <v>0</v>
      </c>
      <c r="L62" s="84" t="b">
        <v>0</v>
      </c>
    </row>
    <row r="63" spans="1:12" ht="15">
      <c r="A63" s="84" t="s">
        <v>1889</v>
      </c>
      <c r="B63" s="84" t="s">
        <v>446</v>
      </c>
      <c r="C63" s="84">
        <v>3</v>
      </c>
      <c r="D63" s="123">
        <v>0.004449781615034803</v>
      </c>
      <c r="E63" s="123">
        <v>0.33431138285530965</v>
      </c>
      <c r="F63" s="84" t="s">
        <v>2348</v>
      </c>
      <c r="G63" s="84" t="b">
        <v>0</v>
      </c>
      <c r="H63" s="84" t="b">
        <v>0</v>
      </c>
      <c r="I63" s="84" t="b">
        <v>0</v>
      </c>
      <c r="J63" s="84" t="b">
        <v>0</v>
      </c>
      <c r="K63" s="84" t="b">
        <v>0</v>
      </c>
      <c r="L63" s="84" t="b">
        <v>0</v>
      </c>
    </row>
    <row r="64" spans="1:12" ht="15">
      <c r="A64" s="84" t="s">
        <v>1892</v>
      </c>
      <c r="B64" s="84" t="s">
        <v>1893</v>
      </c>
      <c r="C64" s="84">
        <v>3</v>
      </c>
      <c r="D64" s="123">
        <v>0.004449781615034803</v>
      </c>
      <c r="E64" s="123">
        <v>2.5123285629470296</v>
      </c>
      <c r="F64" s="84" t="s">
        <v>2348</v>
      </c>
      <c r="G64" s="84" t="b">
        <v>0</v>
      </c>
      <c r="H64" s="84" t="b">
        <v>0</v>
      </c>
      <c r="I64" s="84" t="b">
        <v>0</v>
      </c>
      <c r="J64" s="84" t="b">
        <v>0</v>
      </c>
      <c r="K64" s="84" t="b">
        <v>0</v>
      </c>
      <c r="L64" s="84" t="b">
        <v>0</v>
      </c>
    </row>
    <row r="65" spans="1:12" ht="15">
      <c r="A65" s="84" t="s">
        <v>2284</v>
      </c>
      <c r="B65" s="84" t="s">
        <v>2285</v>
      </c>
      <c r="C65" s="84">
        <v>3</v>
      </c>
      <c r="D65" s="123">
        <v>0.004449781615034803</v>
      </c>
      <c r="E65" s="123">
        <v>2.5123285629470296</v>
      </c>
      <c r="F65" s="84" t="s">
        <v>2348</v>
      </c>
      <c r="G65" s="84" t="b">
        <v>0</v>
      </c>
      <c r="H65" s="84" t="b">
        <v>0</v>
      </c>
      <c r="I65" s="84" t="b">
        <v>0</v>
      </c>
      <c r="J65" s="84" t="b">
        <v>0</v>
      </c>
      <c r="K65" s="84" t="b">
        <v>0</v>
      </c>
      <c r="L65" s="84" t="b">
        <v>0</v>
      </c>
    </row>
    <row r="66" spans="1:12" ht="15">
      <c r="A66" s="84" t="s">
        <v>2285</v>
      </c>
      <c r="B66" s="84" t="s">
        <v>2268</v>
      </c>
      <c r="C66" s="84">
        <v>3</v>
      </c>
      <c r="D66" s="123">
        <v>0.004449781615034803</v>
      </c>
      <c r="E66" s="123">
        <v>2.387389826338729</v>
      </c>
      <c r="F66" s="84" t="s">
        <v>2348</v>
      </c>
      <c r="G66" s="84" t="b">
        <v>0</v>
      </c>
      <c r="H66" s="84" t="b">
        <v>0</v>
      </c>
      <c r="I66" s="84" t="b">
        <v>0</v>
      </c>
      <c r="J66" s="84" t="b">
        <v>1</v>
      </c>
      <c r="K66" s="84" t="b">
        <v>0</v>
      </c>
      <c r="L66" s="84" t="b">
        <v>0</v>
      </c>
    </row>
    <row r="67" spans="1:12" ht="15">
      <c r="A67" s="84" t="s">
        <v>2268</v>
      </c>
      <c r="B67" s="84" t="s">
        <v>2286</v>
      </c>
      <c r="C67" s="84">
        <v>3</v>
      </c>
      <c r="D67" s="123">
        <v>0.004449781615034803</v>
      </c>
      <c r="E67" s="123">
        <v>2.387389826338729</v>
      </c>
      <c r="F67" s="84" t="s">
        <v>2348</v>
      </c>
      <c r="G67" s="84" t="b">
        <v>1</v>
      </c>
      <c r="H67" s="84" t="b">
        <v>0</v>
      </c>
      <c r="I67" s="84" t="b">
        <v>0</v>
      </c>
      <c r="J67" s="84" t="b">
        <v>0</v>
      </c>
      <c r="K67" s="84" t="b">
        <v>0</v>
      </c>
      <c r="L67" s="84" t="b">
        <v>0</v>
      </c>
    </row>
    <row r="68" spans="1:12" ht="15">
      <c r="A68" s="84" t="s">
        <v>2286</v>
      </c>
      <c r="B68" s="84" t="s">
        <v>2287</v>
      </c>
      <c r="C68" s="84">
        <v>3</v>
      </c>
      <c r="D68" s="123">
        <v>0.004449781615034803</v>
      </c>
      <c r="E68" s="123">
        <v>2.5123285629470296</v>
      </c>
      <c r="F68" s="84" t="s">
        <v>2348</v>
      </c>
      <c r="G68" s="84" t="b">
        <v>0</v>
      </c>
      <c r="H68" s="84" t="b">
        <v>0</v>
      </c>
      <c r="I68" s="84" t="b">
        <v>0</v>
      </c>
      <c r="J68" s="84" t="b">
        <v>0</v>
      </c>
      <c r="K68" s="84" t="b">
        <v>0</v>
      </c>
      <c r="L68" s="84" t="b">
        <v>0</v>
      </c>
    </row>
    <row r="69" spans="1:12" ht="15">
      <c r="A69" s="84" t="s">
        <v>2287</v>
      </c>
      <c r="B69" s="84" t="s">
        <v>2263</v>
      </c>
      <c r="C69" s="84">
        <v>3</v>
      </c>
      <c r="D69" s="123">
        <v>0.004449781615034803</v>
      </c>
      <c r="E69" s="123">
        <v>2.290479813330673</v>
      </c>
      <c r="F69" s="84" t="s">
        <v>2348</v>
      </c>
      <c r="G69" s="84" t="b">
        <v>0</v>
      </c>
      <c r="H69" s="84" t="b">
        <v>0</v>
      </c>
      <c r="I69" s="84" t="b">
        <v>0</v>
      </c>
      <c r="J69" s="84" t="b">
        <v>0</v>
      </c>
      <c r="K69" s="84" t="b">
        <v>0</v>
      </c>
      <c r="L69" s="84" t="b">
        <v>0</v>
      </c>
    </row>
    <row r="70" spans="1:12" ht="15">
      <c r="A70" s="84" t="s">
        <v>2263</v>
      </c>
      <c r="B70" s="84" t="s">
        <v>2288</v>
      </c>
      <c r="C70" s="84">
        <v>3</v>
      </c>
      <c r="D70" s="123">
        <v>0.004449781615034803</v>
      </c>
      <c r="E70" s="123">
        <v>2.290479813330673</v>
      </c>
      <c r="F70" s="84" t="s">
        <v>2348</v>
      </c>
      <c r="G70" s="84" t="b">
        <v>0</v>
      </c>
      <c r="H70" s="84" t="b">
        <v>0</v>
      </c>
      <c r="I70" s="84" t="b">
        <v>0</v>
      </c>
      <c r="J70" s="84" t="b">
        <v>1</v>
      </c>
      <c r="K70" s="84" t="b">
        <v>0</v>
      </c>
      <c r="L70" s="84" t="b">
        <v>0</v>
      </c>
    </row>
    <row r="71" spans="1:12" ht="15">
      <c r="A71" s="84" t="s">
        <v>2288</v>
      </c>
      <c r="B71" s="84" t="s">
        <v>1876</v>
      </c>
      <c r="C71" s="84">
        <v>3</v>
      </c>
      <c r="D71" s="123">
        <v>0.004449781615034803</v>
      </c>
      <c r="E71" s="123">
        <v>2.0863598306747484</v>
      </c>
      <c r="F71" s="84" t="s">
        <v>2348</v>
      </c>
      <c r="G71" s="84" t="b">
        <v>1</v>
      </c>
      <c r="H71" s="84" t="b">
        <v>0</v>
      </c>
      <c r="I71" s="84" t="b">
        <v>0</v>
      </c>
      <c r="J71" s="84" t="b">
        <v>0</v>
      </c>
      <c r="K71" s="84" t="b">
        <v>0</v>
      </c>
      <c r="L71" s="84" t="b">
        <v>0</v>
      </c>
    </row>
    <row r="72" spans="1:12" ht="15">
      <c r="A72" s="84" t="s">
        <v>1876</v>
      </c>
      <c r="B72" s="84" t="s">
        <v>2259</v>
      </c>
      <c r="C72" s="84">
        <v>3</v>
      </c>
      <c r="D72" s="123">
        <v>0.004449781615034803</v>
      </c>
      <c r="E72" s="123">
        <v>1.7853298350107671</v>
      </c>
      <c r="F72" s="84" t="s">
        <v>2348</v>
      </c>
      <c r="G72" s="84" t="b">
        <v>0</v>
      </c>
      <c r="H72" s="84" t="b">
        <v>0</v>
      </c>
      <c r="I72" s="84" t="b">
        <v>0</v>
      </c>
      <c r="J72" s="84" t="b">
        <v>0</v>
      </c>
      <c r="K72" s="84" t="b">
        <v>0</v>
      </c>
      <c r="L72" s="84" t="b">
        <v>0</v>
      </c>
    </row>
    <row r="73" spans="1:12" ht="15">
      <c r="A73" s="84" t="s">
        <v>2259</v>
      </c>
      <c r="B73" s="84" t="s">
        <v>463</v>
      </c>
      <c r="C73" s="84">
        <v>3</v>
      </c>
      <c r="D73" s="123">
        <v>0.004449781615034803</v>
      </c>
      <c r="E73" s="123">
        <v>1.0163219640669932</v>
      </c>
      <c r="F73" s="84" t="s">
        <v>2348</v>
      </c>
      <c r="G73" s="84" t="b">
        <v>0</v>
      </c>
      <c r="H73" s="84" t="b">
        <v>0</v>
      </c>
      <c r="I73" s="84" t="b">
        <v>0</v>
      </c>
      <c r="J73" s="84" t="b">
        <v>0</v>
      </c>
      <c r="K73" s="84" t="b">
        <v>0</v>
      </c>
      <c r="L73" s="84" t="b">
        <v>0</v>
      </c>
    </row>
    <row r="74" spans="1:12" ht="15">
      <c r="A74" s="84" t="s">
        <v>446</v>
      </c>
      <c r="B74" s="84" t="s">
        <v>1814</v>
      </c>
      <c r="C74" s="84">
        <v>3</v>
      </c>
      <c r="D74" s="123">
        <v>0.004449781615034803</v>
      </c>
      <c r="E74" s="123">
        <v>0.8645110810583918</v>
      </c>
      <c r="F74" s="84" t="s">
        <v>2348</v>
      </c>
      <c r="G74" s="84" t="b">
        <v>0</v>
      </c>
      <c r="H74" s="84" t="b">
        <v>0</v>
      </c>
      <c r="I74" s="84" t="b">
        <v>0</v>
      </c>
      <c r="J74" s="84" t="b">
        <v>0</v>
      </c>
      <c r="K74" s="84" t="b">
        <v>0</v>
      </c>
      <c r="L74" s="84" t="b">
        <v>0</v>
      </c>
    </row>
    <row r="75" spans="1:12" ht="15">
      <c r="A75" s="84" t="s">
        <v>269</v>
      </c>
      <c r="B75" s="84" t="s">
        <v>1889</v>
      </c>
      <c r="C75" s="84">
        <v>3</v>
      </c>
      <c r="D75" s="123">
        <v>0.004449781615034803</v>
      </c>
      <c r="E75" s="123">
        <v>0.6603910984024671</v>
      </c>
      <c r="F75" s="84" t="s">
        <v>2348</v>
      </c>
      <c r="G75" s="84" t="b">
        <v>0</v>
      </c>
      <c r="H75" s="84" t="b">
        <v>0</v>
      </c>
      <c r="I75" s="84" t="b">
        <v>0</v>
      </c>
      <c r="J75" s="84" t="b">
        <v>0</v>
      </c>
      <c r="K75" s="84" t="b">
        <v>0</v>
      </c>
      <c r="L75" s="84" t="b">
        <v>0</v>
      </c>
    </row>
    <row r="76" spans="1:12" ht="15">
      <c r="A76" s="84" t="s">
        <v>268</v>
      </c>
      <c r="B76" s="84" t="s">
        <v>2293</v>
      </c>
      <c r="C76" s="84">
        <v>3</v>
      </c>
      <c r="D76" s="123">
        <v>0.004449781615034803</v>
      </c>
      <c r="E76" s="123">
        <v>2.5123285629470296</v>
      </c>
      <c r="F76" s="84" t="s">
        <v>2348</v>
      </c>
      <c r="G76" s="84" t="b">
        <v>0</v>
      </c>
      <c r="H76" s="84" t="b">
        <v>0</v>
      </c>
      <c r="I76" s="84" t="b">
        <v>0</v>
      </c>
      <c r="J76" s="84" t="b">
        <v>1</v>
      </c>
      <c r="K76" s="84" t="b">
        <v>0</v>
      </c>
      <c r="L76" s="84" t="b">
        <v>0</v>
      </c>
    </row>
    <row r="77" spans="1:12" ht="15">
      <c r="A77" s="84" t="s">
        <v>2293</v>
      </c>
      <c r="B77" s="84" t="s">
        <v>463</v>
      </c>
      <c r="C77" s="84">
        <v>3</v>
      </c>
      <c r="D77" s="123">
        <v>0.004449781615034803</v>
      </c>
      <c r="E77" s="123">
        <v>1.3173519597309744</v>
      </c>
      <c r="F77" s="84" t="s">
        <v>2348</v>
      </c>
      <c r="G77" s="84" t="b">
        <v>1</v>
      </c>
      <c r="H77" s="84" t="b">
        <v>0</v>
      </c>
      <c r="I77" s="84" t="b">
        <v>0</v>
      </c>
      <c r="J77" s="84" t="b">
        <v>0</v>
      </c>
      <c r="K77" s="84" t="b">
        <v>0</v>
      </c>
      <c r="L77" s="84" t="b">
        <v>0</v>
      </c>
    </row>
    <row r="78" spans="1:12" ht="15">
      <c r="A78" s="84" t="s">
        <v>463</v>
      </c>
      <c r="B78" s="84" t="s">
        <v>2294</v>
      </c>
      <c r="C78" s="84">
        <v>3</v>
      </c>
      <c r="D78" s="123">
        <v>0.004449781615034803</v>
      </c>
      <c r="E78" s="123">
        <v>1.4096662210498816</v>
      </c>
      <c r="F78" s="84" t="s">
        <v>2348</v>
      </c>
      <c r="G78" s="84" t="b">
        <v>0</v>
      </c>
      <c r="H78" s="84" t="b">
        <v>0</v>
      </c>
      <c r="I78" s="84" t="b">
        <v>0</v>
      </c>
      <c r="J78" s="84" t="b">
        <v>0</v>
      </c>
      <c r="K78" s="84" t="b">
        <v>0</v>
      </c>
      <c r="L78" s="84" t="b">
        <v>0</v>
      </c>
    </row>
    <row r="79" spans="1:12" ht="15">
      <c r="A79" s="84" t="s">
        <v>2294</v>
      </c>
      <c r="B79" s="84" t="s">
        <v>1878</v>
      </c>
      <c r="C79" s="84">
        <v>3</v>
      </c>
      <c r="D79" s="123">
        <v>0.004449781615034803</v>
      </c>
      <c r="E79" s="123">
        <v>2.387389826338729</v>
      </c>
      <c r="F79" s="84" t="s">
        <v>2348</v>
      </c>
      <c r="G79" s="84" t="b">
        <v>0</v>
      </c>
      <c r="H79" s="84" t="b">
        <v>0</v>
      </c>
      <c r="I79" s="84" t="b">
        <v>0</v>
      </c>
      <c r="J79" s="84" t="b">
        <v>1</v>
      </c>
      <c r="K79" s="84" t="b">
        <v>0</v>
      </c>
      <c r="L79" s="84" t="b">
        <v>0</v>
      </c>
    </row>
    <row r="80" spans="1:12" ht="15">
      <c r="A80" s="84" t="s">
        <v>1878</v>
      </c>
      <c r="B80" s="84" t="s">
        <v>2295</v>
      </c>
      <c r="C80" s="84">
        <v>3</v>
      </c>
      <c r="D80" s="123">
        <v>0.004449781615034803</v>
      </c>
      <c r="E80" s="123">
        <v>2.2112985672830483</v>
      </c>
      <c r="F80" s="84" t="s">
        <v>2348</v>
      </c>
      <c r="G80" s="84" t="b">
        <v>1</v>
      </c>
      <c r="H80" s="84" t="b">
        <v>0</v>
      </c>
      <c r="I80" s="84" t="b">
        <v>0</v>
      </c>
      <c r="J80" s="84" t="b">
        <v>0</v>
      </c>
      <c r="K80" s="84" t="b">
        <v>0</v>
      </c>
      <c r="L80" s="84" t="b">
        <v>0</v>
      </c>
    </row>
    <row r="81" spans="1:12" ht="15">
      <c r="A81" s="84" t="s">
        <v>2295</v>
      </c>
      <c r="B81" s="84" t="s">
        <v>2296</v>
      </c>
      <c r="C81" s="84">
        <v>3</v>
      </c>
      <c r="D81" s="123">
        <v>0.004449781615034803</v>
      </c>
      <c r="E81" s="123">
        <v>2.5123285629470296</v>
      </c>
      <c r="F81" s="84" t="s">
        <v>2348</v>
      </c>
      <c r="G81" s="84" t="b">
        <v>0</v>
      </c>
      <c r="H81" s="84" t="b">
        <v>0</v>
      </c>
      <c r="I81" s="84" t="b">
        <v>0</v>
      </c>
      <c r="J81" s="84" t="b">
        <v>0</v>
      </c>
      <c r="K81" s="84" t="b">
        <v>0</v>
      </c>
      <c r="L81" s="84" t="b">
        <v>0</v>
      </c>
    </row>
    <row r="82" spans="1:12" ht="15">
      <c r="A82" s="84" t="s">
        <v>2296</v>
      </c>
      <c r="B82" s="84" t="s">
        <v>441</v>
      </c>
      <c r="C82" s="84">
        <v>3</v>
      </c>
      <c r="D82" s="123">
        <v>0.004449781615034803</v>
      </c>
      <c r="E82" s="123">
        <v>2.035207308227367</v>
      </c>
      <c r="F82" s="84" t="s">
        <v>2348</v>
      </c>
      <c r="G82" s="84" t="b">
        <v>0</v>
      </c>
      <c r="H82" s="84" t="b">
        <v>0</v>
      </c>
      <c r="I82" s="84" t="b">
        <v>0</v>
      </c>
      <c r="J82" s="84" t="b">
        <v>0</v>
      </c>
      <c r="K82" s="84" t="b">
        <v>0</v>
      </c>
      <c r="L82" s="84" t="b">
        <v>0</v>
      </c>
    </row>
    <row r="83" spans="1:12" ht="15">
      <c r="A83" s="84" t="s">
        <v>441</v>
      </c>
      <c r="B83" s="84" t="s">
        <v>2297</v>
      </c>
      <c r="C83" s="84">
        <v>3</v>
      </c>
      <c r="D83" s="123">
        <v>0.004449781615034803</v>
      </c>
      <c r="E83" s="123">
        <v>2.0863598306747484</v>
      </c>
      <c r="F83" s="84" t="s">
        <v>2348</v>
      </c>
      <c r="G83" s="84" t="b">
        <v>0</v>
      </c>
      <c r="H83" s="84" t="b">
        <v>0</v>
      </c>
      <c r="I83" s="84" t="b">
        <v>0</v>
      </c>
      <c r="J83" s="84" t="b">
        <v>0</v>
      </c>
      <c r="K83" s="84" t="b">
        <v>0</v>
      </c>
      <c r="L83" s="84" t="b">
        <v>0</v>
      </c>
    </row>
    <row r="84" spans="1:12" ht="15">
      <c r="A84" s="84" t="s">
        <v>1912</v>
      </c>
      <c r="B84" s="84" t="s">
        <v>2298</v>
      </c>
      <c r="C84" s="84">
        <v>3</v>
      </c>
      <c r="D84" s="123">
        <v>0.004449781615034803</v>
      </c>
      <c r="E84" s="123">
        <v>2.290479813330673</v>
      </c>
      <c r="F84" s="84" t="s">
        <v>2348</v>
      </c>
      <c r="G84" s="84" t="b">
        <v>0</v>
      </c>
      <c r="H84" s="84" t="b">
        <v>0</v>
      </c>
      <c r="I84" s="84" t="b">
        <v>0</v>
      </c>
      <c r="J84" s="84" t="b">
        <v>0</v>
      </c>
      <c r="K84" s="84" t="b">
        <v>0</v>
      </c>
      <c r="L84" s="84" t="b">
        <v>0</v>
      </c>
    </row>
    <row r="85" spans="1:12" ht="15">
      <c r="A85" s="84" t="s">
        <v>2298</v>
      </c>
      <c r="B85" s="84" t="s">
        <v>2267</v>
      </c>
      <c r="C85" s="84">
        <v>3</v>
      </c>
      <c r="D85" s="123">
        <v>0.004449781615034803</v>
      </c>
      <c r="E85" s="123">
        <v>2.387389826338729</v>
      </c>
      <c r="F85" s="84" t="s">
        <v>2348</v>
      </c>
      <c r="G85" s="84" t="b">
        <v>0</v>
      </c>
      <c r="H85" s="84" t="b">
        <v>0</v>
      </c>
      <c r="I85" s="84" t="b">
        <v>0</v>
      </c>
      <c r="J85" s="84" t="b">
        <v>0</v>
      </c>
      <c r="K85" s="84" t="b">
        <v>0</v>
      </c>
      <c r="L85" s="84" t="b">
        <v>0</v>
      </c>
    </row>
    <row r="86" spans="1:12" ht="15">
      <c r="A86" s="84" t="s">
        <v>2258</v>
      </c>
      <c r="B86" s="84" t="s">
        <v>2299</v>
      </c>
      <c r="C86" s="84">
        <v>3</v>
      </c>
      <c r="D86" s="123">
        <v>0.004449781615034803</v>
      </c>
      <c r="E86" s="123">
        <v>2.2112985672830483</v>
      </c>
      <c r="F86" s="84" t="s">
        <v>2348</v>
      </c>
      <c r="G86" s="84" t="b">
        <v>0</v>
      </c>
      <c r="H86" s="84" t="b">
        <v>0</v>
      </c>
      <c r="I86" s="84" t="b">
        <v>0</v>
      </c>
      <c r="J86" s="84" t="b">
        <v>0</v>
      </c>
      <c r="K86" s="84" t="b">
        <v>0</v>
      </c>
      <c r="L86" s="84" t="b">
        <v>0</v>
      </c>
    </row>
    <row r="87" spans="1:12" ht="15">
      <c r="A87" s="84" t="s">
        <v>446</v>
      </c>
      <c r="B87" s="84" t="s">
        <v>1817</v>
      </c>
      <c r="C87" s="84">
        <v>3</v>
      </c>
      <c r="D87" s="123">
        <v>0.004449781615034803</v>
      </c>
      <c r="E87" s="123">
        <v>1.290479813330673</v>
      </c>
      <c r="F87" s="84" t="s">
        <v>2348</v>
      </c>
      <c r="G87" s="84" t="b">
        <v>0</v>
      </c>
      <c r="H87" s="84" t="b">
        <v>0</v>
      </c>
      <c r="I87" s="84" t="b">
        <v>0</v>
      </c>
      <c r="J87" s="84" t="b">
        <v>0</v>
      </c>
      <c r="K87" s="84" t="b">
        <v>0</v>
      </c>
      <c r="L87" s="84" t="b">
        <v>0</v>
      </c>
    </row>
    <row r="88" spans="1:12" ht="15">
      <c r="A88" s="84" t="s">
        <v>2259</v>
      </c>
      <c r="B88" s="84" t="s">
        <v>446</v>
      </c>
      <c r="C88" s="84">
        <v>3</v>
      </c>
      <c r="D88" s="123">
        <v>0.004449781615034803</v>
      </c>
      <c r="E88" s="123">
        <v>0.6353413785192908</v>
      </c>
      <c r="F88" s="84" t="s">
        <v>2348</v>
      </c>
      <c r="G88" s="84" t="b">
        <v>0</v>
      </c>
      <c r="H88" s="84" t="b">
        <v>0</v>
      </c>
      <c r="I88" s="84" t="b">
        <v>0</v>
      </c>
      <c r="J88" s="84" t="b">
        <v>0</v>
      </c>
      <c r="K88" s="84" t="b">
        <v>0</v>
      </c>
      <c r="L88" s="84" t="b">
        <v>0</v>
      </c>
    </row>
    <row r="89" spans="1:12" ht="15">
      <c r="A89" s="84" t="s">
        <v>216</v>
      </c>
      <c r="B89" s="84" t="s">
        <v>1864</v>
      </c>
      <c r="C89" s="84">
        <v>3</v>
      </c>
      <c r="D89" s="123">
        <v>0.004449781615034803</v>
      </c>
      <c r="E89" s="123">
        <v>2.387389826338729</v>
      </c>
      <c r="F89" s="84" t="s">
        <v>2348</v>
      </c>
      <c r="G89" s="84" t="b">
        <v>0</v>
      </c>
      <c r="H89" s="84" t="b">
        <v>0</v>
      </c>
      <c r="I89" s="84" t="b">
        <v>0</v>
      </c>
      <c r="J89" s="84" t="b">
        <v>0</v>
      </c>
      <c r="K89" s="84" t="b">
        <v>0</v>
      </c>
      <c r="L89" s="84" t="b">
        <v>0</v>
      </c>
    </row>
    <row r="90" spans="1:12" ht="15">
      <c r="A90" s="84" t="s">
        <v>441</v>
      </c>
      <c r="B90" s="84" t="s">
        <v>2300</v>
      </c>
      <c r="C90" s="84">
        <v>3</v>
      </c>
      <c r="D90" s="123">
        <v>0.004449781615034803</v>
      </c>
      <c r="E90" s="123">
        <v>2.0863598306747484</v>
      </c>
      <c r="F90" s="84" t="s">
        <v>2348</v>
      </c>
      <c r="G90" s="84" t="b">
        <v>0</v>
      </c>
      <c r="H90" s="84" t="b">
        <v>0</v>
      </c>
      <c r="I90" s="84" t="b">
        <v>0</v>
      </c>
      <c r="J90" s="84" t="b">
        <v>0</v>
      </c>
      <c r="K90" s="84" t="b">
        <v>0</v>
      </c>
      <c r="L90" s="84" t="b">
        <v>0</v>
      </c>
    </row>
    <row r="91" spans="1:12" ht="15">
      <c r="A91" s="84" t="s">
        <v>2301</v>
      </c>
      <c r="B91" s="84" t="s">
        <v>2302</v>
      </c>
      <c r="C91" s="84">
        <v>3</v>
      </c>
      <c r="D91" s="123">
        <v>0.004449781615034803</v>
      </c>
      <c r="E91" s="123">
        <v>2.5123285629470296</v>
      </c>
      <c r="F91" s="84" t="s">
        <v>2348</v>
      </c>
      <c r="G91" s="84" t="b">
        <v>0</v>
      </c>
      <c r="H91" s="84" t="b">
        <v>0</v>
      </c>
      <c r="I91" s="84" t="b">
        <v>0</v>
      </c>
      <c r="J91" s="84" t="b">
        <v>0</v>
      </c>
      <c r="K91" s="84" t="b">
        <v>0</v>
      </c>
      <c r="L91" s="84" t="b">
        <v>0</v>
      </c>
    </row>
    <row r="92" spans="1:12" ht="15">
      <c r="A92" s="84" t="s">
        <v>2302</v>
      </c>
      <c r="B92" s="84" t="s">
        <v>2303</v>
      </c>
      <c r="C92" s="84">
        <v>3</v>
      </c>
      <c r="D92" s="123">
        <v>0.004449781615034803</v>
      </c>
      <c r="E92" s="123">
        <v>2.5123285629470296</v>
      </c>
      <c r="F92" s="84" t="s">
        <v>2348</v>
      </c>
      <c r="G92" s="84" t="b">
        <v>0</v>
      </c>
      <c r="H92" s="84" t="b">
        <v>0</v>
      </c>
      <c r="I92" s="84" t="b">
        <v>0</v>
      </c>
      <c r="J92" s="84" t="b">
        <v>0</v>
      </c>
      <c r="K92" s="84" t="b">
        <v>0</v>
      </c>
      <c r="L92" s="84" t="b">
        <v>0</v>
      </c>
    </row>
    <row r="93" spans="1:12" ht="15">
      <c r="A93" s="84" t="s">
        <v>2303</v>
      </c>
      <c r="B93" s="84" t="s">
        <v>2304</v>
      </c>
      <c r="C93" s="84">
        <v>3</v>
      </c>
      <c r="D93" s="123">
        <v>0.004449781615034803</v>
      </c>
      <c r="E93" s="123">
        <v>2.5123285629470296</v>
      </c>
      <c r="F93" s="84" t="s">
        <v>2348</v>
      </c>
      <c r="G93" s="84" t="b">
        <v>0</v>
      </c>
      <c r="H93" s="84" t="b">
        <v>0</v>
      </c>
      <c r="I93" s="84" t="b">
        <v>0</v>
      </c>
      <c r="J93" s="84" t="b">
        <v>0</v>
      </c>
      <c r="K93" s="84" t="b">
        <v>0</v>
      </c>
      <c r="L93" s="84" t="b">
        <v>0</v>
      </c>
    </row>
    <row r="94" spans="1:12" ht="15">
      <c r="A94" s="84" t="s">
        <v>2304</v>
      </c>
      <c r="B94" s="84" t="s">
        <v>2305</v>
      </c>
      <c r="C94" s="84">
        <v>3</v>
      </c>
      <c r="D94" s="123">
        <v>0.004449781615034803</v>
      </c>
      <c r="E94" s="123">
        <v>2.5123285629470296</v>
      </c>
      <c r="F94" s="84" t="s">
        <v>2348</v>
      </c>
      <c r="G94" s="84" t="b">
        <v>0</v>
      </c>
      <c r="H94" s="84" t="b">
        <v>0</v>
      </c>
      <c r="I94" s="84" t="b">
        <v>0</v>
      </c>
      <c r="J94" s="84" t="b">
        <v>0</v>
      </c>
      <c r="K94" s="84" t="b">
        <v>0</v>
      </c>
      <c r="L94" s="84" t="b">
        <v>0</v>
      </c>
    </row>
    <row r="95" spans="1:12" ht="15">
      <c r="A95" s="84" t="s">
        <v>2305</v>
      </c>
      <c r="B95" s="84" t="s">
        <v>2306</v>
      </c>
      <c r="C95" s="84">
        <v>3</v>
      </c>
      <c r="D95" s="123">
        <v>0.004449781615034803</v>
      </c>
      <c r="E95" s="123">
        <v>2.5123285629470296</v>
      </c>
      <c r="F95" s="84" t="s">
        <v>2348</v>
      </c>
      <c r="G95" s="84" t="b">
        <v>0</v>
      </c>
      <c r="H95" s="84" t="b">
        <v>0</v>
      </c>
      <c r="I95" s="84" t="b">
        <v>0</v>
      </c>
      <c r="J95" s="84" t="b">
        <v>0</v>
      </c>
      <c r="K95" s="84" t="b">
        <v>0</v>
      </c>
      <c r="L95" s="84" t="b">
        <v>0</v>
      </c>
    </row>
    <row r="96" spans="1:12" ht="15">
      <c r="A96" s="84" t="s">
        <v>2306</v>
      </c>
      <c r="B96" s="84" t="s">
        <v>2307</v>
      </c>
      <c r="C96" s="84">
        <v>3</v>
      </c>
      <c r="D96" s="123">
        <v>0.004449781615034803</v>
      </c>
      <c r="E96" s="123">
        <v>2.5123285629470296</v>
      </c>
      <c r="F96" s="84" t="s">
        <v>2348</v>
      </c>
      <c r="G96" s="84" t="b">
        <v>0</v>
      </c>
      <c r="H96" s="84" t="b">
        <v>0</v>
      </c>
      <c r="I96" s="84" t="b">
        <v>0</v>
      </c>
      <c r="J96" s="84" t="b">
        <v>0</v>
      </c>
      <c r="K96" s="84" t="b">
        <v>0</v>
      </c>
      <c r="L96" s="84" t="b">
        <v>0</v>
      </c>
    </row>
    <row r="97" spans="1:12" ht="15">
      <c r="A97" s="84" t="s">
        <v>2307</v>
      </c>
      <c r="B97" s="84" t="s">
        <v>2260</v>
      </c>
      <c r="C97" s="84">
        <v>3</v>
      </c>
      <c r="D97" s="123">
        <v>0.004449781615034803</v>
      </c>
      <c r="E97" s="123">
        <v>2.2112985672830483</v>
      </c>
      <c r="F97" s="84" t="s">
        <v>2348</v>
      </c>
      <c r="G97" s="84" t="b">
        <v>0</v>
      </c>
      <c r="H97" s="84" t="b">
        <v>0</v>
      </c>
      <c r="I97" s="84" t="b">
        <v>0</v>
      </c>
      <c r="J97" s="84" t="b">
        <v>0</v>
      </c>
      <c r="K97" s="84" t="b">
        <v>0</v>
      </c>
      <c r="L97" s="84" t="b">
        <v>0</v>
      </c>
    </row>
    <row r="98" spans="1:12" ht="15">
      <c r="A98" s="84" t="s">
        <v>2260</v>
      </c>
      <c r="B98" s="84" t="s">
        <v>2264</v>
      </c>
      <c r="C98" s="84">
        <v>3</v>
      </c>
      <c r="D98" s="123">
        <v>0.004449781615034803</v>
      </c>
      <c r="E98" s="123">
        <v>1.989449817666692</v>
      </c>
      <c r="F98" s="84" t="s">
        <v>2348</v>
      </c>
      <c r="G98" s="84" t="b">
        <v>0</v>
      </c>
      <c r="H98" s="84" t="b">
        <v>0</v>
      </c>
      <c r="I98" s="84" t="b">
        <v>0</v>
      </c>
      <c r="J98" s="84" t="b">
        <v>0</v>
      </c>
      <c r="K98" s="84" t="b">
        <v>0</v>
      </c>
      <c r="L98" s="84" t="b">
        <v>0</v>
      </c>
    </row>
    <row r="99" spans="1:12" ht="15">
      <c r="A99" s="84" t="s">
        <v>2264</v>
      </c>
      <c r="B99" s="84" t="s">
        <v>2273</v>
      </c>
      <c r="C99" s="84">
        <v>3</v>
      </c>
      <c r="D99" s="123">
        <v>0.004449781615034803</v>
      </c>
      <c r="E99" s="123">
        <v>2.165541076722373</v>
      </c>
      <c r="F99" s="84" t="s">
        <v>2348</v>
      </c>
      <c r="G99" s="84" t="b">
        <v>0</v>
      </c>
      <c r="H99" s="84" t="b">
        <v>0</v>
      </c>
      <c r="I99" s="84" t="b">
        <v>0</v>
      </c>
      <c r="J99" s="84" t="b">
        <v>0</v>
      </c>
      <c r="K99" s="84" t="b">
        <v>0</v>
      </c>
      <c r="L99" s="84" t="b">
        <v>0</v>
      </c>
    </row>
    <row r="100" spans="1:12" ht="15">
      <c r="A100" s="84" t="s">
        <v>1873</v>
      </c>
      <c r="B100" s="84" t="s">
        <v>2309</v>
      </c>
      <c r="C100" s="84">
        <v>2</v>
      </c>
      <c r="D100" s="123">
        <v>0.0032843753349131206</v>
      </c>
      <c r="E100" s="123">
        <v>2.144351777652435</v>
      </c>
      <c r="F100" s="84" t="s">
        <v>2348</v>
      </c>
      <c r="G100" s="84" t="b">
        <v>0</v>
      </c>
      <c r="H100" s="84" t="b">
        <v>0</v>
      </c>
      <c r="I100" s="84" t="b">
        <v>0</v>
      </c>
      <c r="J100" s="84" t="b">
        <v>0</v>
      </c>
      <c r="K100" s="84" t="b">
        <v>0</v>
      </c>
      <c r="L100" s="84" t="b">
        <v>0</v>
      </c>
    </row>
    <row r="101" spans="1:12" ht="15">
      <c r="A101" s="84" t="s">
        <v>2309</v>
      </c>
      <c r="B101" s="84" t="s">
        <v>2310</v>
      </c>
      <c r="C101" s="84">
        <v>2</v>
      </c>
      <c r="D101" s="123">
        <v>0.0032843753349131206</v>
      </c>
      <c r="E101" s="123">
        <v>2.6884198220027105</v>
      </c>
      <c r="F101" s="84" t="s">
        <v>2348</v>
      </c>
      <c r="G101" s="84" t="b">
        <v>0</v>
      </c>
      <c r="H101" s="84" t="b">
        <v>0</v>
      </c>
      <c r="I101" s="84" t="b">
        <v>0</v>
      </c>
      <c r="J101" s="84" t="b">
        <v>0</v>
      </c>
      <c r="K101" s="84" t="b">
        <v>0</v>
      </c>
      <c r="L101" s="84" t="b">
        <v>0</v>
      </c>
    </row>
    <row r="102" spans="1:12" ht="15">
      <c r="A102" s="84" t="s">
        <v>2310</v>
      </c>
      <c r="B102" s="84" t="s">
        <v>1870</v>
      </c>
      <c r="C102" s="84">
        <v>2</v>
      </c>
      <c r="D102" s="123">
        <v>0.0032843753349131206</v>
      </c>
      <c r="E102" s="123">
        <v>1.8133585586110106</v>
      </c>
      <c r="F102" s="84" t="s">
        <v>2348</v>
      </c>
      <c r="G102" s="84" t="b">
        <v>0</v>
      </c>
      <c r="H102" s="84" t="b">
        <v>0</v>
      </c>
      <c r="I102" s="84" t="b">
        <v>0</v>
      </c>
      <c r="J102" s="84" t="b">
        <v>0</v>
      </c>
      <c r="K102" s="84" t="b">
        <v>0</v>
      </c>
      <c r="L102" s="84" t="b">
        <v>0</v>
      </c>
    </row>
    <row r="103" spans="1:12" ht="15">
      <c r="A103" s="84" t="s">
        <v>2261</v>
      </c>
      <c r="B103" s="84" t="s">
        <v>2311</v>
      </c>
      <c r="C103" s="84">
        <v>2</v>
      </c>
      <c r="D103" s="123">
        <v>0.0032843753349131206</v>
      </c>
      <c r="E103" s="123">
        <v>2.290479813330673</v>
      </c>
      <c r="F103" s="84" t="s">
        <v>2348</v>
      </c>
      <c r="G103" s="84" t="b">
        <v>0</v>
      </c>
      <c r="H103" s="84" t="b">
        <v>0</v>
      </c>
      <c r="I103" s="84" t="b">
        <v>0</v>
      </c>
      <c r="J103" s="84" t="b">
        <v>0</v>
      </c>
      <c r="K103" s="84" t="b">
        <v>0</v>
      </c>
      <c r="L103" s="84" t="b">
        <v>0</v>
      </c>
    </row>
    <row r="104" spans="1:12" ht="15">
      <c r="A104" s="84" t="s">
        <v>2311</v>
      </c>
      <c r="B104" s="84" t="s">
        <v>1874</v>
      </c>
      <c r="C104" s="84">
        <v>2</v>
      </c>
      <c r="D104" s="123">
        <v>0.0032843753349131206</v>
      </c>
      <c r="E104" s="123">
        <v>2.144351777652435</v>
      </c>
      <c r="F104" s="84" t="s">
        <v>2348</v>
      </c>
      <c r="G104" s="84" t="b">
        <v>0</v>
      </c>
      <c r="H104" s="84" t="b">
        <v>0</v>
      </c>
      <c r="I104" s="84" t="b">
        <v>0</v>
      </c>
      <c r="J104" s="84" t="b">
        <v>0</v>
      </c>
      <c r="K104" s="84" t="b">
        <v>0</v>
      </c>
      <c r="L104" s="84" t="b">
        <v>0</v>
      </c>
    </row>
    <row r="105" spans="1:12" ht="15">
      <c r="A105" s="84" t="s">
        <v>309</v>
      </c>
      <c r="B105" s="84" t="s">
        <v>1897</v>
      </c>
      <c r="C105" s="84">
        <v>2</v>
      </c>
      <c r="D105" s="123">
        <v>0.0032843753349131206</v>
      </c>
      <c r="E105" s="123">
        <v>2.6884198220027105</v>
      </c>
      <c r="F105" s="84" t="s">
        <v>2348</v>
      </c>
      <c r="G105" s="84" t="b">
        <v>0</v>
      </c>
      <c r="H105" s="84" t="b">
        <v>0</v>
      </c>
      <c r="I105" s="84" t="b">
        <v>0</v>
      </c>
      <c r="J105" s="84" t="b">
        <v>0</v>
      </c>
      <c r="K105" s="84" t="b">
        <v>0</v>
      </c>
      <c r="L105" s="84" t="b">
        <v>0</v>
      </c>
    </row>
    <row r="106" spans="1:12" ht="15">
      <c r="A106" s="84" t="s">
        <v>2265</v>
      </c>
      <c r="B106" s="84" t="s">
        <v>2312</v>
      </c>
      <c r="C106" s="84">
        <v>2</v>
      </c>
      <c r="D106" s="123">
        <v>0.0032843753349131206</v>
      </c>
      <c r="E106" s="123">
        <v>2.387389826338729</v>
      </c>
      <c r="F106" s="84" t="s">
        <v>2348</v>
      </c>
      <c r="G106" s="84" t="b">
        <v>0</v>
      </c>
      <c r="H106" s="84" t="b">
        <v>0</v>
      </c>
      <c r="I106" s="84" t="b">
        <v>0</v>
      </c>
      <c r="J106" s="84" t="b">
        <v>0</v>
      </c>
      <c r="K106" s="84" t="b">
        <v>0</v>
      </c>
      <c r="L106" s="84" t="b">
        <v>0</v>
      </c>
    </row>
    <row r="107" spans="1:12" ht="15">
      <c r="A107" s="84" t="s">
        <v>315</v>
      </c>
      <c r="B107" s="84" t="s">
        <v>2276</v>
      </c>
      <c r="C107" s="84">
        <v>2</v>
      </c>
      <c r="D107" s="123">
        <v>0.0032843753349131206</v>
      </c>
      <c r="E107" s="123">
        <v>2.6884198220027105</v>
      </c>
      <c r="F107" s="84" t="s">
        <v>2348</v>
      </c>
      <c r="G107" s="84" t="b">
        <v>0</v>
      </c>
      <c r="H107" s="84" t="b">
        <v>0</v>
      </c>
      <c r="I107" s="84" t="b">
        <v>0</v>
      </c>
      <c r="J107" s="84" t="b">
        <v>0</v>
      </c>
      <c r="K107" s="84" t="b">
        <v>0</v>
      </c>
      <c r="L107" s="84" t="b">
        <v>0</v>
      </c>
    </row>
    <row r="108" spans="1:12" ht="15">
      <c r="A108" s="84" t="s">
        <v>2281</v>
      </c>
      <c r="B108" s="84" t="s">
        <v>1874</v>
      </c>
      <c r="C108" s="84">
        <v>2</v>
      </c>
      <c r="D108" s="123">
        <v>0.0032843753349131206</v>
      </c>
      <c r="E108" s="123">
        <v>1.9682605185967539</v>
      </c>
      <c r="F108" s="84" t="s">
        <v>2348</v>
      </c>
      <c r="G108" s="84" t="b">
        <v>1</v>
      </c>
      <c r="H108" s="84" t="b">
        <v>0</v>
      </c>
      <c r="I108" s="84" t="b">
        <v>0</v>
      </c>
      <c r="J108" s="84" t="b">
        <v>0</v>
      </c>
      <c r="K108" s="84" t="b">
        <v>0</v>
      </c>
      <c r="L108" s="84" t="b">
        <v>0</v>
      </c>
    </row>
    <row r="109" spans="1:12" ht="15">
      <c r="A109" s="84" t="s">
        <v>1874</v>
      </c>
      <c r="B109" s="84" t="s">
        <v>2313</v>
      </c>
      <c r="C109" s="84">
        <v>2</v>
      </c>
      <c r="D109" s="123">
        <v>0.0032843753349131206</v>
      </c>
      <c r="E109" s="123">
        <v>2.0863598306747484</v>
      </c>
      <c r="F109" s="84" t="s">
        <v>2348</v>
      </c>
      <c r="G109" s="84" t="b">
        <v>0</v>
      </c>
      <c r="H109" s="84" t="b">
        <v>0</v>
      </c>
      <c r="I109" s="84" t="b">
        <v>0</v>
      </c>
      <c r="J109" s="84" t="b">
        <v>0</v>
      </c>
      <c r="K109" s="84" t="b">
        <v>0</v>
      </c>
      <c r="L109" s="84" t="b">
        <v>0</v>
      </c>
    </row>
    <row r="110" spans="1:12" ht="15">
      <c r="A110" s="84" t="s">
        <v>2313</v>
      </c>
      <c r="B110" s="84" t="s">
        <v>2314</v>
      </c>
      <c r="C110" s="84">
        <v>2</v>
      </c>
      <c r="D110" s="123">
        <v>0.0032843753349131206</v>
      </c>
      <c r="E110" s="123">
        <v>2.6884198220027105</v>
      </c>
      <c r="F110" s="84" t="s">
        <v>2348</v>
      </c>
      <c r="G110" s="84" t="b">
        <v>0</v>
      </c>
      <c r="H110" s="84" t="b">
        <v>0</v>
      </c>
      <c r="I110" s="84" t="b">
        <v>0</v>
      </c>
      <c r="J110" s="84" t="b">
        <v>0</v>
      </c>
      <c r="K110" s="84" t="b">
        <v>0</v>
      </c>
      <c r="L110" s="84" t="b">
        <v>0</v>
      </c>
    </row>
    <row r="111" spans="1:12" ht="15">
      <c r="A111" s="84" t="s">
        <v>2314</v>
      </c>
      <c r="B111" s="84" t="s">
        <v>2315</v>
      </c>
      <c r="C111" s="84">
        <v>2</v>
      </c>
      <c r="D111" s="123">
        <v>0.0032843753349131206</v>
      </c>
      <c r="E111" s="123">
        <v>2.6884198220027105</v>
      </c>
      <c r="F111" s="84" t="s">
        <v>2348</v>
      </c>
      <c r="G111" s="84" t="b">
        <v>0</v>
      </c>
      <c r="H111" s="84" t="b">
        <v>0</v>
      </c>
      <c r="I111" s="84" t="b">
        <v>0</v>
      </c>
      <c r="J111" s="84" t="b">
        <v>1</v>
      </c>
      <c r="K111" s="84" t="b">
        <v>0</v>
      </c>
      <c r="L111" s="84" t="b">
        <v>0</v>
      </c>
    </row>
    <row r="112" spans="1:12" ht="15">
      <c r="A112" s="84" t="s">
        <v>2315</v>
      </c>
      <c r="B112" s="84" t="s">
        <v>1880</v>
      </c>
      <c r="C112" s="84">
        <v>2</v>
      </c>
      <c r="D112" s="123">
        <v>0.0032843753349131206</v>
      </c>
      <c r="E112" s="123">
        <v>2.387389826338729</v>
      </c>
      <c r="F112" s="84" t="s">
        <v>2348</v>
      </c>
      <c r="G112" s="84" t="b">
        <v>1</v>
      </c>
      <c r="H112" s="84" t="b">
        <v>0</v>
      </c>
      <c r="I112" s="84" t="b">
        <v>0</v>
      </c>
      <c r="J112" s="84" t="b">
        <v>0</v>
      </c>
      <c r="K112" s="84" t="b">
        <v>0</v>
      </c>
      <c r="L112" s="84" t="b">
        <v>0</v>
      </c>
    </row>
    <row r="113" spans="1:12" ht="15">
      <c r="A113" s="84" t="s">
        <v>2282</v>
      </c>
      <c r="B113" s="84" t="s">
        <v>2316</v>
      </c>
      <c r="C113" s="84">
        <v>2</v>
      </c>
      <c r="D113" s="123">
        <v>0.0032843753349131206</v>
      </c>
      <c r="E113" s="123">
        <v>2.5123285629470296</v>
      </c>
      <c r="F113" s="84" t="s">
        <v>2348</v>
      </c>
      <c r="G113" s="84" t="b">
        <v>0</v>
      </c>
      <c r="H113" s="84" t="b">
        <v>0</v>
      </c>
      <c r="I113" s="84" t="b">
        <v>0</v>
      </c>
      <c r="J113" s="84" t="b">
        <v>0</v>
      </c>
      <c r="K113" s="84" t="b">
        <v>0</v>
      </c>
      <c r="L113" s="84" t="b">
        <v>0</v>
      </c>
    </row>
    <row r="114" spans="1:12" ht="15">
      <c r="A114" s="84" t="s">
        <v>2316</v>
      </c>
      <c r="B114" s="84" t="s">
        <v>2317</v>
      </c>
      <c r="C114" s="84">
        <v>2</v>
      </c>
      <c r="D114" s="123">
        <v>0.0032843753349131206</v>
      </c>
      <c r="E114" s="123">
        <v>2.6884198220027105</v>
      </c>
      <c r="F114" s="84" t="s">
        <v>2348</v>
      </c>
      <c r="G114" s="84" t="b">
        <v>0</v>
      </c>
      <c r="H114" s="84" t="b">
        <v>0</v>
      </c>
      <c r="I114" s="84" t="b">
        <v>0</v>
      </c>
      <c r="J114" s="84" t="b">
        <v>0</v>
      </c>
      <c r="K114" s="84" t="b">
        <v>0</v>
      </c>
      <c r="L114" s="84" t="b">
        <v>0</v>
      </c>
    </row>
    <row r="115" spans="1:12" ht="15">
      <c r="A115" s="84" t="s">
        <v>2317</v>
      </c>
      <c r="B115" s="84" t="s">
        <v>2318</v>
      </c>
      <c r="C115" s="84">
        <v>2</v>
      </c>
      <c r="D115" s="123">
        <v>0.0032843753349131206</v>
      </c>
      <c r="E115" s="123">
        <v>2.6884198220027105</v>
      </c>
      <c r="F115" s="84" t="s">
        <v>2348</v>
      </c>
      <c r="G115" s="84" t="b">
        <v>0</v>
      </c>
      <c r="H115" s="84" t="b">
        <v>0</v>
      </c>
      <c r="I115" s="84" t="b">
        <v>0</v>
      </c>
      <c r="J115" s="84" t="b">
        <v>0</v>
      </c>
      <c r="K115" s="84" t="b">
        <v>0</v>
      </c>
      <c r="L115" s="84" t="b">
        <v>0</v>
      </c>
    </row>
    <row r="116" spans="1:12" ht="15">
      <c r="A116" s="84" t="s">
        <v>2318</v>
      </c>
      <c r="B116" s="84" t="s">
        <v>476</v>
      </c>
      <c r="C116" s="84">
        <v>2</v>
      </c>
      <c r="D116" s="123">
        <v>0.0032843753349131206</v>
      </c>
      <c r="E116" s="123">
        <v>2.6884198220027105</v>
      </c>
      <c r="F116" s="84" t="s">
        <v>2348</v>
      </c>
      <c r="G116" s="84" t="b">
        <v>0</v>
      </c>
      <c r="H116" s="84" t="b">
        <v>0</v>
      </c>
      <c r="I116" s="84" t="b">
        <v>0</v>
      </c>
      <c r="J116" s="84" t="b">
        <v>0</v>
      </c>
      <c r="K116" s="84" t="b">
        <v>0</v>
      </c>
      <c r="L116" s="84" t="b">
        <v>0</v>
      </c>
    </row>
    <row r="117" spans="1:12" ht="15">
      <c r="A117" s="84" t="s">
        <v>476</v>
      </c>
      <c r="B117" s="84" t="s">
        <v>2319</v>
      </c>
      <c r="C117" s="84">
        <v>2</v>
      </c>
      <c r="D117" s="123">
        <v>0.0032843753349131206</v>
      </c>
      <c r="E117" s="123">
        <v>2.6884198220027105</v>
      </c>
      <c r="F117" s="84" t="s">
        <v>2348</v>
      </c>
      <c r="G117" s="84" t="b">
        <v>0</v>
      </c>
      <c r="H117" s="84" t="b">
        <v>0</v>
      </c>
      <c r="I117" s="84" t="b">
        <v>0</v>
      </c>
      <c r="J117" s="84" t="b">
        <v>0</v>
      </c>
      <c r="K117" s="84" t="b">
        <v>0</v>
      </c>
      <c r="L117" s="84" t="b">
        <v>0</v>
      </c>
    </row>
    <row r="118" spans="1:12" ht="15">
      <c r="A118" s="84" t="s">
        <v>2319</v>
      </c>
      <c r="B118" s="84" t="s">
        <v>1880</v>
      </c>
      <c r="C118" s="84">
        <v>2</v>
      </c>
      <c r="D118" s="123">
        <v>0.0032843753349131206</v>
      </c>
      <c r="E118" s="123">
        <v>2.387389826338729</v>
      </c>
      <c r="F118" s="84" t="s">
        <v>2348</v>
      </c>
      <c r="G118" s="84" t="b">
        <v>0</v>
      </c>
      <c r="H118" s="84" t="b">
        <v>0</v>
      </c>
      <c r="I118" s="84" t="b">
        <v>0</v>
      </c>
      <c r="J118" s="84" t="b">
        <v>0</v>
      </c>
      <c r="K118" s="84" t="b">
        <v>0</v>
      </c>
      <c r="L118" s="84" t="b">
        <v>0</v>
      </c>
    </row>
    <row r="119" spans="1:12" ht="15">
      <c r="A119" s="84" t="s">
        <v>311</v>
      </c>
      <c r="B119" s="84" t="s">
        <v>1889</v>
      </c>
      <c r="C119" s="84">
        <v>2</v>
      </c>
      <c r="D119" s="123">
        <v>0.0032843753349131206</v>
      </c>
      <c r="E119" s="123">
        <v>1.989449817666692</v>
      </c>
      <c r="F119" s="84" t="s">
        <v>2348</v>
      </c>
      <c r="G119" s="84" t="b">
        <v>0</v>
      </c>
      <c r="H119" s="84" t="b">
        <v>0</v>
      </c>
      <c r="I119" s="84" t="b">
        <v>0</v>
      </c>
      <c r="J119" s="84" t="b">
        <v>0</v>
      </c>
      <c r="K119" s="84" t="b">
        <v>0</v>
      </c>
      <c r="L119" s="84" t="b">
        <v>0</v>
      </c>
    </row>
    <row r="120" spans="1:12" ht="15">
      <c r="A120" s="84" t="s">
        <v>446</v>
      </c>
      <c r="B120" s="84" t="s">
        <v>330</v>
      </c>
      <c r="C120" s="84">
        <v>2</v>
      </c>
      <c r="D120" s="123">
        <v>0.0032843753349131206</v>
      </c>
      <c r="E120" s="123">
        <v>1.290479813330673</v>
      </c>
      <c r="F120" s="84" t="s">
        <v>2348</v>
      </c>
      <c r="G120" s="84" t="b">
        <v>0</v>
      </c>
      <c r="H120" s="84" t="b">
        <v>0</v>
      </c>
      <c r="I120" s="84" t="b">
        <v>0</v>
      </c>
      <c r="J120" s="84" t="b">
        <v>0</v>
      </c>
      <c r="K120" s="84" t="b">
        <v>0</v>
      </c>
      <c r="L120" s="84" t="b">
        <v>0</v>
      </c>
    </row>
    <row r="121" spans="1:12" ht="15">
      <c r="A121" s="84" t="s">
        <v>330</v>
      </c>
      <c r="B121" s="84" t="s">
        <v>269</v>
      </c>
      <c r="C121" s="84">
        <v>2</v>
      </c>
      <c r="D121" s="123">
        <v>0.0032843753349131206</v>
      </c>
      <c r="E121" s="123">
        <v>1.19010926821311</v>
      </c>
      <c r="F121" s="84" t="s">
        <v>2348</v>
      </c>
      <c r="G121" s="84" t="b">
        <v>0</v>
      </c>
      <c r="H121" s="84" t="b">
        <v>0</v>
      </c>
      <c r="I121" s="84" t="b">
        <v>0</v>
      </c>
      <c r="J121" s="84" t="b">
        <v>0</v>
      </c>
      <c r="K121" s="84" t="b">
        <v>0</v>
      </c>
      <c r="L121" s="84" t="b">
        <v>0</v>
      </c>
    </row>
    <row r="122" spans="1:12" ht="15">
      <c r="A122" s="84" t="s">
        <v>2320</v>
      </c>
      <c r="B122" s="84" t="s">
        <v>2321</v>
      </c>
      <c r="C122" s="84">
        <v>2</v>
      </c>
      <c r="D122" s="123">
        <v>0.0032843753349131206</v>
      </c>
      <c r="E122" s="123">
        <v>2.6884198220027105</v>
      </c>
      <c r="F122" s="84" t="s">
        <v>2348</v>
      </c>
      <c r="G122" s="84" t="b">
        <v>0</v>
      </c>
      <c r="H122" s="84" t="b">
        <v>0</v>
      </c>
      <c r="I122" s="84" t="b">
        <v>0</v>
      </c>
      <c r="J122" s="84" t="b">
        <v>0</v>
      </c>
      <c r="K122" s="84" t="b">
        <v>0</v>
      </c>
      <c r="L122" s="84" t="b">
        <v>0</v>
      </c>
    </row>
    <row r="123" spans="1:12" ht="15">
      <c r="A123" s="84" t="s">
        <v>303</v>
      </c>
      <c r="B123" s="84" t="s">
        <v>2284</v>
      </c>
      <c r="C123" s="84">
        <v>2</v>
      </c>
      <c r="D123" s="123">
        <v>0.0032843753349131206</v>
      </c>
      <c r="E123" s="123">
        <v>2.035207308227367</v>
      </c>
      <c r="F123" s="84" t="s">
        <v>2348</v>
      </c>
      <c r="G123" s="84" t="b">
        <v>0</v>
      </c>
      <c r="H123" s="84" t="b">
        <v>0</v>
      </c>
      <c r="I123" s="84" t="b">
        <v>0</v>
      </c>
      <c r="J123" s="84" t="b">
        <v>0</v>
      </c>
      <c r="K123" s="84" t="b">
        <v>0</v>
      </c>
      <c r="L123" s="84" t="b">
        <v>0</v>
      </c>
    </row>
    <row r="124" spans="1:12" ht="15">
      <c r="A124" s="84" t="s">
        <v>289</v>
      </c>
      <c r="B124" s="84" t="s">
        <v>1872</v>
      </c>
      <c r="C124" s="84">
        <v>2</v>
      </c>
      <c r="D124" s="123">
        <v>0.0032843753349131206</v>
      </c>
      <c r="E124" s="123">
        <v>2.0863598306747484</v>
      </c>
      <c r="F124" s="84" t="s">
        <v>2348</v>
      </c>
      <c r="G124" s="84" t="b">
        <v>0</v>
      </c>
      <c r="H124" s="84" t="b">
        <v>0</v>
      </c>
      <c r="I124" s="84" t="b">
        <v>0</v>
      </c>
      <c r="J124" s="84" t="b">
        <v>0</v>
      </c>
      <c r="K124" s="84" t="b">
        <v>0</v>
      </c>
      <c r="L124" s="84" t="b">
        <v>0</v>
      </c>
    </row>
    <row r="125" spans="1:12" ht="15">
      <c r="A125" s="84" t="s">
        <v>1912</v>
      </c>
      <c r="B125" s="84" t="s">
        <v>2327</v>
      </c>
      <c r="C125" s="84">
        <v>2</v>
      </c>
      <c r="D125" s="123">
        <v>0.0032843753349131206</v>
      </c>
      <c r="E125" s="123">
        <v>2.290479813330673</v>
      </c>
      <c r="F125" s="84" t="s">
        <v>2348</v>
      </c>
      <c r="G125" s="84" t="b">
        <v>0</v>
      </c>
      <c r="H125" s="84" t="b">
        <v>0</v>
      </c>
      <c r="I125" s="84" t="b">
        <v>0</v>
      </c>
      <c r="J125" s="84" t="b">
        <v>0</v>
      </c>
      <c r="K125" s="84" t="b">
        <v>0</v>
      </c>
      <c r="L125" s="84" t="b">
        <v>0</v>
      </c>
    </row>
    <row r="126" spans="1:12" ht="15">
      <c r="A126" s="84" t="s">
        <v>1870</v>
      </c>
      <c r="B126" s="84" t="s">
        <v>1909</v>
      </c>
      <c r="C126" s="84">
        <v>2</v>
      </c>
      <c r="D126" s="123">
        <v>0.0032843753349131206</v>
      </c>
      <c r="E126" s="123">
        <v>1.3662005272687914</v>
      </c>
      <c r="F126" s="84" t="s">
        <v>2348</v>
      </c>
      <c r="G126" s="84" t="b">
        <v>0</v>
      </c>
      <c r="H126" s="84" t="b">
        <v>0</v>
      </c>
      <c r="I126" s="84" t="b">
        <v>0</v>
      </c>
      <c r="J126" s="84" t="b">
        <v>0</v>
      </c>
      <c r="K126" s="84" t="b">
        <v>0</v>
      </c>
      <c r="L126" s="84" t="b">
        <v>0</v>
      </c>
    </row>
    <row r="127" spans="1:12" ht="15">
      <c r="A127" s="84" t="s">
        <v>1890</v>
      </c>
      <c r="B127" s="84" t="s">
        <v>1891</v>
      </c>
      <c r="C127" s="84">
        <v>2</v>
      </c>
      <c r="D127" s="123">
        <v>0.0032843753349131206</v>
      </c>
      <c r="E127" s="123">
        <v>2.6884198220027105</v>
      </c>
      <c r="F127" s="84" t="s">
        <v>2348</v>
      </c>
      <c r="G127" s="84" t="b">
        <v>0</v>
      </c>
      <c r="H127" s="84" t="b">
        <v>0</v>
      </c>
      <c r="I127" s="84" t="b">
        <v>0</v>
      </c>
      <c r="J127" s="84" t="b">
        <v>0</v>
      </c>
      <c r="K127" s="84" t="b">
        <v>0</v>
      </c>
      <c r="L127" s="84" t="b">
        <v>0</v>
      </c>
    </row>
    <row r="128" spans="1:12" ht="15">
      <c r="A128" s="84" t="s">
        <v>1891</v>
      </c>
      <c r="B128" s="84" t="s">
        <v>269</v>
      </c>
      <c r="C128" s="84">
        <v>2</v>
      </c>
      <c r="D128" s="123">
        <v>0.0032843753349131206</v>
      </c>
      <c r="E128" s="123">
        <v>1.19010926821311</v>
      </c>
      <c r="F128" s="84" t="s">
        <v>2348</v>
      </c>
      <c r="G128" s="84" t="b">
        <v>0</v>
      </c>
      <c r="H128" s="84" t="b">
        <v>0</v>
      </c>
      <c r="I128" s="84" t="b">
        <v>0</v>
      </c>
      <c r="J128" s="84" t="b">
        <v>0</v>
      </c>
      <c r="K128" s="84" t="b">
        <v>0</v>
      </c>
      <c r="L128" s="84" t="b">
        <v>0</v>
      </c>
    </row>
    <row r="129" spans="1:12" ht="15">
      <c r="A129" s="84" t="s">
        <v>269</v>
      </c>
      <c r="B129" s="84" t="s">
        <v>1892</v>
      </c>
      <c r="C129" s="84">
        <v>2</v>
      </c>
      <c r="D129" s="123">
        <v>0.0032843753349131206</v>
      </c>
      <c r="E129" s="123">
        <v>1.0071785846271235</v>
      </c>
      <c r="F129" s="84" t="s">
        <v>2348</v>
      </c>
      <c r="G129" s="84" t="b">
        <v>0</v>
      </c>
      <c r="H129" s="84" t="b">
        <v>0</v>
      </c>
      <c r="I129" s="84" t="b">
        <v>0</v>
      </c>
      <c r="J129" s="84" t="b">
        <v>0</v>
      </c>
      <c r="K129" s="84" t="b">
        <v>0</v>
      </c>
      <c r="L129" s="84" t="b">
        <v>0</v>
      </c>
    </row>
    <row r="130" spans="1:12" ht="15">
      <c r="A130" s="84" t="s">
        <v>1893</v>
      </c>
      <c r="B130" s="84" t="s">
        <v>1894</v>
      </c>
      <c r="C130" s="84">
        <v>2</v>
      </c>
      <c r="D130" s="123">
        <v>0.0032843753349131206</v>
      </c>
      <c r="E130" s="123">
        <v>2.5123285629470296</v>
      </c>
      <c r="F130" s="84" t="s">
        <v>2348</v>
      </c>
      <c r="G130" s="84" t="b">
        <v>0</v>
      </c>
      <c r="H130" s="84" t="b">
        <v>0</v>
      </c>
      <c r="I130" s="84" t="b">
        <v>0</v>
      </c>
      <c r="J130" s="84" t="b">
        <v>0</v>
      </c>
      <c r="K130" s="84" t="b">
        <v>0</v>
      </c>
      <c r="L130" s="84" t="b">
        <v>0</v>
      </c>
    </row>
    <row r="131" spans="1:12" ht="15">
      <c r="A131" s="84" t="s">
        <v>1894</v>
      </c>
      <c r="B131" s="84" t="s">
        <v>1895</v>
      </c>
      <c r="C131" s="84">
        <v>2</v>
      </c>
      <c r="D131" s="123">
        <v>0.0032843753349131206</v>
      </c>
      <c r="E131" s="123">
        <v>2.6884198220027105</v>
      </c>
      <c r="F131" s="84" t="s">
        <v>2348</v>
      </c>
      <c r="G131" s="84" t="b">
        <v>0</v>
      </c>
      <c r="H131" s="84" t="b">
        <v>0</v>
      </c>
      <c r="I131" s="84" t="b">
        <v>0</v>
      </c>
      <c r="J131" s="84" t="b">
        <v>0</v>
      </c>
      <c r="K131" s="84" t="b">
        <v>0</v>
      </c>
      <c r="L131" s="84" t="b">
        <v>0</v>
      </c>
    </row>
    <row r="132" spans="1:12" ht="15">
      <c r="A132" s="84" t="s">
        <v>1895</v>
      </c>
      <c r="B132" s="84" t="s">
        <v>1889</v>
      </c>
      <c r="C132" s="84">
        <v>2</v>
      </c>
      <c r="D132" s="123">
        <v>0.0032843753349131206</v>
      </c>
      <c r="E132" s="123">
        <v>1.989449817666692</v>
      </c>
      <c r="F132" s="84" t="s">
        <v>2348</v>
      </c>
      <c r="G132" s="84" t="b">
        <v>0</v>
      </c>
      <c r="H132" s="84" t="b">
        <v>0</v>
      </c>
      <c r="I132" s="84" t="b">
        <v>0</v>
      </c>
      <c r="J132" s="84" t="b">
        <v>0</v>
      </c>
      <c r="K132" s="84" t="b">
        <v>0</v>
      </c>
      <c r="L132" s="84" t="b">
        <v>0</v>
      </c>
    </row>
    <row r="133" spans="1:12" ht="15">
      <c r="A133" s="84" t="s">
        <v>1889</v>
      </c>
      <c r="B133" s="84" t="s">
        <v>2329</v>
      </c>
      <c r="C133" s="84">
        <v>2</v>
      </c>
      <c r="D133" s="123">
        <v>0.0032843753349131206</v>
      </c>
      <c r="E133" s="123">
        <v>1.910268571619067</v>
      </c>
      <c r="F133" s="84" t="s">
        <v>2348</v>
      </c>
      <c r="G133" s="84" t="b">
        <v>0</v>
      </c>
      <c r="H133" s="84" t="b">
        <v>0</v>
      </c>
      <c r="I133" s="84" t="b">
        <v>0</v>
      </c>
      <c r="J133" s="84" t="b">
        <v>0</v>
      </c>
      <c r="K133" s="84" t="b">
        <v>0</v>
      </c>
      <c r="L133" s="84" t="b">
        <v>0</v>
      </c>
    </row>
    <row r="134" spans="1:12" ht="15">
      <c r="A134" s="84" t="s">
        <v>2329</v>
      </c>
      <c r="B134" s="84" t="s">
        <v>2330</v>
      </c>
      <c r="C134" s="84">
        <v>2</v>
      </c>
      <c r="D134" s="123">
        <v>0.0032843753349131206</v>
      </c>
      <c r="E134" s="123">
        <v>2.6884198220027105</v>
      </c>
      <c r="F134" s="84" t="s">
        <v>2348</v>
      </c>
      <c r="G134" s="84" t="b">
        <v>0</v>
      </c>
      <c r="H134" s="84" t="b">
        <v>0</v>
      </c>
      <c r="I134" s="84" t="b">
        <v>0</v>
      </c>
      <c r="J134" s="84" t="b">
        <v>0</v>
      </c>
      <c r="K134" s="84" t="b">
        <v>0</v>
      </c>
      <c r="L134" s="84" t="b">
        <v>0</v>
      </c>
    </row>
    <row r="135" spans="1:12" ht="15">
      <c r="A135" s="84" t="s">
        <v>2330</v>
      </c>
      <c r="B135" s="84" t="s">
        <v>2331</v>
      </c>
      <c r="C135" s="84">
        <v>2</v>
      </c>
      <c r="D135" s="123">
        <v>0.0032843753349131206</v>
      </c>
      <c r="E135" s="123">
        <v>2.6884198220027105</v>
      </c>
      <c r="F135" s="84" t="s">
        <v>2348</v>
      </c>
      <c r="G135" s="84" t="b">
        <v>0</v>
      </c>
      <c r="H135" s="84" t="b">
        <v>0</v>
      </c>
      <c r="I135" s="84" t="b">
        <v>0</v>
      </c>
      <c r="J135" s="84" t="b">
        <v>0</v>
      </c>
      <c r="K135" s="84" t="b">
        <v>0</v>
      </c>
      <c r="L135" s="84" t="b">
        <v>0</v>
      </c>
    </row>
    <row r="136" spans="1:12" ht="15">
      <c r="A136" s="84" t="s">
        <v>2331</v>
      </c>
      <c r="B136" s="84" t="s">
        <v>463</v>
      </c>
      <c r="C136" s="84">
        <v>2</v>
      </c>
      <c r="D136" s="123">
        <v>0.0032843753349131206</v>
      </c>
      <c r="E136" s="123">
        <v>1.3173519597309744</v>
      </c>
      <c r="F136" s="84" t="s">
        <v>2348</v>
      </c>
      <c r="G136" s="84" t="b">
        <v>0</v>
      </c>
      <c r="H136" s="84" t="b">
        <v>0</v>
      </c>
      <c r="I136" s="84" t="b">
        <v>0</v>
      </c>
      <c r="J136" s="84" t="b">
        <v>0</v>
      </c>
      <c r="K136" s="84" t="b">
        <v>0</v>
      </c>
      <c r="L136" s="84" t="b">
        <v>0</v>
      </c>
    </row>
    <row r="137" spans="1:12" ht="15">
      <c r="A137" s="84" t="s">
        <v>463</v>
      </c>
      <c r="B137" s="84" t="s">
        <v>269</v>
      </c>
      <c r="C137" s="84">
        <v>2</v>
      </c>
      <c r="D137" s="123">
        <v>0.0032843753349131206</v>
      </c>
      <c r="E137" s="123">
        <v>-0.08864433273971888</v>
      </c>
      <c r="F137" s="84" t="s">
        <v>2348</v>
      </c>
      <c r="G137" s="84" t="b">
        <v>0</v>
      </c>
      <c r="H137" s="84" t="b">
        <v>0</v>
      </c>
      <c r="I137" s="84" t="b">
        <v>0</v>
      </c>
      <c r="J137" s="84" t="b">
        <v>0</v>
      </c>
      <c r="K137" s="84" t="b">
        <v>0</v>
      </c>
      <c r="L137" s="84" t="b">
        <v>0</v>
      </c>
    </row>
    <row r="138" spans="1:12" ht="15">
      <c r="A138" s="84" t="s">
        <v>269</v>
      </c>
      <c r="B138" s="84" t="s">
        <v>284</v>
      </c>
      <c r="C138" s="84">
        <v>2</v>
      </c>
      <c r="D138" s="123">
        <v>0.0032843753349131206</v>
      </c>
      <c r="E138" s="123">
        <v>1.1832698436828046</v>
      </c>
      <c r="F138" s="84" t="s">
        <v>2348</v>
      </c>
      <c r="G138" s="84" t="b">
        <v>0</v>
      </c>
      <c r="H138" s="84" t="b">
        <v>0</v>
      </c>
      <c r="I138" s="84" t="b">
        <v>0</v>
      </c>
      <c r="J138" s="84" t="b">
        <v>0</v>
      </c>
      <c r="K138" s="84" t="b">
        <v>0</v>
      </c>
      <c r="L138" s="84" t="b">
        <v>0</v>
      </c>
    </row>
    <row r="139" spans="1:12" ht="15">
      <c r="A139" s="84" t="s">
        <v>1889</v>
      </c>
      <c r="B139" s="84" t="s">
        <v>463</v>
      </c>
      <c r="C139" s="84">
        <v>2</v>
      </c>
      <c r="D139" s="123">
        <v>0.0032843753349131206</v>
      </c>
      <c r="E139" s="123">
        <v>0.5392007093473308</v>
      </c>
      <c r="F139" s="84" t="s">
        <v>2348</v>
      </c>
      <c r="G139" s="84" t="b">
        <v>0</v>
      </c>
      <c r="H139" s="84" t="b">
        <v>0</v>
      </c>
      <c r="I139" s="84" t="b">
        <v>0</v>
      </c>
      <c r="J139" s="84" t="b">
        <v>0</v>
      </c>
      <c r="K139" s="84" t="b">
        <v>0</v>
      </c>
      <c r="L139" s="84" t="b">
        <v>0</v>
      </c>
    </row>
    <row r="140" spans="1:12" ht="15">
      <c r="A140" s="84" t="s">
        <v>463</v>
      </c>
      <c r="B140" s="84" t="s">
        <v>1816</v>
      </c>
      <c r="C140" s="84">
        <v>2</v>
      </c>
      <c r="D140" s="123">
        <v>0.0032843753349131206</v>
      </c>
      <c r="E140" s="123">
        <v>0.11963160968736365</v>
      </c>
      <c r="F140" s="84" t="s">
        <v>2348</v>
      </c>
      <c r="G140" s="84" t="b">
        <v>0</v>
      </c>
      <c r="H140" s="84" t="b">
        <v>0</v>
      </c>
      <c r="I140" s="84" t="b">
        <v>0</v>
      </c>
      <c r="J140" s="84" t="b">
        <v>1</v>
      </c>
      <c r="K140" s="84" t="b">
        <v>0</v>
      </c>
      <c r="L140" s="84" t="b">
        <v>0</v>
      </c>
    </row>
    <row r="141" spans="1:12" ht="15">
      <c r="A141" s="84" t="s">
        <v>1816</v>
      </c>
      <c r="B141" s="84" t="s">
        <v>2336</v>
      </c>
      <c r="C141" s="84">
        <v>2</v>
      </c>
      <c r="D141" s="123">
        <v>0.0032843753349131206</v>
      </c>
      <c r="E141" s="123">
        <v>1.3662005272687914</v>
      </c>
      <c r="F141" s="84" t="s">
        <v>2348</v>
      </c>
      <c r="G141" s="84" t="b">
        <v>1</v>
      </c>
      <c r="H141" s="84" t="b">
        <v>0</v>
      </c>
      <c r="I141" s="84" t="b">
        <v>0</v>
      </c>
      <c r="J141" s="84" t="b">
        <v>0</v>
      </c>
      <c r="K141" s="84" t="b">
        <v>0</v>
      </c>
      <c r="L141" s="84" t="b">
        <v>0</v>
      </c>
    </row>
    <row r="142" spans="1:12" ht="15">
      <c r="A142" s="84" t="s">
        <v>2336</v>
      </c>
      <c r="B142" s="84" t="s">
        <v>2290</v>
      </c>
      <c r="C142" s="84">
        <v>2</v>
      </c>
      <c r="D142" s="123">
        <v>0.0032843753349131206</v>
      </c>
      <c r="E142" s="123">
        <v>2.5123285629470296</v>
      </c>
      <c r="F142" s="84" t="s">
        <v>2348</v>
      </c>
      <c r="G142" s="84" t="b">
        <v>0</v>
      </c>
      <c r="H142" s="84" t="b">
        <v>0</v>
      </c>
      <c r="I142" s="84" t="b">
        <v>0</v>
      </c>
      <c r="J142" s="84" t="b">
        <v>0</v>
      </c>
      <c r="K142" s="84" t="b">
        <v>0</v>
      </c>
      <c r="L142" s="84" t="b">
        <v>0</v>
      </c>
    </row>
    <row r="143" spans="1:12" ht="15">
      <c r="A143" s="84" t="s">
        <v>2290</v>
      </c>
      <c r="B143" s="84" t="s">
        <v>446</v>
      </c>
      <c r="C143" s="84">
        <v>2</v>
      </c>
      <c r="D143" s="123">
        <v>0.0032843753349131206</v>
      </c>
      <c r="E143" s="123">
        <v>0.9363713741832721</v>
      </c>
      <c r="F143" s="84" t="s">
        <v>2348</v>
      </c>
      <c r="G143" s="84" t="b">
        <v>0</v>
      </c>
      <c r="H143" s="84" t="b">
        <v>0</v>
      </c>
      <c r="I143" s="84" t="b">
        <v>0</v>
      </c>
      <c r="J143" s="84" t="b">
        <v>0</v>
      </c>
      <c r="K143" s="84" t="b">
        <v>0</v>
      </c>
      <c r="L143" s="84" t="b">
        <v>0</v>
      </c>
    </row>
    <row r="144" spans="1:12" ht="15">
      <c r="A144" s="84" t="s">
        <v>2289</v>
      </c>
      <c r="B144" s="84" t="s">
        <v>2269</v>
      </c>
      <c r="C144" s="84">
        <v>2</v>
      </c>
      <c r="D144" s="123">
        <v>0.0032843753349131206</v>
      </c>
      <c r="E144" s="123">
        <v>2.2112985672830483</v>
      </c>
      <c r="F144" s="84" t="s">
        <v>2348</v>
      </c>
      <c r="G144" s="84" t="b">
        <v>1</v>
      </c>
      <c r="H144" s="84" t="b">
        <v>0</v>
      </c>
      <c r="I144" s="84" t="b">
        <v>0</v>
      </c>
      <c r="J144" s="84" t="b">
        <v>1</v>
      </c>
      <c r="K144" s="84" t="b">
        <v>0</v>
      </c>
      <c r="L144" s="84" t="b">
        <v>0</v>
      </c>
    </row>
    <row r="145" spans="1:12" ht="15">
      <c r="A145" s="84" t="s">
        <v>2297</v>
      </c>
      <c r="B145" s="84" t="s">
        <v>446</v>
      </c>
      <c r="C145" s="84">
        <v>2</v>
      </c>
      <c r="D145" s="123">
        <v>0.0032843753349131206</v>
      </c>
      <c r="E145" s="123">
        <v>0.9363713741832721</v>
      </c>
      <c r="F145" s="84" t="s">
        <v>2348</v>
      </c>
      <c r="G145" s="84" t="b">
        <v>0</v>
      </c>
      <c r="H145" s="84" t="b">
        <v>0</v>
      </c>
      <c r="I145" s="84" t="b">
        <v>0</v>
      </c>
      <c r="J145" s="84" t="b">
        <v>0</v>
      </c>
      <c r="K145" s="84" t="b">
        <v>0</v>
      </c>
      <c r="L145" s="84" t="b">
        <v>0</v>
      </c>
    </row>
    <row r="146" spans="1:12" ht="15">
      <c r="A146" s="84" t="s">
        <v>269</v>
      </c>
      <c r="B146" s="84" t="s">
        <v>268</v>
      </c>
      <c r="C146" s="84">
        <v>2</v>
      </c>
      <c r="D146" s="123">
        <v>0.0032843753349131206</v>
      </c>
      <c r="E146" s="123">
        <v>1.1832698436828046</v>
      </c>
      <c r="F146" s="84" t="s">
        <v>2348</v>
      </c>
      <c r="G146" s="84" t="b">
        <v>0</v>
      </c>
      <c r="H146" s="84" t="b">
        <v>0</v>
      </c>
      <c r="I146" s="84" t="b">
        <v>0</v>
      </c>
      <c r="J146" s="84" t="b">
        <v>0</v>
      </c>
      <c r="K146" s="84" t="b">
        <v>0</v>
      </c>
      <c r="L146" s="84" t="b">
        <v>0</v>
      </c>
    </row>
    <row r="147" spans="1:12" ht="15">
      <c r="A147" s="84" t="s">
        <v>265</v>
      </c>
      <c r="B147" s="84" t="s">
        <v>1816</v>
      </c>
      <c r="C147" s="84">
        <v>2</v>
      </c>
      <c r="D147" s="123">
        <v>0.0032843753349131206</v>
      </c>
      <c r="E147" s="123">
        <v>1.3983852106401926</v>
      </c>
      <c r="F147" s="84" t="s">
        <v>2348</v>
      </c>
      <c r="G147" s="84" t="b">
        <v>0</v>
      </c>
      <c r="H147" s="84" t="b">
        <v>0</v>
      </c>
      <c r="I147" s="84" t="b">
        <v>0</v>
      </c>
      <c r="J147" s="84" t="b">
        <v>1</v>
      </c>
      <c r="K147" s="84" t="b">
        <v>0</v>
      </c>
      <c r="L147" s="84" t="b">
        <v>0</v>
      </c>
    </row>
    <row r="148" spans="1:12" ht="15">
      <c r="A148" s="84" t="s">
        <v>2337</v>
      </c>
      <c r="B148" s="84" t="s">
        <v>1879</v>
      </c>
      <c r="C148" s="84">
        <v>2</v>
      </c>
      <c r="D148" s="123">
        <v>0.0032843753349131206</v>
      </c>
      <c r="E148" s="123">
        <v>1.910268571619067</v>
      </c>
      <c r="F148" s="84" t="s">
        <v>2348</v>
      </c>
      <c r="G148" s="84" t="b">
        <v>0</v>
      </c>
      <c r="H148" s="84" t="b">
        <v>0</v>
      </c>
      <c r="I148" s="84" t="b">
        <v>0</v>
      </c>
      <c r="J148" s="84" t="b">
        <v>0</v>
      </c>
      <c r="K148" s="84" t="b">
        <v>0</v>
      </c>
      <c r="L148" s="84" t="b">
        <v>0</v>
      </c>
    </row>
    <row r="149" spans="1:12" ht="15">
      <c r="A149" s="84" t="s">
        <v>2261</v>
      </c>
      <c r="B149" s="84" t="s">
        <v>1876</v>
      </c>
      <c r="C149" s="84">
        <v>2</v>
      </c>
      <c r="D149" s="123">
        <v>0.0032843753349131206</v>
      </c>
      <c r="E149" s="123">
        <v>1.6884198220027107</v>
      </c>
      <c r="F149" s="84" t="s">
        <v>2348</v>
      </c>
      <c r="G149" s="84" t="b">
        <v>0</v>
      </c>
      <c r="H149" s="84" t="b">
        <v>0</v>
      </c>
      <c r="I149" s="84" t="b">
        <v>0</v>
      </c>
      <c r="J149" s="84" t="b">
        <v>0</v>
      </c>
      <c r="K149" s="84" t="b">
        <v>0</v>
      </c>
      <c r="L149" s="84" t="b">
        <v>0</v>
      </c>
    </row>
    <row r="150" spans="1:12" ht="15">
      <c r="A150" s="84" t="s">
        <v>1876</v>
      </c>
      <c r="B150" s="84" t="s">
        <v>446</v>
      </c>
      <c r="C150" s="84">
        <v>2</v>
      </c>
      <c r="D150" s="123">
        <v>0.0032843753349131206</v>
      </c>
      <c r="E150" s="123">
        <v>0.33431138285530965</v>
      </c>
      <c r="F150" s="84" t="s">
        <v>2348</v>
      </c>
      <c r="G150" s="84" t="b">
        <v>0</v>
      </c>
      <c r="H150" s="84" t="b">
        <v>0</v>
      </c>
      <c r="I150" s="84" t="b">
        <v>0</v>
      </c>
      <c r="J150" s="84" t="b">
        <v>0</v>
      </c>
      <c r="K150" s="84" t="b">
        <v>0</v>
      </c>
      <c r="L150" s="84" t="b">
        <v>0</v>
      </c>
    </row>
    <row r="151" spans="1:12" ht="15">
      <c r="A151" s="84" t="s">
        <v>269</v>
      </c>
      <c r="B151" s="84" t="s">
        <v>446</v>
      </c>
      <c r="C151" s="84">
        <v>2</v>
      </c>
      <c r="D151" s="123">
        <v>0.0032843753349131206</v>
      </c>
      <c r="E151" s="123">
        <v>-0.568778604136634</v>
      </c>
      <c r="F151" s="84" t="s">
        <v>2348</v>
      </c>
      <c r="G151" s="84" t="b">
        <v>0</v>
      </c>
      <c r="H151" s="84" t="b">
        <v>0</v>
      </c>
      <c r="I151" s="84" t="b">
        <v>0</v>
      </c>
      <c r="J151" s="84" t="b">
        <v>0</v>
      </c>
      <c r="K151" s="84" t="b">
        <v>0</v>
      </c>
      <c r="L151" s="84" t="b">
        <v>0</v>
      </c>
    </row>
    <row r="152" spans="1:12" ht="15">
      <c r="A152" s="84" t="s">
        <v>1878</v>
      </c>
      <c r="B152" s="84" t="s">
        <v>1871</v>
      </c>
      <c r="C152" s="84">
        <v>2</v>
      </c>
      <c r="D152" s="123">
        <v>0.0032843753349131206</v>
      </c>
      <c r="E152" s="123">
        <v>1.6672305229327726</v>
      </c>
      <c r="F152" s="84" t="s">
        <v>2348</v>
      </c>
      <c r="G152" s="84" t="b">
        <v>1</v>
      </c>
      <c r="H152" s="84" t="b">
        <v>0</v>
      </c>
      <c r="I152" s="84" t="b">
        <v>0</v>
      </c>
      <c r="J152" s="84" t="b">
        <v>0</v>
      </c>
      <c r="K152" s="84" t="b">
        <v>0</v>
      </c>
      <c r="L152" s="84" t="b">
        <v>0</v>
      </c>
    </row>
    <row r="153" spans="1:12" ht="15">
      <c r="A153" s="84" t="s">
        <v>446</v>
      </c>
      <c r="B153" s="84" t="s">
        <v>2264</v>
      </c>
      <c r="C153" s="84">
        <v>2</v>
      </c>
      <c r="D153" s="123">
        <v>0.0032843753349131206</v>
      </c>
      <c r="E153" s="123">
        <v>0.8925398046586355</v>
      </c>
      <c r="F153" s="84" t="s">
        <v>2348</v>
      </c>
      <c r="G153" s="84" t="b">
        <v>0</v>
      </c>
      <c r="H153" s="84" t="b">
        <v>0</v>
      </c>
      <c r="I153" s="84" t="b">
        <v>0</v>
      </c>
      <c r="J153" s="84" t="b">
        <v>0</v>
      </c>
      <c r="K153" s="84" t="b">
        <v>0</v>
      </c>
      <c r="L153" s="84" t="b">
        <v>0</v>
      </c>
    </row>
    <row r="154" spans="1:12" ht="15">
      <c r="A154" s="84" t="s">
        <v>2264</v>
      </c>
      <c r="B154" s="84" t="s">
        <v>2338</v>
      </c>
      <c r="C154" s="84">
        <v>2</v>
      </c>
      <c r="D154" s="123">
        <v>0.0032843753349131206</v>
      </c>
      <c r="E154" s="123">
        <v>2.290479813330673</v>
      </c>
      <c r="F154" s="84" t="s">
        <v>2348</v>
      </c>
      <c r="G154" s="84" t="b">
        <v>0</v>
      </c>
      <c r="H154" s="84" t="b">
        <v>0</v>
      </c>
      <c r="I154" s="84" t="b">
        <v>0</v>
      </c>
      <c r="J154" s="84" t="b">
        <v>0</v>
      </c>
      <c r="K154" s="84" t="b">
        <v>0</v>
      </c>
      <c r="L154" s="84" t="b">
        <v>0</v>
      </c>
    </row>
    <row r="155" spans="1:12" ht="15">
      <c r="A155" s="84" t="s">
        <v>2338</v>
      </c>
      <c r="B155" s="84" t="s">
        <v>269</v>
      </c>
      <c r="C155" s="84">
        <v>2</v>
      </c>
      <c r="D155" s="123">
        <v>0.0032843753349131206</v>
      </c>
      <c r="E155" s="123">
        <v>1.19010926821311</v>
      </c>
      <c r="F155" s="84" t="s">
        <v>2348</v>
      </c>
      <c r="G155" s="84" t="b">
        <v>0</v>
      </c>
      <c r="H155" s="84" t="b">
        <v>0</v>
      </c>
      <c r="I155" s="84" t="b">
        <v>0</v>
      </c>
      <c r="J155" s="84" t="b">
        <v>0</v>
      </c>
      <c r="K155" s="84" t="b">
        <v>0</v>
      </c>
      <c r="L155" s="84" t="b">
        <v>0</v>
      </c>
    </row>
    <row r="156" spans="1:12" ht="15">
      <c r="A156" s="84" t="s">
        <v>1815</v>
      </c>
      <c r="B156" s="84" t="s">
        <v>1873</v>
      </c>
      <c r="C156" s="84">
        <v>2</v>
      </c>
      <c r="D156" s="123">
        <v>0.0032843753349131206</v>
      </c>
      <c r="E156" s="123">
        <v>2.290479813330673</v>
      </c>
      <c r="F156" s="84" t="s">
        <v>2348</v>
      </c>
      <c r="G156" s="84" t="b">
        <v>0</v>
      </c>
      <c r="H156" s="84" t="b">
        <v>0</v>
      </c>
      <c r="I156" s="84" t="b">
        <v>0</v>
      </c>
      <c r="J156" s="84" t="b">
        <v>0</v>
      </c>
      <c r="K156" s="84" t="b">
        <v>0</v>
      </c>
      <c r="L156" s="84" t="b">
        <v>0</v>
      </c>
    </row>
    <row r="157" spans="1:12" ht="15">
      <c r="A157" s="84" t="s">
        <v>2262</v>
      </c>
      <c r="B157" s="84" t="s">
        <v>2339</v>
      </c>
      <c r="C157" s="84">
        <v>2</v>
      </c>
      <c r="D157" s="123">
        <v>0.0032843753349131206</v>
      </c>
      <c r="E157" s="123">
        <v>2.290479813330673</v>
      </c>
      <c r="F157" s="84" t="s">
        <v>2348</v>
      </c>
      <c r="G157" s="84" t="b">
        <v>0</v>
      </c>
      <c r="H157" s="84" t="b">
        <v>0</v>
      </c>
      <c r="I157" s="84" t="b">
        <v>0</v>
      </c>
      <c r="J157" s="84" t="b">
        <v>0</v>
      </c>
      <c r="K157" s="84" t="b">
        <v>0</v>
      </c>
      <c r="L157" s="84" t="b">
        <v>0</v>
      </c>
    </row>
    <row r="158" spans="1:12" ht="15">
      <c r="A158" s="84" t="s">
        <v>2339</v>
      </c>
      <c r="B158" s="84" t="s">
        <v>2283</v>
      </c>
      <c r="C158" s="84">
        <v>2</v>
      </c>
      <c r="D158" s="123">
        <v>0.0032843753349131206</v>
      </c>
      <c r="E158" s="123">
        <v>2.5123285629470296</v>
      </c>
      <c r="F158" s="84" t="s">
        <v>2348</v>
      </c>
      <c r="G158" s="84" t="b">
        <v>0</v>
      </c>
      <c r="H158" s="84" t="b">
        <v>0</v>
      </c>
      <c r="I158" s="84" t="b">
        <v>0</v>
      </c>
      <c r="J158" s="84" t="b">
        <v>0</v>
      </c>
      <c r="K158" s="84" t="b">
        <v>0</v>
      </c>
      <c r="L158" s="84" t="b">
        <v>0</v>
      </c>
    </row>
    <row r="159" spans="1:12" ht="15">
      <c r="A159" s="84" t="s">
        <v>446</v>
      </c>
      <c r="B159" s="84" t="s">
        <v>1872</v>
      </c>
      <c r="C159" s="84">
        <v>2</v>
      </c>
      <c r="D159" s="123">
        <v>0.0032843753349131206</v>
      </c>
      <c r="E159" s="123">
        <v>0.6884198220027106</v>
      </c>
      <c r="F159" s="84" t="s">
        <v>2348</v>
      </c>
      <c r="G159" s="84" t="b">
        <v>0</v>
      </c>
      <c r="H159" s="84" t="b">
        <v>0</v>
      </c>
      <c r="I159" s="84" t="b">
        <v>0</v>
      </c>
      <c r="J159" s="84" t="b">
        <v>0</v>
      </c>
      <c r="K159" s="84" t="b">
        <v>0</v>
      </c>
      <c r="L159" s="84" t="b">
        <v>0</v>
      </c>
    </row>
    <row r="160" spans="1:12" ht="15">
      <c r="A160" s="84" t="s">
        <v>2260</v>
      </c>
      <c r="B160" s="84" t="s">
        <v>2260</v>
      </c>
      <c r="C160" s="84">
        <v>2</v>
      </c>
      <c r="D160" s="123">
        <v>0.00382775077834991</v>
      </c>
      <c r="E160" s="123">
        <v>1.7341773125633857</v>
      </c>
      <c r="F160" s="84" t="s">
        <v>2348</v>
      </c>
      <c r="G160" s="84" t="b">
        <v>0</v>
      </c>
      <c r="H160" s="84" t="b">
        <v>0</v>
      </c>
      <c r="I160" s="84" t="b">
        <v>0</v>
      </c>
      <c r="J160" s="84" t="b">
        <v>0</v>
      </c>
      <c r="K160" s="84" t="b">
        <v>0</v>
      </c>
      <c r="L160" s="84" t="b">
        <v>0</v>
      </c>
    </row>
    <row r="161" spans="1:12" ht="15">
      <c r="A161" s="84" t="s">
        <v>1889</v>
      </c>
      <c r="B161" s="84" t="s">
        <v>2291</v>
      </c>
      <c r="C161" s="84">
        <v>2</v>
      </c>
      <c r="D161" s="123">
        <v>0.00382775077834991</v>
      </c>
      <c r="E161" s="123">
        <v>1.7341773125633857</v>
      </c>
      <c r="F161" s="84" t="s">
        <v>2348</v>
      </c>
      <c r="G161" s="84" t="b">
        <v>0</v>
      </c>
      <c r="H161" s="84" t="b">
        <v>0</v>
      </c>
      <c r="I161" s="84" t="b">
        <v>0</v>
      </c>
      <c r="J161" s="84" t="b">
        <v>0</v>
      </c>
      <c r="K161" s="84" t="b">
        <v>0</v>
      </c>
      <c r="L161" s="84" t="b">
        <v>0</v>
      </c>
    </row>
    <row r="162" spans="1:12" ht="15">
      <c r="A162" s="84" t="s">
        <v>2342</v>
      </c>
      <c r="B162" s="84" t="s">
        <v>2343</v>
      </c>
      <c r="C162" s="84">
        <v>2</v>
      </c>
      <c r="D162" s="123">
        <v>0.0032843753349131206</v>
      </c>
      <c r="E162" s="123">
        <v>2.6884198220027105</v>
      </c>
      <c r="F162" s="84" t="s">
        <v>2348</v>
      </c>
      <c r="G162" s="84" t="b">
        <v>1</v>
      </c>
      <c r="H162" s="84" t="b">
        <v>0</v>
      </c>
      <c r="I162" s="84" t="b">
        <v>0</v>
      </c>
      <c r="J162" s="84" t="b">
        <v>0</v>
      </c>
      <c r="K162" s="84" t="b">
        <v>0</v>
      </c>
      <c r="L162" s="84" t="b">
        <v>0</v>
      </c>
    </row>
    <row r="163" spans="1:12" ht="15">
      <c r="A163" s="84" t="s">
        <v>2343</v>
      </c>
      <c r="B163" s="84" t="s">
        <v>463</v>
      </c>
      <c r="C163" s="84">
        <v>2</v>
      </c>
      <c r="D163" s="123">
        <v>0.0032843753349131206</v>
      </c>
      <c r="E163" s="123">
        <v>1.3173519597309744</v>
      </c>
      <c r="F163" s="84" t="s">
        <v>2348</v>
      </c>
      <c r="G163" s="84" t="b">
        <v>0</v>
      </c>
      <c r="H163" s="84" t="b">
        <v>0</v>
      </c>
      <c r="I163" s="84" t="b">
        <v>0</v>
      </c>
      <c r="J163" s="84" t="b">
        <v>0</v>
      </c>
      <c r="K163" s="84" t="b">
        <v>0</v>
      </c>
      <c r="L163" s="84" t="b">
        <v>0</v>
      </c>
    </row>
    <row r="164" spans="1:12" ht="15">
      <c r="A164" s="84" t="s">
        <v>463</v>
      </c>
      <c r="B164" s="84" t="s">
        <v>2344</v>
      </c>
      <c r="C164" s="84">
        <v>2</v>
      </c>
      <c r="D164" s="123">
        <v>0.0032843753349131206</v>
      </c>
      <c r="E164" s="123">
        <v>1.4096662210498816</v>
      </c>
      <c r="F164" s="84" t="s">
        <v>2348</v>
      </c>
      <c r="G164" s="84" t="b">
        <v>0</v>
      </c>
      <c r="H164" s="84" t="b">
        <v>0</v>
      </c>
      <c r="I164" s="84" t="b">
        <v>0</v>
      </c>
      <c r="J164" s="84" t="b">
        <v>0</v>
      </c>
      <c r="K164" s="84" t="b">
        <v>0</v>
      </c>
      <c r="L164" s="84" t="b">
        <v>0</v>
      </c>
    </row>
    <row r="165" spans="1:12" ht="15">
      <c r="A165" s="84" t="s">
        <v>2344</v>
      </c>
      <c r="B165" s="84" t="s">
        <v>1814</v>
      </c>
      <c r="C165" s="84">
        <v>2</v>
      </c>
      <c r="D165" s="123">
        <v>0.0032843753349131206</v>
      </c>
      <c r="E165" s="123">
        <v>2.0863598306747484</v>
      </c>
      <c r="F165" s="84" t="s">
        <v>2348</v>
      </c>
      <c r="G165" s="84" t="b">
        <v>0</v>
      </c>
      <c r="H165" s="84" t="b">
        <v>0</v>
      </c>
      <c r="I165" s="84" t="b">
        <v>0</v>
      </c>
      <c r="J165" s="84" t="b">
        <v>0</v>
      </c>
      <c r="K165" s="84" t="b">
        <v>0</v>
      </c>
      <c r="L165" s="84" t="b">
        <v>0</v>
      </c>
    </row>
    <row r="166" spans="1:12" ht="15">
      <c r="A166" s="84" t="s">
        <v>1814</v>
      </c>
      <c r="B166" s="84" t="s">
        <v>2263</v>
      </c>
      <c r="C166" s="84">
        <v>2</v>
      </c>
      <c r="D166" s="123">
        <v>0.0032843753349131206</v>
      </c>
      <c r="E166" s="123">
        <v>1.989449817666692</v>
      </c>
      <c r="F166" s="84" t="s">
        <v>2348</v>
      </c>
      <c r="G166" s="84" t="b">
        <v>0</v>
      </c>
      <c r="H166" s="84" t="b">
        <v>0</v>
      </c>
      <c r="I166" s="84" t="b">
        <v>0</v>
      </c>
      <c r="J166" s="84" t="b">
        <v>0</v>
      </c>
      <c r="K166" s="84" t="b">
        <v>0</v>
      </c>
      <c r="L166" s="84" t="b">
        <v>0</v>
      </c>
    </row>
    <row r="167" spans="1:12" ht="15">
      <c r="A167" s="84" t="s">
        <v>2263</v>
      </c>
      <c r="B167" s="84" t="s">
        <v>269</v>
      </c>
      <c r="C167" s="84">
        <v>2</v>
      </c>
      <c r="D167" s="123">
        <v>0.0032843753349131206</v>
      </c>
      <c r="E167" s="123">
        <v>0.7921692595410725</v>
      </c>
      <c r="F167" s="84" t="s">
        <v>2348</v>
      </c>
      <c r="G167" s="84" t="b">
        <v>0</v>
      </c>
      <c r="H167" s="84" t="b">
        <v>0</v>
      </c>
      <c r="I167" s="84" t="b">
        <v>0</v>
      </c>
      <c r="J167" s="84" t="b">
        <v>0</v>
      </c>
      <c r="K167" s="84" t="b">
        <v>0</v>
      </c>
      <c r="L167" s="84" t="b">
        <v>0</v>
      </c>
    </row>
    <row r="168" spans="1:12" ht="15">
      <c r="A168" s="84" t="s">
        <v>269</v>
      </c>
      <c r="B168" s="84" t="s">
        <v>2345</v>
      </c>
      <c r="C168" s="84">
        <v>2</v>
      </c>
      <c r="D168" s="123">
        <v>0.0032843753349131206</v>
      </c>
      <c r="E168" s="123">
        <v>1.1832698436828046</v>
      </c>
      <c r="F168" s="84" t="s">
        <v>2348</v>
      </c>
      <c r="G168" s="84" t="b">
        <v>0</v>
      </c>
      <c r="H168" s="84" t="b">
        <v>0</v>
      </c>
      <c r="I168" s="84" t="b">
        <v>0</v>
      </c>
      <c r="J168" s="84" t="b">
        <v>0</v>
      </c>
      <c r="K168" s="84" t="b">
        <v>0</v>
      </c>
      <c r="L168" s="84" t="b">
        <v>0</v>
      </c>
    </row>
    <row r="169" spans="1:12" ht="15">
      <c r="A169" s="84" t="s">
        <v>2345</v>
      </c>
      <c r="B169" s="84" t="s">
        <v>2258</v>
      </c>
      <c r="C169" s="84">
        <v>2</v>
      </c>
      <c r="D169" s="123">
        <v>0.0032843753349131206</v>
      </c>
      <c r="E169" s="123">
        <v>2.2112985672830483</v>
      </c>
      <c r="F169" s="84" t="s">
        <v>2348</v>
      </c>
      <c r="G169" s="84" t="b">
        <v>0</v>
      </c>
      <c r="H169" s="84" t="b">
        <v>0</v>
      </c>
      <c r="I169" s="84" t="b">
        <v>0</v>
      </c>
      <c r="J169" s="84" t="b">
        <v>0</v>
      </c>
      <c r="K169" s="84" t="b">
        <v>0</v>
      </c>
      <c r="L169" s="84" t="b">
        <v>0</v>
      </c>
    </row>
    <row r="170" spans="1:12" ht="15">
      <c r="A170" s="84" t="s">
        <v>2258</v>
      </c>
      <c r="B170" s="84" t="s">
        <v>2259</v>
      </c>
      <c r="C170" s="84">
        <v>2</v>
      </c>
      <c r="D170" s="123">
        <v>0.0032843753349131206</v>
      </c>
      <c r="E170" s="123">
        <v>1.7341773125633857</v>
      </c>
      <c r="F170" s="84" t="s">
        <v>2348</v>
      </c>
      <c r="G170" s="84" t="b">
        <v>0</v>
      </c>
      <c r="H170" s="84" t="b">
        <v>0</v>
      </c>
      <c r="I170" s="84" t="b">
        <v>0</v>
      </c>
      <c r="J170" s="84" t="b">
        <v>0</v>
      </c>
      <c r="K170" s="84" t="b">
        <v>0</v>
      </c>
      <c r="L170" s="84" t="b">
        <v>0</v>
      </c>
    </row>
    <row r="171" spans="1:12" ht="15">
      <c r="A171" s="84" t="s">
        <v>2273</v>
      </c>
      <c r="B171" s="84" t="s">
        <v>446</v>
      </c>
      <c r="C171" s="84">
        <v>2</v>
      </c>
      <c r="D171" s="123">
        <v>0.0032843753349131206</v>
      </c>
      <c r="E171" s="123">
        <v>0.9363713741832721</v>
      </c>
      <c r="F171" s="84" t="s">
        <v>2348</v>
      </c>
      <c r="G171" s="84" t="b">
        <v>0</v>
      </c>
      <c r="H171" s="84" t="b">
        <v>0</v>
      </c>
      <c r="I171" s="84" t="b">
        <v>0</v>
      </c>
      <c r="J171" s="84" t="b">
        <v>0</v>
      </c>
      <c r="K171" s="84" t="b">
        <v>0</v>
      </c>
      <c r="L171" s="84" t="b">
        <v>0</v>
      </c>
    </row>
    <row r="172" spans="1:12" ht="15">
      <c r="A172" s="84" t="s">
        <v>218</v>
      </c>
      <c r="B172" s="84" t="s">
        <v>2301</v>
      </c>
      <c r="C172" s="84">
        <v>2</v>
      </c>
      <c r="D172" s="123">
        <v>0.0032843753349131206</v>
      </c>
      <c r="E172" s="123">
        <v>2.6884198220027105</v>
      </c>
      <c r="F172" s="84" t="s">
        <v>2348</v>
      </c>
      <c r="G172" s="84" t="b">
        <v>0</v>
      </c>
      <c r="H172" s="84" t="b">
        <v>0</v>
      </c>
      <c r="I172" s="84" t="b">
        <v>0</v>
      </c>
      <c r="J172" s="84" t="b">
        <v>0</v>
      </c>
      <c r="K172" s="84" t="b">
        <v>0</v>
      </c>
      <c r="L172" s="84" t="b">
        <v>0</v>
      </c>
    </row>
    <row r="173" spans="1:12" ht="15">
      <c r="A173" s="84" t="s">
        <v>269</v>
      </c>
      <c r="B173" s="84" t="s">
        <v>1816</v>
      </c>
      <c r="C173" s="84">
        <v>27</v>
      </c>
      <c r="D173" s="123">
        <v>0.010485409380762123</v>
      </c>
      <c r="E173" s="123">
        <v>0.7072953931201499</v>
      </c>
      <c r="F173" s="84" t="s">
        <v>1733</v>
      </c>
      <c r="G173" s="84" t="b">
        <v>0</v>
      </c>
      <c r="H173" s="84" t="b">
        <v>0</v>
      </c>
      <c r="I173" s="84" t="b">
        <v>0</v>
      </c>
      <c r="J173" s="84" t="b">
        <v>1</v>
      </c>
      <c r="K173" s="84" t="b">
        <v>0</v>
      </c>
      <c r="L173" s="84" t="b">
        <v>0</v>
      </c>
    </row>
    <row r="174" spans="1:12" ht="15">
      <c r="A174" s="84" t="s">
        <v>1816</v>
      </c>
      <c r="B174" s="84" t="s">
        <v>1812</v>
      </c>
      <c r="C174" s="84">
        <v>27</v>
      </c>
      <c r="D174" s="123">
        <v>0.010485409380762123</v>
      </c>
      <c r="E174" s="123">
        <v>0.7672933227954353</v>
      </c>
      <c r="F174" s="84" t="s">
        <v>1733</v>
      </c>
      <c r="G174" s="84" t="b">
        <v>1</v>
      </c>
      <c r="H174" s="84" t="b">
        <v>0</v>
      </c>
      <c r="I174" s="84" t="b">
        <v>0</v>
      </c>
      <c r="J174" s="84" t="b">
        <v>0</v>
      </c>
      <c r="K174" s="84" t="b">
        <v>0</v>
      </c>
      <c r="L174" s="84" t="b">
        <v>0</v>
      </c>
    </row>
    <row r="175" spans="1:12" ht="15">
      <c r="A175" s="84" t="s">
        <v>1812</v>
      </c>
      <c r="B175" s="84" t="s">
        <v>446</v>
      </c>
      <c r="C175" s="84">
        <v>27</v>
      </c>
      <c r="D175" s="123">
        <v>0.010485409380762123</v>
      </c>
      <c r="E175" s="123">
        <v>0.7362590890554666</v>
      </c>
      <c r="F175" s="84" t="s">
        <v>1733</v>
      </c>
      <c r="G175" s="84" t="b">
        <v>0</v>
      </c>
      <c r="H175" s="84" t="b">
        <v>0</v>
      </c>
      <c r="I175" s="84" t="b">
        <v>0</v>
      </c>
      <c r="J175" s="84" t="b">
        <v>0</v>
      </c>
      <c r="K175" s="84" t="b">
        <v>0</v>
      </c>
      <c r="L175" s="84" t="b">
        <v>0</v>
      </c>
    </row>
    <row r="176" spans="1:12" ht="15">
      <c r="A176" s="84" t="s">
        <v>300</v>
      </c>
      <c r="B176" s="84" t="s">
        <v>269</v>
      </c>
      <c r="C176" s="84">
        <v>26</v>
      </c>
      <c r="D176" s="123">
        <v>0.012339959942506784</v>
      </c>
      <c r="E176" s="123">
        <v>0.6451474863713054</v>
      </c>
      <c r="F176" s="84" t="s">
        <v>1733</v>
      </c>
      <c r="G176" s="84" t="b">
        <v>0</v>
      </c>
      <c r="H176" s="84" t="b">
        <v>0</v>
      </c>
      <c r="I176" s="84" t="b">
        <v>0</v>
      </c>
      <c r="J176" s="84" t="b">
        <v>0</v>
      </c>
      <c r="K176" s="84" t="b">
        <v>0</v>
      </c>
      <c r="L176" s="84" t="b">
        <v>0</v>
      </c>
    </row>
    <row r="177" spans="1:12" ht="15">
      <c r="A177" s="84" t="s">
        <v>1864</v>
      </c>
      <c r="B177" s="84" t="s">
        <v>1865</v>
      </c>
      <c r="C177" s="84">
        <v>4</v>
      </c>
      <c r="D177" s="123">
        <v>0.01901242077877776</v>
      </c>
      <c r="E177" s="123">
        <v>1.5965970956264601</v>
      </c>
      <c r="F177" s="84" t="s">
        <v>1733</v>
      </c>
      <c r="G177" s="84" t="b">
        <v>0</v>
      </c>
      <c r="H177" s="84" t="b">
        <v>0</v>
      </c>
      <c r="I177" s="84" t="b">
        <v>0</v>
      </c>
      <c r="J177" s="84" t="b">
        <v>0</v>
      </c>
      <c r="K177" s="84" t="b">
        <v>0</v>
      </c>
      <c r="L177" s="84" t="b">
        <v>0</v>
      </c>
    </row>
    <row r="178" spans="1:12" ht="15">
      <c r="A178" s="84" t="s">
        <v>1865</v>
      </c>
      <c r="B178" s="84" t="s">
        <v>1866</v>
      </c>
      <c r="C178" s="84">
        <v>4</v>
      </c>
      <c r="D178" s="123">
        <v>0.01901242077877776</v>
      </c>
      <c r="E178" s="123">
        <v>1.5965970956264601</v>
      </c>
      <c r="F178" s="84" t="s">
        <v>1733</v>
      </c>
      <c r="G178" s="84" t="b">
        <v>0</v>
      </c>
      <c r="H178" s="84" t="b">
        <v>0</v>
      </c>
      <c r="I178" s="84" t="b">
        <v>0</v>
      </c>
      <c r="J178" s="84" t="b">
        <v>0</v>
      </c>
      <c r="K178" s="84" t="b">
        <v>0</v>
      </c>
      <c r="L178" s="84" t="b">
        <v>0</v>
      </c>
    </row>
    <row r="179" spans="1:12" ht="15">
      <c r="A179" s="84" t="s">
        <v>1866</v>
      </c>
      <c r="B179" s="84" t="s">
        <v>300</v>
      </c>
      <c r="C179" s="84">
        <v>4</v>
      </c>
      <c r="D179" s="123">
        <v>0.01901242077877776</v>
      </c>
      <c r="E179" s="123">
        <v>1.5965970956264601</v>
      </c>
      <c r="F179" s="84" t="s">
        <v>1733</v>
      </c>
      <c r="G179" s="84" t="b">
        <v>0</v>
      </c>
      <c r="H179" s="84" t="b">
        <v>0</v>
      </c>
      <c r="I179" s="84" t="b">
        <v>0</v>
      </c>
      <c r="J179" s="84" t="b">
        <v>0</v>
      </c>
      <c r="K179" s="84" t="b">
        <v>0</v>
      </c>
      <c r="L179" s="84" t="b">
        <v>0</v>
      </c>
    </row>
    <row r="180" spans="1:12" ht="15">
      <c r="A180" s="84" t="s">
        <v>300</v>
      </c>
      <c r="B180" s="84" t="s">
        <v>1867</v>
      </c>
      <c r="C180" s="84">
        <v>4</v>
      </c>
      <c r="D180" s="123">
        <v>0.01901242077877776</v>
      </c>
      <c r="E180" s="123">
        <v>0.7072953931201499</v>
      </c>
      <c r="F180" s="84" t="s">
        <v>1733</v>
      </c>
      <c r="G180" s="84" t="b">
        <v>0</v>
      </c>
      <c r="H180" s="84" t="b">
        <v>0</v>
      </c>
      <c r="I180" s="84" t="b">
        <v>0</v>
      </c>
      <c r="J180" s="84" t="b">
        <v>0</v>
      </c>
      <c r="K180" s="84" t="b">
        <v>0</v>
      </c>
      <c r="L180" s="84" t="b">
        <v>0</v>
      </c>
    </row>
    <row r="181" spans="1:12" ht="15">
      <c r="A181" s="84" t="s">
        <v>1867</v>
      </c>
      <c r="B181" s="84" t="s">
        <v>269</v>
      </c>
      <c r="C181" s="84">
        <v>4</v>
      </c>
      <c r="D181" s="123">
        <v>0.01901242077877776</v>
      </c>
      <c r="E181" s="123">
        <v>0.7215358322347601</v>
      </c>
      <c r="F181" s="84" t="s">
        <v>1733</v>
      </c>
      <c r="G181" s="84" t="b">
        <v>0</v>
      </c>
      <c r="H181" s="84" t="b">
        <v>0</v>
      </c>
      <c r="I181" s="84" t="b">
        <v>0</v>
      </c>
      <c r="J181" s="84" t="b">
        <v>0</v>
      </c>
      <c r="K181" s="84" t="b">
        <v>0</v>
      </c>
      <c r="L181" s="84" t="b">
        <v>0</v>
      </c>
    </row>
    <row r="182" spans="1:12" ht="15">
      <c r="A182" s="84" t="s">
        <v>269</v>
      </c>
      <c r="B182" s="84" t="s">
        <v>1868</v>
      </c>
      <c r="C182" s="84">
        <v>4</v>
      </c>
      <c r="D182" s="123">
        <v>0.01901242077877776</v>
      </c>
      <c r="E182" s="123">
        <v>0.7072953931201499</v>
      </c>
      <c r="F182" s="84" t="s">
        <v>1733</v>
      </c>
      <c r="G182" s="84" t="b">
        <v>0</v>
      </c>
      <c r="H182" s="84" t="b">
        <v>0</v>
      </c>
      <c r="I182" s="84" t="b">
        <v>0</v>
      </c>
      <c r="J182" s="84" t="b">
        <v>0</v>
      </c>
      <c r="K182" s="84" t="b">
        <v>0</v>
      </c>
      <c r="L182" s="84" t="b">
        <v>0</v>
      </c>
    </row>
    <row r="183" spans="1:12" ht="15">
      <c r="A183" s="84" t="s">
        <v>1868</v>
      </c>
      <c r="B183" s="84" t="s">
        <v>2270</v>
      </c>
      <c r="C183" s="84">
        <v>4</v>
      </c>
      <c r="D183" s="123">
        <v>0.01901242077877776</v>
      </c>
      <c r="E183" s="123">
        <v>1.5965970956264601</v>
      </c>
      <c r="F183" s="84" t="s">
        <v>1733</v>
      </c>
      <c r="G183" s="84" t="b">
        <v>0</v>
      </c>
      <c r="H183" s="84" t="b">
        <v>0</v>
      </c>
      <c r="I183" s="84" t="b">
        <v>0</v>
      </c>
      <c r="J183" s="84" t="b">
        <v>0</v>
      </c>
      <c r="K183" s="84" t="b">
        <v>0</v>
      </c>
      <c r="L183" s="84" t="b">
        <v>0</v>
      </c>
    </row>
    <row r="184" spans="1:12" ht="15">
      <c r="A184" s="84" t="s">
        <v>2270</v>
      </c>
      <c r="B184" s="84" t="s">
        <v>2271</v>
      </c>
      <c r="C184" s="84">
        <v>4</v>
      </c>
      <c r="D184" s="123">
        <v>0.01901242077877776</v>
      </c>
      <c r="E184" s="123">
        <v>1.5965970956264601</v>
      </c>
      <c r="F184" s="84" t="s">
        <v>1733</v>
      </c>
      <c r="G184" s="84" t="b">
        <v>0</v>
      </c>
      <c r="H184" s="84" t="b">
        <v>0</v>
      </c>
      <c r="I184" s="84" t="b">
        <v>0</v>
      </c>
      <c r="J184" s="84" t="b">
        <v>0</v>
      </c>
      <c r="K184" s="84" t="b">
        <v>0</v>
      </c>
      <c r="L184" s="84" t="b">
        <v>0</v>
      </c>
    </row>
    <row r="185" spans="1:12" ht="15">
      <c r="A185" s="84" t="s">
        <v>2271</v>
      </c>
      <c r="B185" s="84" t="s">
        <v>2272</v>
      </c>
      <c r="C185" s="84">
        <v>4</v>
      </c>
      <c r="D185" s="123">
        <v>0.01901242077877776</v>
      </c>
      <c r="E185" s="123">
        <v>1.5965970956264601</v>
      </c>
      <c r="F185" s="84" t="s">
        <v>1733</v>
      </c>
      <c r="G185" s="84" t="b">
        <v>0</v>
      </c>
      <c r="H185" s="84" t="b">
        <v>0</v>
      </c>
      <c r="I185" s="84" t="b">
        <v>0</v>
      </c>
      <c r="J185" s="84" t="b">
        <v>0</v>
      </c>
      <c r="K185" s="84" t="b">
        <v>1</v>
      </c>
      <c r="L185" s="84" t="b">
        <v>0</v>
      </c>
    </row>
    <row r="186" spans="1:12" ht="15">
      <c r="A186" s="84" t="s">
        <v>2272</v>
      </c>
      <c r="B186" s="84" t="s">
        <v>441</v>
      </c>
      <c r="C186" s="84">
        <v>4</v>
      </c>
      <c r="D186" s="123">
        <v>0.01901242077877776</v>
      </c>
      <c r="E186" s="123">
        <v>1.5965970956264601</v>
      </c>
      <c r="F186" s="84" t="s">
        <v>1733</v>
      </c>
      <c r="G186" s="84" t="b">
        <v>0</v>
      </c>
      <c r="H186" s="84" t="b">
        <v>1</v>
      </c>
      <c r="I186" s="84" t="b">
        <v>0</v>
      </c>
      <c r="J186" s="84" t="b">
        <v>0</v>
      </c>
      <c r="K186" s="84" t="b">
        <v>0</v>
      </c>
      <c r="L186" s="84" t="b">
        <v>0</v>
      </c>
    </row>
    <row r="187" spans="1:12" ht="15">
      <c r="A187" s="84" t="s">
        <v>216</v>
      </c>
      <c r="B187" s="84" t="s">
        <v>1864</v>
      </c>
      <c r="C187" s="84">
        <v>3</v>
      </c>
      <c r="D187" s="123">
        <v>0.016232032477898582</v>
      </c>
      <c r="E187" s="123">
        <v>1.7215358322347603</v>
      </c>
      <c r="F187" s="84" t="s">
        <v>1733</v>
      </c>
      <c r="G187" s="84" t="b">
        <v>0</v>
      </c>
      <c r="H187" s="84" t="b">
        <v>0</v>
      </c>
      <c r="I187" s="84" t="b">
        <v>0</v>
      </c>
      <c r="J187" s="84" t="b">
        <v>0</v>
      </c>
      <c r="K187" s="84" t="b">
        <v>0</v>
      </c>
      <c r="L187" s="84" t="b">
        <v>0</v>
      </c>
    </row>
    <row r="188" spans="1:12" ht="15">
      <c r="A188" s="84" t="s">
        <v>441</v>
      </c>
      <c r="B188" s="84" t="s">
        <v>2300</v>
      </c>
      <c r="C188" s="84">
        <v>3</v>
      </c>
      <c r="D188" s="123">
        <v>0.016232032477898582</v>
      </c>
      <c r="E188" s="123">
        <v>1.5965970956264601</v>
      </c>
      <c r="F188" s="84" t="s">
        <v>1733</v>
      </c>
      <c r="G188" s="84" t="b">
        <v>0</v>
      </c>
      <c r="H188" s="84" t="b">
        <v>0</v>
      </c>
      <c r="I188" s="84" t="b">
        <v>0</v>
      </c>
      <c r="J188" s="84" t="b">
        <v>0</v>
      </c>
      <c r="K188" s="84" t="b">
        <v>0</v>
      </c>
      <c r="L188" s="84" t="b">
        <v>0</v>
      </c>
    </row>
    <row r="189" spans="1:12" ht="15">
      <c r="A189" s="84" t="s">
        <v>446</v>
      </c>
      <c r="B189" s="84" t="s">
        <v>463</v>
      </c>
      <c r="C189" s="84">
        <v>5</v>
      </c>
      <c r="D189" s="123">
        <v>0.016966903877601875</v>
      </c>
      <c r="E189" s="123">
        <v>0.8869604866914078</v>
      </c>
      <c r="F189" s="84" t="s">
        <v>1734</v>
      </c>
      <c r="G189" s="84" t="b">
        <v>0</v>
      </c>
      <c r="H189" s="84" t="b">
        <v>0</v>
      </c>
      <c r="I189" s="84" t="b">
        <v>0</v>
      </c>
      <c r="J189" s="84" t="b">
        <v>0</v>
      </c>
      <c r="K189" s="84" t="b">
        <v>0</v>
      </c>
      <c r="L189" s="84" t="b">
        <v>0</v>
      </c>
    </row>
    <row r="190" spans="1:12" ht="15">
      <c r="A190" s="84" t="s">
        <v>1874</v>
      </c>
      <c r="B190" s="84" t="s">
        <v>1871</v>
      </c>
      <c r="C190" s="84">
        <v>4</v>
      </c>
      <c r="D190" s="123">
        <v>0.015410679746783992</v>
      </c>
      <c r="E190" s="123">
        <v>1.568201724066995</v>
      </c>
      <c r="F190" s="84" t="s">
        <v>1734</v>
      </c>
      <c r="G190" s="84" t="b">
        <v>0</v>
      </c>
      <c r="H190" s="84" t="b">
        <v>0</v>
      </c>
      <c r="I190" s="84" t="b">
        <v>0</v>
      </c>
      <c r="J190" s="84" t="b">
        <v>0</v>
      </c>
      <c r="K190" s="84" t="b">
        <v>0</v>
      </c>
      <c r="L190" s="84" t="b">
        <v>0</v>
      </c>
    </row>
    <row r="191" spans="1:12" ht="15">
      <c r="A191" s="84" t="s">
        <v>1871</v>
      </c>
      <c r="B191" s="84" t="s">
        <v>446</v>
      </c>
      <c r="C191" s="84">
        <v>4</v>
      </c>
      <c r="D191" s="123">
        <v>0.015410679746783992</v>
      </c>
      <c r="E191" s="123">
        <v>0.8692317197309761</v>
      </c>
      <c r="F191" s="84" t="s">
        <v>1734</v>
      </c>
      <c r="G191" s="84" t="b">
        <v>0</v>
      </c>
      <c r="H191" s="84" t="b">
        <v>0</v>
      </c>
      <c r="I191" s="84" t="b">
        <v>0</v>
      </c>
      <c r="J191" s="84" t="b">
        <v>0</v>
      </c>
      <c r="K191" s="84" t="b">
        <v>0</v>
      </c>
      <c r="L191" s="84" t="b">
        <v>0</v>
      </c>
    </row>
    <row r="192" spans="1:12" ht="15">
      <c r="A192" s="84" t="s">
        <v>2267</v>
      </c>
      <c r="B192" s="84" t="s">
        <v>2258</v>
      </c>
      <c r="C192" s="84">
        <v>3</v>
      </c>
      <c r="D192" s="123">
        <v>0.013334389951438229</v>
      </c>
      <c r="E192" s="123">
        <v>1.7900504736833514</v>
      </c>
      <c r="F192" s="84" t="s">
        <v>1734</v>
      </c>
      <c r="G192" s="84" t="b">
        <v>0</v>
      </c>
      <c r="H192" s="84" t="b">
        <v>0</v>
      </c>
      <c r="I192" s="84" t="b">
        <v>0</v>
      </c>
      <c r="J192" s="84" t="b">
        <v>0</v>
      </c>
      <c r="K192" s="84" t="b">
        <v>0</v>
      </c>
      <c r="L192" s="84" t="b">
        <v>0</v>
      </c>
    </row>
    <row r="193" spans="1:12" ht="15">
      <c r="A193" s="84" t="s">
        <v>446</v>
      </c>
      <c r="B193" s="84" t="s">
        <v>1817</v>
      </c>
      <c r="C193" s="84">
        <v>2</v>
      </c>
      <c r="D193" s="123">
        <v>0.010558704761202244</v>
      </c>
      <c r="E193" s="123">
        <v>1.0910804693473326</v>
      </c>
      <c r="F193" s="84" t="s">
        <v>1734</v>
      </c>
      <c r="G193" s="84" t="b">
        <v>0</v>
      </c>
      <c r="H193" s="84" t="b">
        <v>0</v>
      </c>
      <c r="I193" s="84" t="b">
        <v>0</v>
      </c>
      <c r="J193" s="84" t="b">
        <v>0</v>
      </c>
      <c r="K193" s="84" t="b">
        <v>0</v>
      </c>
      <c r="L193" s="84" t="b">
        <v>0</v>
      </c>
    </row>
    <row r="194" spans="1:12" ht="15">
      <c r="A194" s="84" t="s">
        <v>463</v>
      </c>
      <c r="B194" s="84" t="s">
        <v>446</v>
      </c>
      <c r="C194" s="84">
        <v>2</v>
      </c>
      <c r="D194" s="123">
        <v>0.010558704761202244</v>
      </c>
      <c r="E194" s="123">
        <v>0.4890204780193702</v>
      </c>
      <c r="F194" s="84" t="s">
        <v>1734</v>
      </c>
      <c r="G194" s="84" t="b">
        <v>0</v>
      </c>
      <c r="H194" s="84" t="b">
        <v>0</v>
      </c>
      <c r="I194" s="84" t="b">
        <v>0</v>
      </c>
      <c r="J194" s="84" t="b">
        <v>0</v>
      </c>
      <c r="K194" s="84" t="b">
        <v>0</v>
      </c>
      <c r="L194" s="84" t="b">
        <v>0</v>
      </c>
    </row>
    <row r="195" spans="1:12" ht="15">
      <c r="A195" s="84" t="s">
        <v>446</v>
      </c>
      <c r="B195" s="84" t="s">
        <v>1872</v>
      </c>
      <c r="C195" s="84">
        <v>2</v>
      </c>
      <c r="D195" s="123">
        <v>0.010558704761202244</v>
      </c>
      <c r="E195" s="123">
        <v>0.6931404606752949</v>
      </c>
      <c r="F195" s="84" t="s">
        <v>1734</v>
      </c>
      <c r="G195" s="84" t="b">
        <v>0</v>
      </c>
      <c r="H195" s="84" t="b">
        <v>0</v>
      </c>
      <c r="I195" s="84" t="b">
        <v>0</v>
      </c>
      <c r="J195" s="84" t="b">
        <v>0</v>
      </c>
      <c r="K195" s="84" t="b">
        <v>0</v>
      </c>
      <c r="L195" s="84" t="b">
        <v>0</v>
      </c>
    </row>
    <row r="196" spans="1:12" ht="15">
      <c r="A196" s="84" t="s">
        <v>1872</v>
      </c>
      <c r="B196" s="84" t="s">
        <v>1907</v>
      </c>
      <c r="C196" s="84">
        <v>2</v>
      </c>
      <c r="D196" s="123">
        <v>0.010558704761202244</v>
      </c>
      <c r="E196" s="123">
        <v>1.568201724066995</v>
      </c>
      <c r="F196" s="84" t="s">
        <v>1734</v>
      </c>
      <c r="G196" s="84" t="b">
        <v>0</v>
      </c>
      <c r="H196" s="84" t="b">
        <v>0</v>
      </c>
      <c r="I196" s="84" t="b">
        <v>0</v>
      </c>
      <c r="J196" s="84" t="b">
        <v>0</v>
      </c>
      <c r="K196" s="84" t="b">
        <v>0</v>
      </c>
      <c r="L196" s="84" t="b">
        <v>0</v>
      </c>
    </row>
    <row r="197" spans="1:12" ht="15">
      <c r="A197" s="84" t="s">
        <v>1907</v>
      </c>
      <c r="B197" s="84" t="s">
        <v>1879</v>
      </c>
      <c r="C197" s="84">
        <v>2</v>
      </c>
      <c r="D197" s="123">
        <v>0.010558704761202244</v>
      </c>
      <c r="E197" s="123">
        <v>1.7900504736833514</v>
      </c>
      <c r="F197" s="84" t="s">
        <v>1734</v>
      </c>
      <c r="G197" s="84" t="b">
        <v>0</v>
      </c>
      <c r="H197" s="84" t="b">
        <v>0</v>
      </c>
      <c r="I197" s="84" t="b">
        <v>0</v>
      </c>
      <c r="J197" s="84" t="b">
        <v>0</v>
      </c>
      <c r="K197" s="84" t="b">
        <v>0</v>
      </c>
      <c r="L197" s="84" t="b">
        <v>0</v>
      </c>
    </row>
    <row r="198" spans="1:12" ht="15">
      <c r="A198" s="84" t="s">
        <v>1879</v>
      </c>
      <c r="B198" s="84" t="s">
        <v>1908</v>
      </c>
      <c r="C198" s="84">
        <v>2</v>
      </c>
      <c r="D198" s="123">
        <v>0.010558704761202244</v>
      </c>
      <c r="E198" s="123">
        <v>1.7900504736833514</v>
      </c>
      <c r="F198" s="84" t="s">
        <v>1734</v>
      </c>
      <c r="G198" s="84" t="b">
        <v>0</v>
      </c>
      <c r="H198" s="84" t="b">
        <v>0</v>
      </c>
      <c r="I198" s="84" t="b">
        <v>0</v>
      </c>
      <c r="J198" s="84" t="b">
        <v>0</v>
      </c>
      <c r="K198" s="84" t="b">
        <v>0</v>
      </c>
      <c r="L198" s="84" t="b">
        <v>0</v>
      </c>
    </row>
    <row r="199" spans="1:12" ht="15">
      <c r="A199" s="84" t="s">
        <v>1908</v>
      </c>
      <c r="B199" s="84" t="s">
        <v>1909</v>
      </c>
      <c r="C199" s="84">
        <v>2</v>
      </c>
      <c r="D199" s="123">
        <v>0.010558704761202244</v>
      </c>
      <c r="E199" s="123">
        <v>1.7900504736833514</v>
      </c>
      <c r="F199" s="84" t="s">
        <v>1734</v>
      </c>
      <c r="G199" s="84" t="b">
        <v>0</v>
      </c>
      <c r="H199" s="84" t="b">
        <v>0</v>
      </c>
      <c r="I199" s="84" t="b">
        <v>0</v>
      </c>
      <c r="J199" s="84" t="b">
        <v>0</v>
      </c>
      <c r="K199" s="84" t="b">
        <v>0</v>
      </c>
      <c r="L199" s="84" t="b">
        <v>0</v>
      </c>
    </row>
    <row r="200" spans="1:12" ht="15">
      <c r="A200" s="84" t="s">
        <v>1909</v>
      </c>
      <c r="B200" s="84" t="s">
        <v>1870</v>
      </c>
      <c r="C200" s="84">
        <v>2</v>
      </c>
      <c r="D200" s="123">
        <v>0.010558704761202244</v>
      </c>
      <c r="E200" s="123">
        <v>1.312929218963689</v>
      </c>
      <c r="F200" s="84" t="s">
        <v>1734</v>
      </c>
      <c r="G200" s="84" t="b">
        <v>0</v>
      </c>
      <c r="H200" s="84" t="b">
        <v>0</v>
      </c>
      <c r="I200" s="84" t="b">
        <v>0</v>
      </c>
      <c r="J200" s="84" t="b">
        <v>0</v>
      </c>
      <c r="K200" s="84" t="b">
        <v>0</v>
      </c>
      <c r="L200" s="84" t="b">
        <v>0</v>
      </c>
    </row>
    <row r="201" spans="1:12" ht="15">
      <c r="A201" s="84" t="s">
        <v>1870</v>
      </c>
      <c r="B201" s="84" t="s">
        <v>1910</v>
      </c>
      <c r="C201" s="84">
        <v>2</v>
      </c>
      <c r="D201" s="123">
        <v>0.010558704761202244</v>
      </c>
      <c r="E201" s="123">
        <v>1.568201724066995</v>
      </c>
      <c r="F201" s="84" t="s">
        <v>1734</v>
      </c>
      <c r="G201" s="84" t="b">
        <v>0</v>
      </c>
      <c r="H201" s="84" t="b">
        <v>0</v>
      </c>
      <c r="I201" s="84" t="b">
        <v>0</v>
      </c>
      <c r="J201" s="84" t="b">
        <v>1</v>
      </c>
      <c r="K201" s="84" t="b">
        <v>0</v>
      </c>
      <c r="L201" s="84" t="b">
        <v>0</v>
      </c>
    </row>
    <row r="202" spans="1:12" ht="15">
      <c r="A202" s="84" t="s">
        <v>1910</v>
      </c>
      <c r="B202" s="84" t="s">
        <v>1911</v>
      </c>
      <c r="C202" s="84">
        <v>2</v>
      </c>
      <c r="D202" s="123">
        <v>0.010558704761202244</v>
      </c>
      <c r="E202" s="123">
        <v>1.9661417327390327</v>
      </c>
      <c r="F202" s="84" t="s">
        <v>1734</v>
      </c>
      <c r="G202" s="84" t="b">
        <v>1</v>
      </c>
      <c r="H202" s="84" t="b">
        <v>0</v>
      </c>
      <c r="I202" s="84" t="b">
        <v>0</v>
      </c>
      <c r="J202" s="84" t="b">
        <v>0</v>
      </c>
      <c r="K202" s="84" t="b">
        <v>0</v>
      </c>
      <c r="L202" s="84" t="b">
        <v>0</v>
      </c>
    </row>
    <row r="203" spans="1:12" ht="15">
      <c r="A203" s="84" t="s">
        <v>1911</v>
      </c>
      <c r="B203" s="84" t="s">
        <v>1912</v>
      </c>
      <c r="C203" s="84">
        <v>2</v>
      </c>
      <c r="D203" s="123">
        <v>0.010558704761202244</v>
      </c>
      <c r="E203" s="123">
        <v>1.9661417327390327</v>
      </c>
      <c r="F203" s="84" t="s">
        <v>1734</v>
      </c>
      <c r="G203" s="84" t="b">
        <v>0</v>
      </c>
      <c r="H203" s="84" t="b">
        <v>0</v>
      </c>
      <c r="I203" s="84" t="b">
        <v>0</v>
      </c>
      <c r="J203" s="84" t="b">
        <v>0</v>
      </c>
      <c r="K203" s="84" t="b">
        <v>0</v>
      </c>
      <c r="L203" s="84" t="b">
        <v>0</v>
      </c>
    </row>
    <row r="204" spans="1:12" ht="15">
      <c r="A204" s="84" t="s">
        <v>1912</v>
      </c>
      <c r="B204" s="84" t="s">
        <v>2298</v>
      </c>
      <c r="C204" s="84">
        <v>2</v>
      </c>
      <c r="D204" s="123">
        <v>0.010558704761202244</v>
      </c>
      <c r="E204" s="123">
        <v>1.9661417327390327</v>
      </c>
      <c r="F204" s="84" t="s">
        <v>1734</v>
      </c>
      <c r="G204" s="84" t="b">
        <v>0</v>
      </c>
      <c r="H204" s="84" t="b">
        <v>0</v>
      </c>
      <c r="I204" s="84" t="b">
        <v>0</v>
      </c>
      <c r="J204" s="84" t="b">
        <v>0</v>
      </c>
      <c r="K204" s="84" t="b">
        <v>0</v>
      </c>
      <c r="L204" s="84" t="b">
        <v>0</v>
      </c>
    </row>
    <row r="205" spans="1:12" ht="15">
      <c r="A205" s="84" t="s">
        <v>2298</v>
      </c>
      <c r="B205" s="84" t="s">
        <v>2267</v>
      </c>
      <c r="C205" s="84">
        <v>2</v>
      </c>
      <c r="D205" s="123">
        <v>0.010558704761202244</v>
      </c>
      <c r="E205" s="123">
        <v>1.7900504736833514</v>
      </c>
      <c r="F205" s="84" t="s">
        <v>1734</v>
      </c>
      <c r="G205" s="84" t="b">
        <v>0</v>
      </c>
      <c r="H205" s="84" t="b">
        <v>0</v>
      </c>
      <c r="I205" s="84" t="b">
        <v>0</v>
      </c>
      <c r="J205" s="84" t="b">
        <v>0</v>
      </c>
      <c r="K205" s="84" t="b">
        <v>0</v>
      </c>
      <c r="L205" s="84" t="b">
        <v>0</v>
      </c>
    </row>
    <row r="206" spans="1:12" ht="15">
      <c r="A206" s="84" t="s">
        <v>2258</v>
      </c>
      <c r="B206" s="84" t="s">
        <v>2299</v>
      </c>
      <c r="C206" s="84">
        <v>2</v>
      </c>
      <c r="D206" s="123">
        <v>0.010558704761202244</v>
      </c>
      <c r="E206" s="123">
        <v>1.7900504736833514</v>
      </c>
      <c r="F206" s="84" t="s">
        <v>1734</v>
      </c>
      <c r="G206" s="84" t="b">
        <v>0</v>
      </c>
      <c r="H206" s="84" t="b">
        <v>0</v>
      </c>
      <c r="I206" s="84" t="b">
        <v>0</v>
      </c>
      <c r="J206" s="84" t="b">
        <v>0</v>
      </c>
      <c r="K206" s="84" t="b">
        <v>0</v>
      </c>
      <c r="L206" s="84" t="b">
        <v>0</v>
      </c>
    </row>
    <row r="207" spans="1:12" ht="15">
      <c r="A207" s="84" t="s">
        <v>269</v>
      </c>
      <c r="B207" s="84" t="s">
        <v>446</v>
      </c>
      <c r="C207" s="84">
        <v>2</v>
      </c>
      <c r="D207" s="123">
        <v>0.010558704761202244</v>
      </c>
      <c r="E207" s="123">
        <v>0.568201724066995</v>
      </c>
      <c r="F207" s="84" t="s">
        <v>1734</v>
      </c>
      <c r="G207" s="84" t="b">
        <v>0</v>
      </c>
      <c r="H207" s="84" t="b">
        <v>0</v>
      </c>
      <c r="I207" s="84" t="b">
        <v>0</v>
      </c>
      <c r="J207" s="84" t="b">
        <v>0</v>
      </c>
      <c r="K207" s="84" t="b">
        <v>0</v>
      </c>
      <c r="L207" s="84" t="b">
        <v>0</v>
      </c>
    </row>
    <row r="208" spans="1:12" ht="15">
      <c r="A208" s="84" t="s">
        <v>1873</v>
      </c>
      <c r="B208" s="84" t="s">
        <v>2309</v>
      </c>
      <c r="C208" s="84">
        <v>2</v>
      </c>
      <c r="D208" s="123">
        <v>0.010558704761202244</v>
      </c>
      <c r="E208" s="123">
        <v>1.568201724066995</v>
      </c>
      <c r="F208" s="84" t="s">
        <v>1734</v>
      </c>
      <c r="G208" s="84" t="b">
        <v>0</v>
      </c>
      <c r="H208" s="84" t="b">
        <v>0</v>
      </c>
      <c r="I208" s="84" t="b">
        <v>0</v>
      </c>
      <c r="J208" s="84" t="b">
        <v>0</v>
      </c>
      <c r="K208" s="84" t="b">
        <v>0</v>
      </c>
      <c r="L208" s="84" t="b">
        <v>0</v>
      </c>
    </row>
    <row r="209" spans="1:12" ht="15">
      <c r="A209" s="84" t="s">
        <v>2309</v>
      </c>
      <c r="B209" s="84" t="s">
        <v>2310</v>
      </c>
      <c r="C209" s="84">
        <v>2</v>
      </c>
      <c r="D209" s="123">
        <v>0.010558704761202244</v>
      </c>
      <c r="E209" s="123">
        <v>1.9661417327390327</v>
      </c>
      <c r="F209" s="84" t="s">
        <v>1734</v>
      </c>
      <c r="G209" s="84" t="b">
        <v>0</v>
      </c>
      <c r="H209" s="84" t="b">
        <v>0</v>
      </c>
      <c r="I209" s="84" t="b">
        <v>0</v>
      </c>
      <c r="J209" s="84" t="b">
        <v>0</v>
      </c>
      <c r="K209" s="84" t="b">
        <v>0</v>
      </c>
      <c r="L209" s="84" t="b">
        <v>0</v>
      </c>
    </row>
    <row r="210" spans="1:12" ht="15">
      <c r="A210" s="84" t="s">
        <v>2310</v>
      </c>
      <c r="B210" s="84" t="s">
        <v>1870</v>
      </c>
      <c r="C210" s="84">
        <v>2</v>
      </c>
      <c r="D210" s="123">
        <v>0.010558704761202244</v>
      </c>
      <c r="E210" s="123">
        <v>1.48902047801937</v>
      </c>
      <c r="F210" s="84" t="s">
        <v>1734</v>
      </c>
      <c r="G210" s="84" t="b">
        <v>0</v>
      </c>
      <c r="H210" s="84" t="b">
        <v>0</v>
      </c>
      <c r="I210" s="84" t="b">
        <v>0</v>
      </c>
      <c r="J210" s="84" t="b">
        <v>0</v>
      </c>
      <c r="K210" s="84" t="b">
        <v>0</v>
      </c>
      <c r="L210" s="84" t="b">
        <v>0</v>
      </c>
    </row>
    <row r="211" spans="1:12" ht="15">
      <c r="A211" s="84" t="s">
        <v>1870</v>
      </c>
      <c r="B211" s="84" t="s">
        <v>2261</v>
      </c>
      <c r="C211" s="84">
        <v>2</v>
      </c>
      <c r="D211" s="123">
        <v>0.010558704761202244</v>
      </c>
      <c r="E211" s="123">
        <v>1.3921104650113139</v>
      </c>
      <c r="F211" s="84" t="s">
        <v>1734</v>
      </c>
      <c r="G211" s="84" t="b">
        <v>0</v>
      </c>
      <c r="H211" s="84" t="b">
        <v>0</v>
      </c>
      <c r="I211" s="84" t="b">
        <v>0</v>
      </c>
      <c r="J211" s="84" t="b">
        <v>0</v>
      </c>
      <c r="K211" s="84" t="b">
        <v>0</v>
      </c>
      <c r="L211" s="84" t="b">
        <v>0</v>
      </c>
    </row>
    <row r="212" spans="1:12" ht="15">
      <c r="A212" s="84" t="s">
        <v>2261</v>
      </c>
      <c r="B212" s="84" t="s">
        <v>2311</v>
      </c>
      <c r="C212" s="84">
        <v>2</v>
      </c>
      <c r="D212" s="123">
        <v>0.010558704761202244</v>
      </c>
      <c r="E212" s="123">
        <v>1.7900504736833514</v>
      </c>
      <c r="F212" s="84" t="s">
        <v>1734</v>
      </c>
      <c r="G212" s="84" t="b">
        <v>0</v>
      </c>
      <c r="H212" s="84" t="b">
        <v>0</v>
      </c>
      <c r="I212" s="84" t="b">
        <v>0</v>
      </c>
      <c r="J212" s="84" t="b">
        <v>0</v>
      </c>
      <c r="K212" s="84" t="b">
        <v>0</v>
      </c>
      <c r="L212" s="84" t="b">
        <v>0</v>
      </c>
    </row>
    <row r="213" spans="1:12" ht="15">
      <c r="A213" s="84" t="s">
        <v>2311</v>
      </c>
      <c r="B213" s="84" t="s">
        <v>1874</v>
      </c>
      <c r="C213" s="84">
        <v>2</v>
      </c>
      <c r="D213" s="123">
        <v>0.010558704761202244</v>
      </c>
      <c r="E213" s="123">
        <v>1.6651117370750514</v>
      </c>
      <c r="F213" s="84" t="s">
        <v>1734</v>
      </c>
      <c r="G213" s="84" t="b">
        <v>0</v>
      </c>
      <c r="H213" s="84" t="b">
        <v>0</v>
      </c>
      <c r="I213" s="84" t="b">
        <v>0</v>
      </c>
      <c r="J213" s="84" t="b">
        <v>0</v>
      </c>
      <c r="K213" s="84" t="b">
        <v>0</v>
      </c>
      <c r="L213" s="84" t="b">
        <v>0</v>
      </c>
    </row>
    <row r="214" spans="1:12" ht="15">
      <c r="A214" s="84" t="s">
        <v>269</v>
      </c>
      <c r="B214" s="84" t="s">
        <v>1815</v>
      </c>
      <c r="C214" s="84">
        <v>5</v>
      </c>
      <c r="D214" s="123">
        <v>0.013581103108228977</v>
      </c>
      <c r="E214" s="123">
        <v>1.1982642380068727</v>
      </c>
      <c r="F214" s="84" t="s">
        <v>1735</v>
      </c>
      <c r="G214" s="84" t="b">
        <v>0</v>
      </c>
      <c r="H214" s="84" t="b">
        <v>0</v>
      </c>
      <c r="I214" s="84" t="b">
        <v>0</v>
      </c>
      <c r="J214" s="84" t="b">
        <v>0</v>
      </c>
      <c r="K214" s="84" t="b">
        <v>0</v>
      </c>
      <c r="L214" s="84" t="b">
        <v>0</v>
      </c>
    </row>
    <row r="215" spans="1:12" ht="15">
      <c r="A215" s="84" t="s">
        <v>1879</v>
      </c>
      <c r="B215" s="84" t="s">
        <v>1870</v>
      </c>
      <c r="C215" s="84">
        <v>4</v>
      </c>
      <c r="D215" s="123">
        <v>0.012453571224420172</v>
      </c>
      <c r="E215" s="123">
        <v>1.7423322823571483</v>
      </c>
      <c r="F215" s="84" t="s">
        <v>1735</v>
      </c>
      <c r="G215" s="84" t="b">
        <v>0</v>
      </c>
      <c r="H215" s="84" t="b">
        <v>0</v>
      </c>
      <c r="I215" s="84" t="b">
        <v>0</v>
      </c>
      <c r="J215" s="84" t="b">
        <v>0</v>
      </c>
      <c r="K215" s="84" t="b">
        <v>0</v>
      </c>
      <c r="L215" s="84" t="b">
        <v>0</v>
      </c>
    </row>
    <row r="216" spans="1:12" ht="15">
      <c r="A216" s="84" t="s">
        <v>2276</v>
      </c>
      <c r="B216" s="84" t="s">
        <v>2277</v>
      </c>
      <c r="C216" s="84">
        <v>3</v>
      </c>
      <c r="D216" s="123">
        <v>0.010876310425794226</v>
      </c>
      <c r="E216" s="123">
        <v>1.8672710189654482</v>
      </c>
      <c r="F216" s="84" t="s">
        <v>1735</v>
      </c>
      <c r="G216" s="84" t="b">
        <v>0</v>
      </c>
      <c r="H216" s="84" t="b">
        <v>0</v>
      </c>
      <c r="I216" s="84" t="b">
        <v>0</v>
      </c>
      <c r="J216" s="84" t="b">
        <v>0</v>
      </c>
      <c r="K216" s="84" t="b">
        <v>0</v>
      </c>
      <c r="L216" s="84" t="b">
        <v>0</v>
      </c>
    </row>
    <row r="217" spans="1:12" ht="15">
      <c r="A217" s="84" t="s">
        <v>2277</v>
      </c>
      <c r="B217" s="84" t="s">
        <v>269</v>
      </c>
      <c r="C217" s="84">
        <v>3</v>
      </c>
      <c r="D217" s="123">
        <v>0.010876310425794226</v>
      </c>
      <c r="E217" s="123">
        <v>1.2304489213782739</v>
      </c>
      <c r="F217" s="84" t="s">
        <v>1735</v>
      </c>
      <c r="G217" s="84" t="b">
        <v>0</v>
      </c>
      <c r="H217" s="84" t="b">
        <v>0</v>
      </c>
      <c r="I217" s="84" t="b">
        <v>0</v>
      </c>
      <c r="J217" s="84" t="b">
        <v>0</v>
      </c>
      <c r="K217" s="84" t="b">
        <v>0</v>
      </c>
      <c r="L217" s="84" t="b">
        <v>0</v>
      </c>
    </row>
    <row r="218" spans="1:12" ht="15">
      <c r="A218" s="84" t="s">
        <v>1815</v>
      </c>
      <c r="B218" s="84" t="s">
        <v>446</v>
      </c>
      <c r="C218" s="84">
        <v>3</v>
      </c>
      <c r="D218" s="123">
        <v>0.010876310425794226</v>
      </c>
      <c r="E218" s="123">
        <v>0.800324229334835</v>
      </c>
      <c r="F218" s="84" t="s">
        <v>1735</v>
      </c>
      <c r="G218" s="84" t="b">
        <v>0</v>
      </c>
      <c r="H218" s="84" t="b">
        <v>0</v>
      </c>
      <c r="I218" s="84" t="b">
        <v>0</v>
      </c>
      <c r="J218" s="84" t="b">
        <v>0</v>
      </c>
      <c r="K218" s="84" t="b">
        <v>0</v>
      </c>
      <c r="L218" s="84" t="b">
        <v>0</v>
      </c>
    </row>
    <row r="219" spans="1:12" ht="15">
      <c r="A219" s="84" t="s">
        <v>446</v>
      </c>
      <c r="B219" s="84" t="s">
        <v>2278</v>
      </c>
      <c r="C219" s="84">
        <v>3</v>
      </c>
      <c r="D219" s="123">
        <v>0.010876310425794226</v>
      </c>
      <c r="E219" s="123">
        <v>1.2304489213782739</v>
      </c>
      <c r="F219" s="84" t="s">
        <v>1735</v>
      </c>
      <c r="G219" s="84" t="b">
        <v>0</v>
      </c>
      <c r="H219" s="84" t="b">
        <v>0</v>
      </c>
      <c r="I219" s="84" t="b">
        <v>0</v>
      </c>
      <c r="J219" s="84" t="b">
        <v>0</v>
      </c>
      <c r="K219" s="84" t="b">
        <v>0</v>
      </c>
      <c r="L219" s="84" t="b">
        <v>0</v>
      </c>
    </row>
    <row r="220" spans="1:12" ht="15">
      <c r="A220" s="84" t="s">
        <v>2278</v>
      </c>
      <c r="B220" s="84" t="s">
        <v>2279</v>
      </c>
      <c r="C220" s="84">
        <v>3</v>
      </c>
      <c r="D220" s="123">
        <v>0.010876310425794226</v>
      </c>
      <c r="E220" s="123">
        <v>1.8672710189654482</v>
      </c>
      <c r="F220" s="84" t="s">
        <v>1735</v>
      </c>
      <c r="G220" s="84" t="b">
        <v>0</v>
      </c>
      <c r="H220" s="84" t="b">
        <v>0</v>
      </c>
      <c r="I220" s="84" t="b">
        <v>0</v>
      </c>
      <c r="J220" s="84" t="b">
        <v>0</v>
      </c>
      <c r="K220" s="84" t="b">
        <v>0</v>
      </c>
      <c r="L220" s="84" t="b">
        <v>0</v>
      </c>
    </row>
    <row r="221" spans="1:12" ht="15">
      <c r="A221" s="84" t="s">
        <v>2279</v>
      </c>
      <c r="B221" s="84" t="s">
        <v>2280</v>
      </c>
      <c r="C221" s="84">
        <v>3</v>
      </c>
      <c r="D221" s="123">
        <v>0.010876310425794226</v>
      </c>
      <c r="E221" s="123">
        <v>1.8672710189654482</v>
      </c>
      <c r="F221" s="84" t="s">
        <v>1735</v>
      </c>
      <c r="G221" s="84" t="b">
        <v>0</v>
      </c>
      <c r="H221" s="84" t="b">
        <v>0</v>
      </c>
      <c r="I221" s="84" t="b">
        <v>0</v>
      </c>
      <c r="J221" s="84" t="b">
        <v>0</v>
      </c>
      <c r="K221" s="84" t="b">
        <v>0</v>
      </c>
      <c r="L221" s="84" t="b">
        <v>0</v>
      </c>
    </row>
    <row r="222" spans="1:12" ht="15">
      <c r="A222" s="84" t="s">
        <v>2280</v>
      </c>
      <c r="B222" s="84" t="s">
        <v>2266</v>
      </c>
      <c r="C222" s="84">
        <v>3</v>
      </c>
      <c r="D222" s="123">
        <v>0.010876310425794226</v>
      </c>
      <c r="E222" s="123">
        <v>1.8672710189654482</v>
      </c>
      <c r="F222" s="84" t="s">
        <v>1735</v>
      </c>
      <c r="G222" s="84" t="b">
        <v>0</v>
      </c>
      <c r="H222" s="84" t="b">
        <v>0</v>
      </c>
      <c r="I222" s="84" t="b">
        <v>0</v>
      </c>
      <c r="J222" s="84" t="b">
        <v>0</v>
      </c>
      <c r="K222" s="84" t="b">
        <v>0</v>
      </c>
      <c r="L222" s="84" t="b">
        <v>0</v>
      </c>
    </row>
    <row r="223" spans="1:12" ht="15">
      <c r="A223" s="84" t="s">
        <v>2266</v>
      </c>
      <c r="B223" s="84" t="s">
        <v>1879</v>
      </c>
      <c r="C223" s="84">
        <v>3</v>
      </c>
      <c r="D223" s="123">
        <v>0.010876310425794226</v>
      </c>
      <c r="E223" s="123">
        <v>1.7423322823571483</v>
      </c>
      <c r="F223" s="84" t="s">
        <v>1735</v>
      </c>
      <c r="G223" s="84" t="b">
        <v>0</v>
      </c>
      <c r="H223" s="84" t="b">
        <v>0</v>
      </c>
      <c r="I223" s="84" t="b">
        <v>0</v>
      </c>
      <c r="J223" s="84" t="b">
        <v>0</v>
      </c>
      <c r="K223" s="84" t="b">
        <v>0</v>
      </c>
      <c r="L223" s="84" t="b">
        <v>0</v>
      </c>
    </row>
    <row r="224" spans="1:12" ht="15">
      <c r="A224" s="84" t="s">
        <v>1880</v>
      </c>
      <c r="B224" s="84" t="s">
        <v>2282</v>
      </c>
      <c r="C224" s="84">
        <v>3</v>
      </c>
      <c r="D224" s="123">
        <v>0.013041366889593585</v>
      </c>
      <c r="E224" s="123">
        <v>1.7423322823571483</v>
      </c>
      <c r="F224" s="84" t="s">
        <v>1735</v>
      </c>
      <c r="G224" s="84" t="b">
        <v>0</v>
      </c>
      <c r="H224" s="84" t="b">
        <v>0</v>
      </c>
      <c r="I224" s="84" t="b">
        <v>0</v>
      </c>
      <c r="J224" s="84" t="b">
        <v>0</v>
      </c>
      <c r="K224" s="84" t="b">
        <v>0</v>
      </c>
      <c r="L224" s="84" t="b">
        <v>0</v>
      </c>
    </row>
    <row r="225" spans="1:12" ht="15">
      <c r="A225" s="84" t="s">
        <v>2259</v>
      </c>
      <c r="B225" s="84" t="s">
        <v>446</v>
      </c>
      <c r="C225" s="84">
        <v>3</v>
      </c>
      <c r="D225" s="123">
        <v>0.010876310425794226</v>
      </c>
      <c r="E225" s="123">
        <v>1.0221729789511915</v>
      </c>
      <c r="F225" s="84" t="s">
        <v>1735</v>
      </c>
      <c r="G225" s="84" t="b">
        <v>0</v>
      </c>
      <c r="H225" s="84" t="b">
        <v>0</v>
      </c>
      <c r="I225" s="84" t="b">
        <v>0</v>
      </c>
      <c r="J225" s="84" t="b">
        <v>0</v>
      </c>
      <c r="K225" s="84" t="b">
        <v>0</v>
      </c>
      <c r="L225" s="84" t="b">
        <v>0</v>
      </c>
    </row>
    <row r="226" spans="1:12" ht="15">
      <c r="A226" s="84" t="s">
        <v>2289</v>
      </c>
      <c r="B226" s="84" t="s">
        <v>2269</v>
      </c>
      <c r="C226" s="84">
        <v>2</v>
      </c>
      <c r="D226" s="123">
        <v>0.008694244593062391</v>
      </c>
      <c r="E226" s="123">
        <v>1.691179759909767</v>
      </c>
      <c r="F226" s="84" t="s">
        <v>1735</v>
      </c>
      <c r="G226" s="84" t="b">
        <v>1</v>
      </c>
      <c r="H226" s="84" t="b">
        <v>0</v>
      </c>
      <c r="I226" s="84" t="b">
        <v>0</v>
      </c>
      <c r="J226" s="84" t="b">
        <v>1</v>
      </c>
      <c r="K226" s="84" t="b">
        <v>0</v>
      </c>
      <c r="L226" s="84" t="b">
        <v>0</v>
      </c>
    </row>
    <row r="227" spans="1:12" ht="15">
      <c r="A227" s="84" t="s">
        <v>268</v>
      </c>
      <c r="B227" s="84" t="s">
        <v>2293</v>
      </c>
      <c r="C227" s="84">
        <v>2</v>
      </c>
      <c r="D227" s="123">
        <v>0.008694244593062391</v>
      </c>
      <c r="E227" s="123">
        <v>2.0433622780211294</v>
      </c>
      <c r="F227" s="84" t="s">
        <v>1735</v>
      </c>
      <c r="G227" s="84" t="b">
        <v>0</v>
      </c>
      <c r="H227" s="84" t="b">
        <v>0</v>
      </c>
      <c r="I227" s="84" t="b">
        <v>0</v>
      </c>
      <c r="J227" s="84" t="b">
        <v>1</v>
      </c>
      <c r="K227" s="84" t="b">
        <v>0</v>
      </c>
      <c r="L227" s="84" t="b">
        <v>0</v>
      </c>
    </row>
    <row r="228" spans="1:12" ht="15">
      <c r="A228" s="84" t="s">
        <v>2293</v>
      </c>
      <c r="B228" s="84" t="s">
        <v>463</v>
      </c>
      <c r="C228" s="84">
        <v>2</v>
      </c>
      <c r="D228" s="123">
        <v>0.008694244593062391</v>
      </c>
      <c r="E228" s="123">
        <v>1.3443922736851108</v>
      </c>
      <c r="F228" s="84" t="s">
        <v>1735</v>
      </c>
      <c r="G228" s="84" t="b">
        <v>1</v>
      </c>
      <c r="H228" s="84" t="b">
        <v>0</v>
      </c>
      <c r="I228" s="84" t="b">
        <v>0</v>
      </c>
      <c r="J228" s="84" t="b">
        <v>0</v>
      </c>
      <c r="K228" s="84" t="b">
        <v>0</v>
      </c>
      <c r="L228" s="84" t="b">
        <v>0</v>
      </c>
    </row>
    <row r="229" spans="1:12" ht="15">
      <c r="A229" s="84" t="s">
        <v>463</v>
      </c>
      <c r="B229" s="84" t="s">
        <v>2294</v>
      </c>
      <c r="C229" s="84">
        <v>2</v>
      </c>
      <c r="D229" s="123">
        <v>0.008694244593062391</v>
      </c>
      <c r="E229" s="123">
        <v>1.441302286693167</v>
      </c>
      <c r="F229" s="84" t="s">
        <v>1735</v>
      </c>
      <c r="G229" s="84" t="b">
        <v>0</v>
      </c>
      <c r="H229" s="84" t="b">
        <v>0</v>
      </c>
      <c r="I229" s="84" t="b">
        <v>0</v>
      </c>
      <c r="J229" s="84" t="b">
        <v>0</v>
      </c>
      <c r="K229" s="84" t="b">
        <v>0</v>
      </c>
      <c r="L229" s="84" t="b">
        <v>0</v>
      </c>
    </row>
    <row r="230" spans="1:12" ht="15">
      <c r="A230" s="84" t="s">
        <v>2294</v>
      </c>
      <c r="B230" s="84" t="s">
        <v>1878</v>
      </c>
      <c r="C230" s="84">
        <v>2</v>
      </c>
      <c r="D230" s="123">
        <v>0.008694244593062391</v>
      </c>
      <c r="E230" s="123">
        <v>1.8672710189654482</v>
      </c>
      <c r="F230" s="84" t="s">
        <v>1735</v>
      </c>
      <c r="G230" s="84" t="b">
        <v>0</v>
      </c>
      <c r="H230" s="84" t="b">
        <v>0</v>
      </c>
      <c r="I230" s="84" t="b">
        <v>0</v>
      </c>
      <c r="J230" s="84" t="b">
        <v>1</v>
      </c>
      <c r="K230" s="84" t="b">
        <v>0</v>
      </c>
      <c r="L230" s="84" t="b">
        <v>0</v>
      </c>
    </row>
    <row r="231" spans="1:12" ht="15">
      <c r="A231" s="84" t="s">
        <v>1878</v>
      </c>
      <c r="B231" s="84" t="s">
        <v>2295</v>
      </c>
      <c r="C231" s="84">
        <v>2</v>
      </c>
      <c r="D231" s="123">
        <v>0.008694244593062391</v>
      </c>
      <c r="E231" s="123">
        <v>1.6454222693490919</v>
      </c>
      <c r="F231" s="84" t="s">
        <v>1735</v>
      </c>
      <c r="G231" s="84" t="b">
        <v>1</v>
      </c>
      <c r="H231" s="84" t="b">
        <v>0</v>
      </c>
      <c r="I231" s="84" t="b">
        <v>0</v>
      </c>
      <c r="J231" s="84" t="b">
        <v>0</v>
      </c>
      <c r="K231" s="84" t="b">
        <v>0</v>
      </c>
      <c r="L231" s="84" t="b">
        <v>0</v>
      </c>
    </row>
    <row r="232" spans="1:12" ht="15">
      <c r="A232" s="84" t="s">
        <v>2295</v>
      </c>
      <c r="B232" s="84" t="s">
        <v>2296</v>
      </c>
      <c r="C232" s="84">
        <v>2</v>
      </c>
      <c r="D232" s="123">
        <v>0.008694244593062391</v>
      </c>
      <c r="E232" s="123">
        <v>2.0433622780211294</v>
      </c>
      <c r="F232" s="84" t="s">
        <v>1735</v>
      </c>
      <c r="G232" s="84" t="b">
        <v>0</v>
      </c>
      <c r="H232" s="84" t="b">
        <v>0</v>
      </c>
      <c r="I232" s="84" t="b">
        <v>0</v>
      </c>
      <c r="J232" s="84" t="b">
        <v>0</v>
      </c>
      <c r="K232" s="84" t="b">
        <v>0</v>
      </c>
      <c r="L232" s="84" t="b">
        <v>0</v>
      </c>
    </row>
    <row r="233" spans="1:12" ht="15">
      <c r="A233" s="84" t="s">
        <v>2296</v>
      </c>
      <c r="B233" s="84" t="s">
        <v>441</v>
      </c>
      <c r="C233" s="84">
        <v>2</v>
      </c>
      <c r="D233" s="123">
        <v>0.008694244593062391</v>
      </c>
      <c r="E233" s="123">
        <v>1.7423322823571483</v>
      </c>
      <c r="F233" s="84" t="s">
        <v>1735</v>
      </c>
      <c r="G233" s="84" t="b">
        <v>0</v>
      </c>
      <c r="H233" s="84" t="b">
        <v>0</v>
      </c>
      <c r="I233" s="84" t="b">
        <v>0</v>
      </c>
      <c r="J233" s="84" t="b">
        <v>0</v>
      </c>
      <c r="K233" s="84" t="b">
        <v>0</v>
      </c>
      <c r="L233" s="84" t="b">
        <v>0</v>
      </c>
    </row>
    <row r="234" spans="1:12" ht="15">
      <c r="A234" s="84" t="s">
        <v>441</v>
      </c>
      <c r="B234" s="84" t="s">
        <v>2297</v>
      </c>
      <c r="C234" s="84">
        <v>2</v>
      </c>
      <c r="D234" s="123">
        <v>0.008694244593062391</v>
      </c>
      <c r="E234" s="123">
        <v>1.8672710189654482</v>
      </c>
      <c r="F234" s="84" t="s">
        <v>1735</v>
      </c>
      <c r="G234" s="84" t="b">
        <v>0</v>
      </c>
      <c r="H234" s="84" t="b">
        <v>0</v>
      </c>
      <c r="I234" s="84" t="b">
        <v>0</v>
      </c>
      <c r="J234" s="84" t="b">
        <v>0</v>
      </c>
      <c r="K234" s="84" t="b">
        <v>0</v>
      </c>
      <c r="L234" s="84" t="b">
        <v>0</v>
      </c>
    </row>
    <row r="235" spans="1:12" ht="15">
      <c r="A235" s="84" t="s">
        <v>315</v>
      </c>
      <c r="B235" s="84" t="s">
        <v>2276</v>
      </c>
      <c r="C235" s="84">
        <v>2</v>
      </c>
      <c r="D235" s="123">
        <v>0.008694244593062391</v>
      </c>
      <c r="E235" s="123">
        <v>2.0433622780211294</v>
      </c>
      <c r="F235" s="84" t="s">
        <v>1735</v>
      </c>
      <c r="G235" s="84" t="b">
        <v>0</v>
      </c>
      <c r="H235" s="84" t="b">
        <v>0</v>
      </c>
      <c r="I235" s="84" t="b">
        <v>0</v>
      </c>
      <c r="J235" s="84" t="b">
        <v>0</v>
      </c>
      <c r="K235" s="84" t="b">
        <v>0</v>
      </c>
      <c r="L235" s="84" t="b">
        <v>0</v>
      </c>
    </row>
    <row r="236" spans="1:12" ht="15">
      <c r="A236" s="84" t="s">
        <v>2281</v>
      </c>
      <c r="B236" s="84" t="s">
        <v>1874</v>
      </c>
      <c r="C236" s="84">
        <v>2</v>
      </c>
      <c r="D236" s="123">
        <v>0.008694244593062391</v>
      </c>
      <c r="E236" s="123">
        <v>1.8672710189654482</v>
      </c>
      <c r="F236" s="84" t="s">
        <v>1735</v>
      </c>
      <c r="G236" s="84" t="b">
        <v>1</v>
      </c>
      <c r="H236" s="84" t="b">
        <v>0</v>
      </c>
      <c r="I236" s="84" t="b">
        <v>0</v>
      </c>
      <c r="J236" s="84" t="b">
        <v>0</v>
      </c>
      <c r="K236" s="84" t="b">
        <v>0</v>
      </c>
      <c r="L236" s="84" t="b">
        <v>0</v>
      </c>
    </row>
    <row r="237" spans="1:12" ht="15">
      <c r="A237" s="84" t="s">
        <v>1874</v>
      </c>
      <c r="B237" s="84" t="s">
        <v>2313</v>
      </c>
      <c r="C237" s="84">
        <v>2</v>
      </c>
      <c r="D237" s="123">
        <v>0.008694244593062391</v>
      </c>
      <c r="E237" s="123">
        <v>1.8672710189654482</v>
      </c>
      <c r="F237" s="84" t="s">
        <v>1735</v>
      </c>
      <c r="G237" s="84" t="b">
        <v>0</v>
      </c>
      <c r="H237" s="84" t="b">
        <v>0</v>
      </c>
      <c r="I237" s="84" t="b">
        <v>0</v>
      </c>
      <c r="J237" s="84" t="b">
        <v>0</v>
      </c>
      <c r="K237" s="84" t="b">
        <v>0</v>
      </c>
      <c r="L237" s="84" t="b">
        <v>0</v>
      </c>
    </row>
    <row r="238" spans="1:12" ht="15">
      <c r="A238" s="84" t="s">
        <v>2313</v>
      </c>
      <c r="B238" s="84" t="s">
        <v>2314</v>
      </c>
      <c r="C238" s="84">
        <v>2</v>
      </c>
      <c r="D238" s="123">
        <v>0.008694244593062391</v>
      </c>
      <c r="E238" s="123">
        <v>2.0433622780211294</v>
      </c>
      <c r="F238" s="84" t="s">
        <v>1735</v>
      </c>
      <c r="G238" s="84" t="b">
        <v>0</v>
      </c>
      <c r="H238" s="84" t="b">
        <v>0</v>
      </c>
      <c r="I238" s="84" t="b">
        <v>0</v>
      </c>
      <c r="J238" s="84" t="b">
        <v>0</v>
      </c>
      <c r="K238" s="84" t="b">
        <v>0</v>
      </c>
      <c r="L238" s="84" t="b">
        <v>0</v>
      </c>
    </row>
    <row r="239" spans="1:12" ht="15">
      <c r="A239" s="84" t="s">
        <v>2314</v>
      </c>
      <c r="B239" s="84" t="s">
        <v>2315</v>
      </c>
      <c r="C239" s="84">
        <v>2</v>
      </c>
      <c r="D239" s="123">
        <v>0.008694244593062391</v>
      </c>
      <c r="E239" s="123">
        <v>2.0433622780211294</v>
      </c>
      <c r="F239" s="84" t="s">
        <v>1735</v>
      </c>
      <c r="G239" s="84" t="b">
        <v>0</v>
      </c>
      <c r="H239" s="84" t="b">
        <v>0</v>
      </c>
      <c r="I239" s="84" t="b">
        <v>0</v>
      </c>
      <c r="J239" s="84" t="b">
        <v>1</v>
      </c>
      <c r="K239" s="84" t="b">
        <v>0</v>
      </c>
      <c r="L239" s="84" t="b">
        <v>0</v>
      </c>
    </row>
    <row r="240" spans="1:12" ht="15">
      <c r="A240" s="84" t="s">
        <v>2315</v>
      </c>
      <c r="B240" s="84" t="s">
        <v>1880</v>
      </c>
      <c r="C240" s="84">
        <v>2</v>
      </c>
      <c r="D240" s="123">
        <v>0.008694244593062391</v>
      </c>
      <c r="E240" s="123">
        <v>1.7423322823571483</v>
      </c>
      <c r="F240" s="84" t="s">
        <v>1735</v>
      </c>
      <c r="G240" s="84" t="b">
        <v>1</v>
      </c>
      <c r="H240" s="84" t="b">
        <v>0</v>
      </c>
      <c r="I240" s="84" t="b">
        <v>0</v>
      </c>
      <c r="J240" s="84" t="b">
        <v>0</v>
      </c>
      <c r="K240" s="84" t="b">
        <v>0</v>
      </c>
      <c r="L240" s="84" t="b">
        <v>0</v>
      </c>
    </row>
    <row r="241" spans="1:12" ht="15">
      <c r="A241" s="84" t="s">
        <v>2282</v>
      </c>
      <c r="B241" s="84" t="s">
        <v>2316</v>
      </c>
      <c r="C241" s="84">
        <v>2</v>
      </c>
      <c r="D241" s="123">
        <v>0.008694244593062391</v>
      </c>
      <c r="E241" s="123">
        <v>1.8672710189654482</v>
      </c>
      <c r="F241" s="84" t="s">
        <v>1735</v>
      </c>
      <c r="G241" s="84" t="b">
        <v>0</v>
      </c>
      <c r="H241" s="84" t="b">
        <v>0</v>
      </c>
      <c r="I241" s="84" t="b">
        <v>0</v>
      </c>
      <c r="J241" s="84" t="b">
        <v>0</v>
      </c>
      <c r="K241" s="84" t="b">
        <v>0</v>
      </c>
      <c r="L241" s="84" t="b">
        <v>0</v>
      </c>
    </row>
    <row r="242" spans="1:12" ht="15">
      <c r="A242" s="84" t="s">
        <v>2316</v>
      </c>
      <c r="B242" s="84" t="s">
        <v>2317</v>
      </c>
      <c r="C242" s="84">
        <v>2</v>
      </c>
      <c r="D242" s="123">
        <v>0.008694244593062391</v>
      </c>
      <c r="E242" s="123">
        <v>2.0433622780211294</v>
      </c>
      <c r="F242" s="84" t="s">
        <v>1735</v>
      </c>
      <c r="G242" s="84" t="b">
        <v>0</v>
      </c>
      <c r="H242" s="84" t="b">
        <v>0</v>
      </c>
      <c r="I242" s="84" t="b">
        <v>0</v>
      </c>
      <c r="J242" s="84" t="b">
        <v>0</v>
      </c>
      <c r="K242" s="84" t="b">
        <v>0</v>
      </c>
      <c r="L242" s="84" t="b">
        <v>0</v>
      </c>
    </row>
    <row r="243" spans="1:12" ht="15">
      <c r="A243" s="84" t="s">
        <v>2317</v>
      </c>
      <c r="B243" s="84" t="s">
        <v>2318</v>
      </c>
      <c r="C243" s="84">
        <v>2</v>
      </c>
      <c r="D243" s="123">
        <v>0.008694244593062391</v>
      </c>
      <c r="E243" s="123">
        <v>2.0433622780211294</v>
      </c>
      <c r="F243" s="84" t="s">
        <v>1735</v>
      </c>
      <c r="G243" s="84" t="b">
        <v>0</v>
      </c>
      <c r="H243" s="84" t="b">
        <v>0</v>
      </c>
      <c r="I243" s="84" t="b">
        <v>0</v>
      </c>
      <c r="J243" s="84" t="b">
        <v>0</v>
      </c>
      <c r="K243" s="84" t="b">
        <v>0</v>
      </c>
      <c r="L243" s="84" t="b">
        <v>0</v>
      </c>
    </row>
    <row r="244" spans="1:12" ht="15">
      <c r="A244" s="84" t="s">
        <v>2318</v>
      </c>
      <c r="B244" s="84" t="s">
        <v>476</v>
      </c>
      <c r="C244" s="84">
        <v>2</v>
      </c>
      <c r="D244" s="123">
        <v>0.008694244593062391</v>
      </c>
      <c r="E244" s="123">
        <v>2.0433622780211294</v>
      </c>
      <c r="F244" s="84" t="s">
        <v>1735</v>
      </c>
      <c r="G244" s="84" t="b">
        <v>0</v>
      </c>
      <c r="H244" s="84" t="b">
        <v>0</v>
      </c>
      <c r="I244" s="84" t="b">
        <v>0</v>
      </c>
      <c r="J244" s="84" t="b">
        <v>0</v>
      </c>
      <c r="K244" s="84" t="b">
        <v>0</v>
      </c>
      <c r="L244" s="84" t="b">
        <v>0</v>
      </c>
    </row>
    <row r="245" spans="1:12" ht="15">
      <c r="A245" s="84" t="s">
        <v>476</v>
      </c>
      <c r="B245" s="84" t="s">
        <v>2319</v>
      </c>
      <c r="C245" s="84">
        <v>2</v>
      </c>
      <c r="D245" s="123">
        <v>0.008694244593062391</v>
      </c>
      <c r="E245" s="123">
        <v>2.0433622780211294</v>
      </c>
      <c r="F245" s="84" t="s">
        <v>1735</v>
      </c>
      <c r="G245" s="84" t="b">
        <v>0</v>
      </c>
      <c r="H245" s="84" t="b">
        <v>0</v>
      </c>
      <c r="I245" s="84" t="b">
        <v>0</v>
      </c>
      <c r="J245" s="84" t="b">
        <v>0</v>
      </c>
      <c r="K245" s="84" t="b">
        <v>0</v>
      </c>
      <c r="L245" s="84" t="b">
        <v>0</v>
      </c>
    </row>
    <row r="246" spans="1:12" ht="15">
      <c r="A246" s="84" t="s">
        <v>2319</v>
      </c>
      <c r="B246" s="84" t="s">
        <v>1880</v>
      </c>
      <c r="C246" s="84">
        <v>2</v>
      </c>
      <c r="D246" s="123">
        <v>0.008694244593062391</v>
      </c>
      <c r="E246" s="123">
        <v>1.7423322823571483</v>
      </c>
      <c r="F246" s="84" t="s">
        <v>1735</v>
      </c>
      <c r="G246" s="84" t="b">
        <v>0</v>
      </c>
      <c r="H246" s="84" t="b">
        <v>0</v>
      </c>
      <c r="I246" s="84" t="b">
        <v>0</v>
      </c>
      <c r="J246" s="84" t="b">
        <v>0</v>
      </c>
      <c r="K246" s="84" t="b">
        <v>0</v>
      </c>
      <c r="L246" s="84" t="b">
        <v>0</v>
      </c>
    </row>
    <row r="247" spans="1:12" ht="15">
      <c r="A247" s="84" t="s">
        <v>463</v>
      </c>
      <c r="B247" s="84" t="s">
        <v>446</v>
      </c>
      <c r="C247" s="84">
        <v>2</v>
      </c>
      <c r="D247" s="123">
        <v>0.008694244593062391</v>
      </c>
      <c r="E247" s="123">
        <v>0.420112987623229</v>
      </c>
      <c r="F247" s="84" t="s">
        <v>1735</v>
      </c>
      <c r="G247" s="84" t="b">
        <v>0</v>
      </c>
      <c r="H247" s="84" t="b">
        <v>0</v>
      </c>
      <c r="I247" s="84" t="b">
        <v>0</v>
      </c>
      <c r="J247" s="84" t="b">
        <v>0</v>
      </c>
      <c r="K247" s="84" t="b">
        <v>0</v>
      </c>
      <c r="L247" s="84" t="b">
        <v>0</v>
      </c>
    </row>
    <row r="248" spans="1:12" ht="15">
      <c r="A248" s="84" t="s">
        <v>463</v>
      </c>
      <c r="B248" s="84" t="s">
        <v>1816</v>
      </c>
      <c r="C248" s="84">
        <v>2</v>
      </c>
      <c r="D248" s="123">
        <v>0.008694244593062391</v>
      </c>
      <c r="E248" s="123">
        <v>1.265211027637486</v>
      </c>
      <c r="F248" s="84" t="s">
        <v>1735</v>
      </c>
      <c r="G248" s="84" t="b">
        <v>0</v>
      </c>
      <c r="H248" s="84" t="b">
        <v>0</v>
      </c>
      <c r="I248" s="84" t="b">
        <v>0</v>
      </c>
      <c r="J248" s="84" t="b">
        <v>1</v>
      </c>
      <c r="K248" s="84" t="b">
        <v>0</v>
      </c>
      <c r="L248" s="84" t="b">
        <v>0</v>
      </c>
    </row>
    <row r="249" spans="1:12" ht="15">
      <c r="A249" s="84" t="s">
        <v>1816</v>
      </c>
      <c r="B249" s="84" t="s">
        <v>2336</v>
      </c>
      <c r="C249" s="84">
        <v>2</v>
      </c>
      <c r="D249" s="123">
        <v>0.008694244593062391</v>
      </c>
      <c r="E249" s="123">
        <v>1.7423322823571483</v>
      </c>
      <c r="F249" s="84" t="s">
        <v>1735</v>
      </c>
      <c r="G249" s="84" t="b">
        <v>1</v>
      </c>
      <c r="H249" s="84" t="b">
        <v>0</v>
      </c>
      <c r="I249" s="84" t="b">
        <v>0</v>
      </c>
      <c r="J249" s="84" t="b">
        <v>0</v>
      </c>
      <c r="K249" s="84" t="b">
        <v>0</v>
      </c>
      <c r="L249" s="84" t="b">
        <v>0</v>
      </c>
    </row>
    <row r="250" spans="1:12" ht="15">
      <c r="A250" s="84" t="s">
        <v>2336</v>
      </c>
      <c r="B250" s="84" t="s">
        <v>2290</v>
      </c>
      <c r="C250" s="84">
        <v>2</v>
      </c>
      <c r="D250" s="123">
        <v>0.008694244593062391</v>
      </c>
      <c r="E250" s="123">
        <v>1.8672710189654482</v>
      </c>
      <c r="F250" s="84" t="s">
        <v>1735</v>
      </c>
      <c r="G250" s="84" t="b">
        <v>0</v>
      </c>
      <c r="H250" s="84" t="b">
        <v>0</v>
      </c>
      <c r="I250" s="84" t="b">
        <v>0</v>
      </c>
      <c r="J250" s="84" t="b">
        <v>0</v>
      </c>
      <c r="K250" s="84" t="b">
        <v>0</v>
      </c>
      <c r="L250" s="84" t="b">
        <v>0</v>
      </c>
    </row>
    <row r="251" spans="1:12" ht="15">
      <c r="A251" s="84" t="s">
        <v>2290</v>
      </c>
      <c r="B251" s="84" t="s">
        <v>446</v>
      </c>
      <c r="C251" s="84">
        <v>2</v>
      </c>
      <c r="D251" s="123">
        <v>0.008694244593062391</v>
      </c>
      <c r="E251" s="123">
        <v>1.0221729789511915</v>
      </c>
      <c r="F251" s="84" t="s">
        <v>1735</v>
      </c>
      <c r="G251" s="84" t="b">
        <v>0</v>
      </c>
      <c r="H251" s="84" t="b">
        <v>0</v>
      </c>
      <c r="I251" s="84" t="b">
        <v>0</v>
      </c>
      <c r="J251" s="84" t="b">
        <v>0</v>
      </c>
      <c r="K251" s="84" t="b">
        <v>0</v>
      </c>
      <c r="L251" s="84" t="b">
        <v>0</v>
      </c>
    </row>
    <row r="252" spans="1:12" ht="15">
      <c r="A252" s="84" t="s">
        <v>1878</v>
      </c>
      <c r="B252" s="84" t="s">
        <v>1871</v>
      </c>
      <c r="C252" s="84">
        <v>2</v>
      </c>
      <c r="D252" s="123">
        <v>0.008694244593062391</v>
      </c>
      <c r="E252" s="123">
        <v>1.6454222693490919</v>
      </c>
      <c r="F252" s="84" t="s">
        <v>1735</v>
      </c>
      <c r="G252" s="84" t="b">
        <v>1</v>
      </c>
      <c r="H252" s="84" t="b">
        <v>0</v>
      </c>
      <c r="I252" s="84" t="b">
        <v>0</v>
      </c>
      <c r="J252" s="84" t="b">
        <v>0</v>
      </c>
      <c r="K252" s="84" t="b">
        <v>0</v>
      </c>
      <c r="L252" s="84" t="b">
        <v>0</v>
      </c>
    </row>
    <row r="253" spans="1:12" ht="15">
      <c r="A253" s="84" t="s">
        <v>1871</v>
      </c>
      <c r="B253" s="84" t="s">
        <v>446</v>
      </c>
      <c r="C253" s="84">
        <v>2</v>
      </c>
      <c r="D253" s="123">
        <v>0.008694244593062391</v>
      </c>
      <c r="E253" s="123">
        <v>1.0221729789511915</v>
      </c>
      <c r="F253" s="84" t="s">
        <v>1735</v>
      </c>
      <c r="G253" s="84" t="b">
        <v>0</v>
      </c>
      <c r="H253" s="84" t="b">
        <v>0</v>
      </c>
      <c r="I253" s="84" t="b">
        <v>0</v>
      </c>
      <c r="J253" s="84" t="b">
        <v>0</v>
      </c>
      <c r="K253" s="84" t="b">
        <v>0</v>
      </c>
      <c r="L253" s="84" t="b">
        <v>0</v>
      </c>
    </row>
    <row r="254" spans="1:12" ht="15">
      <c r="A254" s="84" t="s">
        <v>446</v>
      </c>
      <c r="B254" s="84" t="s">
        <v>2264</v>
      </c>
      <c r="C254" s="84">
        <v>2</v>
      </c>
      <c r="D254" s="123">
        <v>0.008694244593062391</v>
      </c>
      <c r="E254" s="123">
        <v>1.2304489213782739</v>
      </c>
      <c r="F254" s="84" t="s">
        <v>1735</v>
      </c>
      <c r="G254" s="84" t="b">
        <v>0</v>
      </c>
      <c r="H254" s="84" t="b">
        <v>0</v>
      </c>
      <c r="I254" s="84" t="b">
        <v>0</v>
      </c>
      <c r="J254" s="84" t="b">
        <v>0</v>
      </c>
      <c r="K254" s="84" t="b">
        <v>0</v>
      </c>
      <c r="L254" s="84" t="b">
        <v>0</v>
      </c>
    </row>
    <row r="255" spans="1:12" ht="15">
      <c r="A255" s="84" t="s">
        <v>2264</v>
      </c>
      <c r="B255" s="84" t="s">
        <v>2338</v>
      </c>
      <c r="C255" s="84">
        <v>2</v>
      </c>
      <c r="D255" s="123">
        <v>0.008694244593062391</v>
      </c>
      <c r="E255" s="123">
        <v>2.0433622780211294</v>
      </c>
      <c r="F255" s="84" t="s">
        <v>1735</v>
      </c>
      <c r="G255" s="84" t="b">
        <v>0</v>
      </c>
      <c r="H255" s="84" t="b">
        <v>0</v>
      </c>
      <c r="I255" s="84" t="b">
        <v>0</v>
      </c>
      <c r="J255" s="84" t="b">
        <v>0</v>
      </c>
      <c r="K255" s="84" t="b">
        <v>0</v>
      </c>
      <c r="L255" s="84" t="b">
        <v>0</v>
      </c>
    </row>
    <row r="256" spans="1:12" ht="15">
      <c r="A256" s="84" t="s">
        <v>2338</v>
      </c>
      <c r="B256" s="84" t="s">
        <v>269</v>
      </c>
      <c r="C256" s="84">
        <v>2</v>
      </c>
      <c r="D256" s="123">
        <v>0.008694244593062391</v>
      </c>
      <c r="E256" s="123">
        <v>1.2304489213782739</v>
      </c>
      <c r="F256" s="84" t="s">
        <v>1735</v>
      </c>
      <c r="G256" s="84" t="b">
        <v>0</v>
      </c>
      <c r="H256" s="84" t="b">
        <v>0</v>
      </c>
      <c r="I256" s="84" t="b">
        <v>0</v>
      </c>
      <c r="J256" s="84" t="b">
        <v>0</v>
      </c>
      <c r="K256" s="84" t="b">
        <v>0</v>
      </c>
      <c r="L256" s="84" t="b">
        <v>0</v>
      </c>
    </row>
    <row r="257" spans="1:12" ht="15">
      <c r="A257" s="84" t="s">
        <v>1815</v>
      </c>
      <c r="B257" s="84" t="s">
        <v>1873</v>
      </c>
      <c r="C257" s="84">
        <v>2</v>
      </c>
      <c r="D257" s="123">
        <v>0.008694244593062391</v>
      </c>
      <c r="E257" s="123">
        <v>1.6454222693490919</v>
      </c>
      <c r="F257" s="84" t="s">
        <v>1735</v>
      </c>
      <c r="G257" s="84" t="b">
        <v>0</v>
      </c>
      <c r="H257" s="84" t="b">
        <v>0</v>
      </c>
      <c r="I257" s="84" t="b">
        <v>0</v>
      </c>
      <c r="J257" s="84" t="b">
        <v>0</v>
      </c>
      <c r="K257" s="84" t="b">
        <v>0</v>
      </c>
      <c r="L257" s="84" t="b">
        <v>0</v>
      </c>
    </row>
    <row r="258" spans="1:12" ht="15">
      <c r="A258" s="84" t="s">
        <v>1873</v>
      </c>
      <c r="B258" s="84" t="s">
        <v>2262</v>
      </c>
      <c r="C258" s="84">
        <v>2</v>
      </c>
      <c r="D258" s="123">
        <v>0.008694244593062391</v>
      </c>
      <c r="E258" s="123">
        <v>1.8672710189654482</v>
      </c>
      <c r="F258" s="84" t="s">
        <v>1735</v>
      </c>
      <c r="G258" s="84" t="b">
        <v>0</v>
      </c>
      <c r="H258" s="84" t="b">
        <v>0</v>
      </c>
      <c r="I258" s="84" t="b">
        <v>0</v>
      </c>
      <c r="J258" s="84" t="b">
        <v>0</v>
      </c>
      <c r="K258" s="84" t="b">
        <v>0</v>
      </c>
      <c r="L258" s="84" t="b">
        <v>0</v>
      </c>
    </row>
    <row r="259" spans="1:12" ht="15">
      <c r="A259" s="84" t="s">
        <v>2262</v>
      </c>
      <c r="B259" s="84" t="s">
        <v>2339</v>
      </c>
      <c r="C259" s="84">
        <v>2</v>
      </c>
      <c r="D259" s="123">
        <v>0.008694244593062391</v>
      </c>
      <c r="E259" s="123">
        <v>1.8672710189654482</v>
      </c>
      <c r="F259" s="84" t="s">
        <v>1735</v>
      </c>
      <c r="G259" s="84" t="b">
        <v>0</v>
      </c>
      <c r="H259" s="84" t="b">
        <v>0</v>
      </c>
      <c r="I259" s="84" t="b">
        <v>0</v>
      </c>
      <c r="J259" s="84" t="b">
        <v>0</v>
      </c>
      <c r="K259" s="84" t="b">
        <v>0</v>
      </c>
      <c r="L259" s="84" t="b">
        <v>0</v>
      </c>
    </row>
    <row r="260" spans="1:12" ht="15">
      <c r="A260" s="84" t="s">
        <v>2339</v>
      </c>
      <c r="B260" s="84" t="s">
        <v>2283</v>
      </c>
      <c r="C260" s="84">
        <v>2</v>
      </c>
      <c r="D260" s="123">
        <v>0.008694244593062391</v>
      </c>
      <c r="E260" s="123">
        <v>1.8672710189654482</v>
      </c>
      <c r="F260" s="84" t="s">
        <v>1735</v>
      </c>
      <c r="G260" s="84" t="b">
        <v>0</v>
      </c>
      <c r="H260" s="84" t="b">
        <v>0</v>
      </c>
      <c r="I260" s="84" t="b">
        <v>0</v>
      </c>
      <c r="J260" s="84" t="b">
        <v>0</v>
      </c>
      <c r="K260" s="84" t="b">
        <v>0</v>
      </c>
      <c r="L260" s="84" t="b">
        <v>0</v>
      </c>
    </row>
    <row r="261" spans="1:12" ht="15">
      <c r="A261" s="84" t="s">
        <v>2342</v>
      </c>
      <c r="B261" s="84" t="s">
        <v>2343</v>
      </c>
      <c r="C261" s="84">
        <v>2</v>
      </c>
      <c r="D261" s="123">
        <v>0.008694244593062391</v>
      </c>
      <c r="E261" s="123">
        <v>2.0433622780211294</v>
      </c>
      <c r="F261" s="84" t="s">
        <v>1735</v>
      </c>
      <c r="G261" s="84" t="b">
        <v>1</v>
      </c>
      <c r="H261" s="84" t="b">
        <v>0</v>
      </c>
      <c r="I261" s="84" t="b">
        <v>0</v>
      </c>
      <c r="J261" s="84" t="b">
        <v>0</v>
      </c>
      <c r="K261" s="84" t="b">
        <v>0</v>
      </c>
      <c r="L261" s="84" t="b">
        <v>0</v>
      </c>
    </row>
    <row r="262" spans="1:12" ht="15">
      <c r="A262" s="84" t="s">
        <v>2343</v>
      </c>
      <c r="B262" s="84" t="s">
        <v>463</v>
      </c>
      <c r="C262" s="84">
        <v>2</v>
      </c>
      <c r="D262" s="123">
        <v>0.008694244593062391</v>
      </c>
      <c r="E262" s="123">
        <v>1.3443922736851108</v>
      </c>
      <c r="F262" s="84" t="s">
        <v>1735</v>
      </c>
      <c r="G262" s="84" t="b">
        <v>0</v>
      </c>
      <c r="H262" s="84" t="b">
        <v>0</v>
      </c>
      <c r="I262" s="84" t="b">
        <v>0</v>
      </c>
      <c r="J262" s="84" t="b">
        <v>0</v>
      </c>
      <c r="K262" s="84" t="b">
        <v>0</v>
      </c>
      <c r="L262" s="84" t="b">
        <v>0</v>
      </c>
    </row>
    <row r="263" spans="1:12" ht="15">
      <c r="A263" s="84" t="s">
        <v>463</v>
      </c>
      <c r="B263" s="84" t="s">
        <v>2344</v>
      </c>
      <c r="C263" s="84">
        <v>2</v>
      </c>
      <c r="D263" s="123">
        <v>0.008694244593062391</v>
      </c>
      <c r="E263" s="123">
        <v>1.441302286693167</v>
      </c>
      <c r="F263" s="84" t="s">
        <v>1735</v>
      </c>
      <c r="G263" s="84" t="b">
        <v>0</v>
      </c>
      <c r="H263" s="84" t="b">
        <v>0</v>
      </c>
      <c r="I263" s="84" t="b">
        <v>0</v>
      </c>
      <c r="J263" s="84" t="b">
        <v>0</v>
      </c>
      <c r="K263" s="84" t="b">
        <v>0</v>
      </c>
      <c r="L263" s="84" t="b">
        <v>0</v>
      </c>
    </row>
    <row r="264" spans="1:12" ht="15">
      <c r="A264" s="84" t="s">
        <v>2344</v>
      </c>
      <c r="B264" s="84" t="s">
        <v>1814</v>
      </c>
      <c r="C264" s="84">
        <v>2</v>
      </c>
      <c r="D264" s="123">
        <v>0.008694244593062391</v>
      </c>
      <c r="E264" s="123">
        <v>1.6454222693490919</v>
      </c>
      <c r="F264" s="84" t="s">
        <v>1735</v>
      </c>
      <c r="G264" s="84" t="b">
        <v>0</v>
      </c>
      <c r="H264" s="84" t="b">
        <v>0</v>
      </c>
      <c r="I264" s="84" t="b">
        <v>0</v>
      </c>
      <c r="J264" s="84" t="b">
        <v>0</v>
      </c>
      <c r="K264" s="84" t="b">
        <v>0</v>
      </c>
      <c r="L264" s="84" t="b">
        <v>0</v>
      </c>
    </row>
    <row r="265" spans="1:12" ht="15">
      <c r="A265" s="84" t="s">
        <v>1814</v>
      </c>
      <c r="B265" s="84" t="s">
        <v>2263</v>
      </c>
      <c r="C265" s="84">
        <v>2</v>
      </c>
      <c r="D265" s="123">
        <v>0.008694244593062391</v>
      </c>
      <c r="E265" s="123">
        <v>2.0433622780211294</v>
      </c>
      <c r="F265" s="84" t="s">
        <v>1735</v>
      </c>
      <c r="G265" s="84" t="b">
        <v>0</v>
      </c>
      <c r="H265" s="84" t="b">
        <v>0</v>
      </c>
      <c r="I265" s="84" t="b">
        <v>0</v>
      </c>
      <c r="J265" s="84" t="b">
        <v>0</v>
      </c>
      <c r="K265" s="84" t="b">
        <v>0</v>
      </c>
      <c r="L265" s="84" t="b">
        <v>0</v>
      </c>
    </row>
    <row r="266" spans="1:12" ht="15">
      <c r="A266" s="84" t="s">
        <v>2263</v>
      </c>
      <c r="B266" s="84" t="s">
        <v>269</v>
      </c>
      <c r="C266" s="84">
        <v>2</v>
      </c>
      <c r="D266" s="123">
        <v>0.008694244593062391</v>
      </c>
      <c r="E266" s="123">
        <v>1.2304489213782739</v>
      </c>
      <c r="F266" s="84" t="s">
        <v>1735</v>
      </c>
      <c r="G266" s="84" t="b">
        <v>0</v>
      </c>
      <c r="H266" s="84" t="b">
        <v>0</v>
      </c>
      <c r="I266" s="84" t="b">
        <v>0</v>
      </c>
      <c r="J266" s="84" t="b">
        <v>0</v>
      </c>
      <c r="K266" s="84" t="b">
        <v>0</v>
      </c>
      <c r="L266" s="84" t="b">
        <v>0</v>
      </c>
    </row>
    <row r="267" spans="1:12" ht="15">
      <c r="A267" s="84" t="s">
        <v>269</v>
      </c>
      <c r="B267" s="84" t="s">
        <v>2345</v>
      </c>
      <c r="C267" s="84">
        <v>2</v>
      </c>
      <c r="D267" s="123">
        <v>0.008694244593062391</v>
      </c>
      <c r="E267" s="123">
        <v>1.1982642380068727</v>
      </c>
      <c r="F267" s="84" t="s">
        <v>1735</v>
      </c>
      <c r="G267" s="84" t="b">
        <v>0</v>
      </c>
      <c r="H267" s="84" t="b">
        <v>0</v>
      </c>
      <c r="I267" s="84" t="b">
        <v>0</v>
      </c>
      <c r="J267" s="84" t="b">
        <v>0</v>
      </c>
      <c r="K267" s="84" t="b">
        <v>0</v>
      </c>
      <c r="L267" s="84" t="b">
        <v>0</v>
      </c>
    </row>
    <row r="268" spans="1:12" ht="15">
      <c r="A268" s="84" t="s">
        <v>2345</v>
      </c>
      <c r="B268" s="84" t="s">
        <v>2258</v>
      </c>
      <c r="C268" s="84">
        <v>2</v>
      </c>
      <c r="D268" s="123">
        <v>0.008694244593062391</v>
      </c>
      <c r="E268" s="123">
        <v>2.0433622780211294</v>
      </c>
      <c r="F268" s="84" t="s">
        <v>1735</v>
      </c>
      <c r="G268" s="84" t="b">
        <v>0</v>
      </c>
      <c r="H268" s="84" t="b">
        <v>0</v>
      </c>
      <c r="I268" s="84" t="b">
        <v>0</v>
      </c>
      <c r="J268" s="84" t="b">
        <v>0</v>
      </c>
      <c r="K268" s="84" t="b">
        <v>0</v>
      </c>
      <c r="L268" s="84" t="b">
        <v>0</v>
      </c>
    </row>
    <row r="269" spans="1:12" ht="15">
      <c r="A269" s="84" t="s">
        <v>2258</v>
      </c>
      <c r="B269" s="84" t="s">
        <v>2259</v>
      </c>
      <c r="C269" s="84">
        <v>2</v>
      </c>
      <c r="D269" s="123">
        <v>0.008694244593062391</v>
      </c>
      <c r="E269" s="123">
        <v>1.8672710189654482</v>
      </c>
      <c r="F269" s="84" t="s">
        <v>1735</v>
      </c>
      <c r="G269" s="84" t="b">
        <v>0</v>
      </c>
      <c r="H269" s="84" t="b">
        <v>0</v>
      </c>
      <c r="I269" s="84" t="b">
        <v>0</v>
      </c>
      <c r="J269" s="84" t="b">
        <v>0</v>
      </c>
      <c r="K269" s="84" t="b">
        <v>0</v>
      </c>
      <c r="L269" s="84" t="b">
        <v>0</v>
      </c>
    </row>
    <row r="270" spans="1:12" ht="15">
      <c r="A270" s="84" t="s">
        <v>463</v>
      </c>
      <c r="B270" s="84" t="s">
        <v>446</v>
      </c>
      <c r="C270" s="84">
        <v>10</v>
      </c>
      <c r="D270" s="123">
        <v>0.006437499678668684</v>
      </c>
      <c r="E270" s="123">
        <v>0.9247490475808076</v>
      </c>
      <c r="F270" s="84" t="s">
        <v>1736</v>
      </c>
      <c r="G270" s="84" t="b">
        <v>0</v>
      </c>
      <c r="H270" s="84" t="b">
        <v>0</v>
      </c>
      <c r="I270" s="84" t="b">
        <v>0</v>
      </c>
      <c r="J270" s="84" t="b">
        <v>0</v>
      </c>
      <c r="K270" s="84" t="b">
        <v>0</v>
      </c>
      <c r="L270" s="84" t="b">
        <v>0</v>
      </c>
    </row>
    <row r="271" spans="1:12" ht="15">
      <c r="A271" s="84" t="s">
        <v>1882</v>
      </c>
      <c r="B271" s="84" t="s">
        <v>1883</v>
      </c>
      <c r="C271" s="84">
        <v>6</v>
      </c>
      <c r="D271" s="123">
        <v>0.014684390032389328</v>
      </c>
      <c r="E271" s="123">
        <v>1.2671717284030137</v>
      </c>
      <c r="F271" s="84" t="s">
        <v>1736</v>
      </c>
      <c r="G271" s="84" t="b">
        <v>0</v>
      </c>
      <c r="H271" s="84" t="b">
        <v>0</v>
      </c>
      <c r="I271" s="84" t="b">
        <v>0</v>
      </c>
      <c r="J271" s="84" t="b">
        <v>0</v>
      </c>
      <c r="K271" s="84" t="b">
        <v>0</v>
      </c>
      <c r="L271" s="84" t="b">
        <v>0</v>
      </c>
    </row>
    <row r="272" spans="1:12" ht="15">
      <c r="A272" s="84" t="s">
        <v>1883</v>
      </c>
      <c r="B272" s="84" t="s">
        <v>1884</v>
      </c>
      <c r="C272" s="84">
        <v>6</v>
      </c>
      <c r="D272" s="123">
        <v>0.014684390032389328</v>
      </c>
      <c r="E272" s="123">
        <v>1.2671717284030137</v>
      </c>
      <c r="F272" s="84" t="s">
        <v>1736</v>
      </c>
      <c r="G272" s="84" t="b">
        <v>0</v>
      </c>
      <c r="H272" s="84" t="b">
        <v>0</v>
      </c>
      <c r="I272" s="84" t="b">
        <v>0</v>
      </c>
      <c r="J272" s="84" t="b">
        <v>0</v>
      </c>
      <c r="K272" s="84" t="b">
        <v>0</v>
      </c>
      <c r="L272" s="84" t="b">
        <v>0</v>
      </c>
    </row>
    <row r="273" spans="1:12" ht="15">
      <c r="A273" s="84" t="s">
        <v>1884</v>
      </c>
      <c r="B273" s="84" t="s">
        <v>1885</v>
      </c>
      <c r="C273" s="84">
        <v>6</v>
      </c>
      <c r="D273" s="123">
        <v>0.014684390032389328</v>
      </c>
      <c r="E273" s="123">
        <v>1.2671717284030137</v>
      </c>
      <c r="F273" s="84" t="s">
        <v>1736</v>
      </c>
      <c r="G273" s="84" t="b">
        <v>0</v>
      </c>
      <c r="H273" s="84" t="b">
        <v>0</v>
      </c>
      <c r="I273" s="84" t="b">
        <v>0</v>
      </c>
      <c r="J273" s="84" t="b">
        <v>0</v>
      </c>
      <c r="K273" s="84" t="b">
        <v>0</v>
      </c>
      <c r="L273" s="84" t="b">
        <v>0</v>
      </c>
    </row>
    <row r="274" spans="1:12" ht="15">
      <c r="A274" s="84" t="s">
        <v>1885</v>
      </c>
      <c r="B274" s="84" t="s">
        <v>1886</v>
      </c>
      <c r="C274" s="84">
        <v>6</v>
      </c>
      <c r="D274" s="123">
        <v>0.014684390032389328</v>
      </c>
      <c r="E274" s="123">
        <v>1.2671717284030137</v>
      </c>
      <c r="F274" s="84" t="s">
        <v>1736</v>
      </c>
      <c r="G274" s="84" t="b">
        <v>0</v>
      </c>
      <c r="H274" s="84" t="b">
        <v>0</v>
      </c>
      <c r="I274" s="84" t="b">
        <v>0</v>
      </c>
      <c r="J274" s="84" t="b">
        <v>0</v>
      </c>
      <c r="K274" s="84" t="b">
        <v>0</v>
      </c>
      <c r="L274" s="84" t="b">
        <v>0</v>
      </c>
    </row>
    <row r="275" spans="1:12" ht="15">
      <c r="A275" s="84" t="s">
        <v>1886</v>
      </c>
      <c r="B275" s="84" t="s">
        <v>1887</v>
      </c>
      <c r="C275" s="84">
        <v>6</v>
      </c>
      <c r="D275" s="123">
        <v>0.014684390032389328</v>
      </c>
      <c r="E275" s="123">
        <v>1.2671717284030137</v>
      </c>
      <c r="F275" s="84" t="s">
        <v>1736</v>
      </c>
      <c r="G275" s="84" t="b">
        <v>0</v>
      </c>
      <c r="H275" s="84" t="b">
        <v>0</v>
      </c>
      <c r="I275" s="84" t="b">
        <v>0</v>
      </c>
      <c r="J275" s="84" t="b">
        <v>0</v>
      </c>
      <c r="K275" s="84" t="b">
        <v>0</v>
      </c>
      <c r="L275" s="84" t="b">
        <v>0</v>
      </c>
    </row>
    <row r="276" spans="1:12" ht="15">
      <c r="A276" s="84" t="s">
        <v>1887</v>
      </c>
      <c r="B276" s="84" t="s">
        <v>1813</v>
      </c>
      <c r="C276" s="84">
        <v>6</v>
      </c>
      <c r="D276" s="123">
        <v>0.014684390032389328</v>
      </c>
      <c r="E276" s="123">
        <v>1.0910804693473326</v>
      </c>
      <c r="F276" s="84" t="s">
        <v>1736</v>
      </c>
      <c r="G276" s="84" t="b">
        <v>0</v>
      </c>
      <c r="H276" s="84" t="b">
        <v>0</v>
      </c>
      <c r="I276" s="84" t="b">
        <v>0</v>
      </c>
      <c r="J276" s="84" t="b">
        <v>0</v>
      </c>
      <c r="K276" s="84" t="b">
        <v>0</v>
      </c>
      <c r="L276" s="84" t="b">
        <v>0</v>
      </c>
    </row>
    <row r="277" spans="1:12" ht="15">
      <c r="A277" s="84" t="s">
        <v>1813</v>
      </c>
      <c r="B277" s="84" t="s">
        <v>463</v>
      </c>
      <c r="C277" s="84">
        <v>6</v>
      </c>
      <c r="D277" s="123">
        <v>0.014684390032389328</v>
      </c>
      <c r="E277" s="123">
        <v>1.0039302936284324</v>
      </c>
      <c r="F277" s="84" t="s">
        <v>1736</v>
      </c>
      <c r="G277" s="84" t="b">
        <v>0</v>
      </c>
      <c r="H277" s="84" t="b">
        <v>0</v>
      </c>
      <c r="I277" s="84" t="b">
        <v>0</v>
      </c>
      <c r="J277" s="84" t="b">
        <v>0</v>
      </c>
      <c r="K277" s="84" t="b">
        <v>0</v>
      </c>
      <c r="L277" s="84" t="b">
        <v>0</v>
      </c>
    </row>
    <row r="278" spans="1:12" ht="15">
      <c r="A278" s="84" t="s">
        <v>303</v>
      </c>
      <c r="B278" s="84" t="s">
        <v>1882</v>
      </c>
      <c r="C278" s="84">
        <v>5</v>
      </c>
      <c r="D278" s="123">
        <v>0.015455741532992114</v>
      </c>
      <c r="E278" s="123">
        <v>1.2002249387724007</v>
      </c>
      <c r="F278" s="84" t="s">
        <v>1736</v>
      </c>
      <c r="G278" s="84" t="b">
        <v>0</v>
      </c>
      <c r="H278" s="84" t="b">
        <v>0</v>
      </c>
      <c r="I278" s="84" t="b">
        <v>0</v>
      </c>
      <c r="J278" s="84" t="b">
        <v>0</v>
      </c>
      <c r="K278" s="84" t="b">
        <v>0</v>
      </c>
      <c r="L278" s="84" t="b">
        <v>0</v>
      </c>
    </row>
    <row r="279" spans="1:12" ht="15">
      <c r="A279" s="84" t="s">
        <v>2284</v>
      </c>
      <c r="B279" s="84" t="s">
        <v>2285</v>
      </c>
      <c r="C279" s="84">
        <v>3</v>
      </c>
      <c r="D279" s="123">
        <v>0.014684390032389328</v>
      </c>
      <c r="E279" s="123">
        <v>1.568201724066995</v>
      </c>
      <c r="F279" s="84" t="s">
        <v>1736</v>
      </c>
      <c r="G279" s="84" t="b">
        <v>0</v>
      </c>
      <c r="H279" s="84" t="b">
        <v>0</v>
      </c>
      <c r="I279" s="84" t="b">
        <v>0</v>
      </c>
      <c r="J279" s="84" t="b">
        <v>0</v>
      </c>
      <c r="K279" s="84" t="b">
        <v>0</v>
      </c>
      <c r="L279" s="84" t="b">
        <v>0</v>
      </c>
    </row>
    <row r="280" spans="1:12" ht="15">
      <c r="A280" s="84" t="s">
        <v>2285</v>
      </c>
      <c r="B280" s="84" t="s">
        <v>2268</v>
      </c>
      <c r="C280" s="84">
        <v>3</v>
      </c>
      <c r="D280" s="123">
        <v>0.014684390032389328</v>
      </c>
      <c r="E280" s="123">
        <v>1.568201724066995</v>
      </c>
      <c r="F280" s="84" t="s">
        <v>1736</v>
      </c>
      <c r="G280" s="84" t="b">
        <v>0</v>
      </c>
      <c r="H280" s="84" t="b">
        <v>0</v>
      </c>
      <c r="I280" s="84" t="b">
        <v>0</v>
      </c>
      <c r="J280" s="84" t="b">
        <v>1</v>
      </c>
      <c r="K280" s="84" t="b">
        <v>0</v>
      </c>
      <c r="L280" s="84" t="b">
        <v>0</v>
      </c>
    </row>
    <row r="281" spans="1:12" ht="15">
      <c r="A281" s="84" t="s">
        <v>2268</v>
      </c>
      <c r="B281" s="84" t="s">
        <v>2286</v>
      </c>
      <c r="C281" s="84">
        <v>3</v>
      </c>
      <c r="D281" s="123">
        <v>0.014684390032389328</v>
      </c>
      <c r="E281" s="123">
        <v>1.568201724066995</v>
      </c>
      <c r="F281" s="84" t="s">
        <v>1736</v>
      </c>
      <c r="G281" s="84" t="b">
        <v>1</v>
      </c>
      <c r="H281" s="84" t="b">
        <v>0</v>
      </c>
      <c r="I281" s="84" t="b">
        <v>0</v>
      </c>
      <c r="J281" s="84" t="b">
        <v>0</v>
      </c>
      <c r="K281" s="84" t="b">
        <v>0</v>
      </c>
      <c r="L281" s="84" t="b">
        <v>0</v>
      </c>
    </row>
    <row r="282" spans="1:12" ht="15">
      <c r="A282" s="84" t="s">
        <v>2286</v>
      </c>
      <c r="B282" s="84" t="s">
        <v>2287</v>
      </c>
      <c r="C282" s="84">
        <v>3</v>
      </c>
      <c r="D282" s="123">
        <v>0.014684390032389328</v>
      </c>
      <c r="E282" s="123">
        <v>1.568201724066995</v>
      </c>
      <c r="F282" s="84" t="s">
        <v>1736</v>
      </c>
      <c r="G282" s="84" t="b">
        <v>0</v>
      </c>
      <c r="H282" s="84" t="b">
        <v>0</v>
      </c>
      <c r="I282" s="84" t="b">
        <v>0</v>
      </c>
      <c r="J282" s="84" t="b">
        <v>0</v>
      </c>
      <c r="K282" s="84" t="b">
        <v>0</v>
      </c>
      <c r="L282" s="84" t="b">
        <v>0</v>
      </c>
    </row>
    <row r="283" spans="1:12" ht="15">
      <c r="A283" s="84" t="s">
        <v>2287</v>
      </c>
      <c r="B283" s="84" t="s">
        <v>2263</v>
      </c>
      <c r="C283" s="84">
        <v>3</v>
      </c>
      <c r="D283" s="123">
        <v>0.014684390032389328</v>
      </c>
      <c r="E283" s="123">
        <v>1.568201724066995</v>
      </c>
      <c r="F283" s="84" t="s">
        <v>1736</v>
      </c>
      <c r="G283" s="84" t="b">
        <v>0</v>
      </c>
      <c r="H283" s="84" t="b">
        <v>0</v>
      </c>
      <c r="I283" s="84" t="b">
        <v>0</v>
      </c>
      <c r="J283" s="84" t="b">
        <v>0</v>
      </c>
      <c r="K283" s="84" t="b">
        <v>0</v>
      </c>
      <c r="L283" s="84" t="b">
        <v>0</v>
      </c>
    </row>
    <row r="284" spans="1:12" ht="15">
      <c r="A284" s="84" t="s">
        <v>2263</v>
      </c>
      <c r="B284" s="84" t="s">
        <v>2288</v>
      </c>
      <c r="C284" s="84">
        <v>3</v>
      </c>
      <c r="D284" s="123">
        <v>0.014684390032389328</v>
      </c>
      <c r="E284" s="123">
        <v>1.568201724066995</v>
      </c>
      <c r="F284" s="84" t="s">
        <v>1736</v>
      </c>
      <c r="G284" s="84" t="b">
        <v>0</v>
      </c>
      <c r="H284" s="84" t="b">
        <v>0</v>
      </c>
      <c r="I284" s="84" t="b">
        <v>0</v>
      </c>
      <c r="J284" s="84" t="b">
        <v>1</v>
      </c>
      <c r="K284" s="84" t="b">
        <v>0</v>
      </c>
      <c r="L284" s="84" t="b">
        <v>0</v>
      </c>
    </row>
    <row r="285" spans="1:12" ht="15">
      <c r="A285" s="84" t="s">
        <v>2288</v>
      </c>
      <c r="B285" s="84" t="s">
        <v>1876</v>
      </c>
      <c r="C285" s="84">
        <v>3</v>
      </c>
      <c r="D285" s="123">
        <v>0.014684390032389328</v>
      </c>
      <c r="E285" s="123">
        <v>1.568201724066995</v>
      </c>
      <c r="F285" s="84" t="s">
        <v>1736</v>
      </c>
      <c r="G285" s="84" t="b">
        <v>1</v>
      </c>
      <c r="H285" s="84" t="b">
        <v>0</v>
      </c>
      <c r="I285" s="84" t="b">
        <v>0</v>
      </c>
      <c r="J285" s="84" t="b">
        <v>0</v>
      </c>
      <c r="K285" s="84" t="b">
        <v>0</v>
      </c>
      <c r="L285" s="84" t="b">
        <v>0</v>
      </c>
    </row>
    <row r="286" spans="1:12" ht="15">
      <c r="A286" s="84" t="s">
        <v>1876</v>
      </c>
      <c r="B286" s="84" t="s">
        <v>2259</v>
      </c>
      <c r="C286" s="84">
        <v>3</v>
      </c>
      <c r="D286" s="123">
        <v>0.014684390032389328</v>
      </c>
      <c r="E286" s="123">
        <v>1.568201724066995</v>
      </c>
      <c r="F286" s="84" t="s">
        <v>1736</v>
      </c>
      <c r="G286" s="84" t="b">
        <v>0</v>
      </c>
      <c r="H286" s="84" t="b">
        <v>0</v>
      </c>
      <c r="I286" s="84" t="b">
        <v>0</v>
      </c>
      <c r="J286" s="84" t="b">
        <v>0</v>
      </c>
      <c r="K286" s="84" t="b">
        <v>0</v>
      </c>
      <c r="L286" s="84" t="b">
        <v>0</v>
      </c>
    </row>
    <row r="287" spans="1:12" ht="15">
      <c r="A287" s="84" t="s">
        <v>2259</v>
      </c>
      <c r="B287" s="84" t="s">
        <v>463</v>
      </c>
      <c r="C287" s="84">
        <v>3</v>
      </c>
      <c r="D287" s="123">
        <v>0.014684390032389328</v>
      </c>
      <c r="E287" s="123">
        <v>1.0039302936284324</v>
      </c>
      <c r="F287" s="84" t="s">
        <v>1736</v>
      </c>
      <c r="G287" s="84" t="b">
        <v>0</v>
      </c>
      <c r="H287" s="84" t="b">
        <v>0</v>
      </c>
      <c r="I287" s="84" t="b">
        <v>0</v>
      </c>
      <c r="J287" s="84" t="b">
        <v>0</v>
      </c>
      <c r="K287" s="84" t="b">
        <v>0</v>
      </c>
      <c r="L287" s="84" t="b">
        <v>0</v>
      </c>
    </row>
    <row r="288" spans="1:12" ht="15">
      <c r="A288" s="84" t="s">
        <v>446</v>
      </c>
      <c r="B288" s="84" t="s">
        <v>1813</v>
      </c>
      <c r="C288" s="84">
        <v>3</v>
      </c>
      <c r="D288" s="123">
        <v>0.014684390032389328</v>
      </c>
      <c r="E288" s="123">
        <v>0.9661417327390326</v>
      </c>
      <c r="F288" s="84" t="s">
        <v>1736</v>
      </c>
      <c r="G288" s="84" t="b">
        <v>0</v>
      </c>
      <c r="H288" s="84" t="b">
        <v>0</v>
      </c>
      <c r="I288" s="84" t="b">
        <v>0</v>
      </c>
      <c r="J288" s="84" t="b">
        <v>0</v>
      </c>
      <c r="K288" s="84" t="b">
        <v>0</v>
      </c>
      <c r="L288" s="84" t="b">
        <v>0</v>
      </c>
    </row>
    <row r="289" spans="1:12" ht="15">
      <c r="A289" s="84" t="s">
        <v>303</v>
      </c>
      <c r="B289" s="84" t="s">
        <v>2284</v>
      </c>
      <c r="C289" s="84">
        <v>2</v>
      </c>
      <c r="D289" s="123">
        <v>0.012652865859896646</v>
      </c>
      <c r="E289" s="123">
        <v>1.2002249387724007</v>
      </c>
      <c r="F289" s="84" t="s">
        <v>1736</v>
      </c>
      <c r="G289" s="84" t="b">
        <v>0</v>
      </c>
      <c r="H289" s="84" t="b">
        <v>0</v>
      </c>
      <c r="I289" s="84" t="b">
        <v>0</v>
      </c>
      <c r="J289" s="84" t="b">
        <v>0</v>
      </c>
      <c r="K289" s="84" t="b">
        <v>0</v>
      </c>
      <c r="L289" s="84" t="b">
        <v>0</v>
      </c>
    </row>
    <row r="290" spans="1:12" ht="15">
      <c r="A290" s="84" t="s">
        <v>1890</v>
      </c>
      <c r="B290" s="84" t="s">
        <v>1891</v>
      </c>
      <c r="C290" s="84">
        <v>2</v>
      </c>
      <c r="D290" s="123">
        <v>0.010968304706199136</v>
      </c>
      <c r="E290" s="123">
        <v>1.6074550232146687</v>
      </c>
      <c r="F290" s="84" t="s">
        <v>1737</v>
      </c>
      <c r="G290" s="84" t="b">
        <v>0</v>
      </c>
      <c r="H290" s="84" t="b">
        <v>0</v>
      </c>
      <c r="I290" s="84" t="b">
        <v>0</v>
      </c>
      <c r="J290" s="84" t="b">
        <v>0</v>
      </c>
      <c r="K290" s="84" t="b">
        <v>0</v>
      </c>
      <c r="L290" s="84" t="b">
        <v>0</v>
      </c>
    </row>
    <row r="291" spans="1:12" ht="15">
      <c r="A291" s="84" t="s">
        <v>1891</v>
      </c>
      <c r="B291" s="84" t="s">
        <v>269</v>
      </c>
      <c r="C291" s="84">
        <v>2</v>
      </c>
      <c r="D291" s="123">
        <v>0.010968304706199136</v>
      </c>
      <c r="E291" s="123">
        <v>1.0633869788643928</v>
      </c>
      <c r="F291" s="84" t="s">
        <v>1737</v>
      </c>
      <c r="G291" s="84" t="b">
        <v>0</v>
      </c>
      <c r="H291" s="84" t="b">
        <v>0</v>
      </c>
      <c r="I291" s="84" t="b">
        <v>0</v>
      </c>
      <c r="J291" s="84" t="b">
        <v>0</v>
      </c>
      <c r="K291" s="84" t="b">
        <v>0</v>
      </c>
      <c r="L291" s="84" t="b">
        <v>0</v>
      </c>
    </row>
    <row r="292" spans="1:12" ht="15">
      <c r="A292" s="84" t="s">
        <v>269</v>
      </c>
      <c r="B292" s="84" t="s">
        <v>1892</v>
      </c>
      <c r="C292" s="84">
        <v>2</v>
      </c>
      <c r="D292" s="123">
        <v>0.010968304706199136</v>
      </c>
      <c r="E292" s="123">
        <v>1.0633869788643928</v>
      </c>
      <c r="F292" s="84" t="s">
        <v>1737</v>
      </c>
      <c r="G292" s="84" t="b">
        <v>0</v>
      </c>
      <c r="H292" s="84" t="b">
        <v>0</v>
      </c>
      <c r="I292" s="84" t="b">
        <v>0</v>
      </c>
      <c r="J292" s="84" t="b">
        <v>0</v>
      </c>
      <c r="K292" s="84" t="b">
        <v>0</v>
      </c>
      <c r="L292" s="84" t="b">
        <v>0</v>
      </c>
    </row>
    <row r="293" spans="1:12" ht="15">
      <c r="A293" s="84" t="s">
        <v>1892</v>
      </c>
      <c r="B293" s="84" t="s">
        <v>1893</v>
      </c>
      <c r="C293" s="84">
        <v>2</v>
      </c>
      <c r="D293" s="123">
        <v>0.010968304706199136</v>
      </c>
      <c r="E293" s="123">
        <v>1.6074550232146687</v>
      </c>
      <c r="F293" s="84" t="s">
        <v>1737</v>
      </c>
      <c r="G293" s="84" t="b">
        <v>0</v>
      </c>
      <c r="H293" s="84" t="b">
        <v>0</v>
      </c>
      <c r="I293" s="84" t="b">
        <v>0</v>
      </c>
      <c r="J293" s="84" t="b">
        <v>0</v>
      </c>
      <c r="K293" s="84" t="b">
        <v>0</v>
      </c>
      <c r="L293" s="84" t="b">
        <v>0</v>
      </c>
    </row>
    <row r="294" spans="1:12" ht="15">
      <c r="A294" s="84" t="s">
        <v>1893</v>
      </c>
      <c r="B294" s="84" t="s">
        <v>1894</v>
      </c>
      <c r="C294" s="84">
        <v>2</v>
      </c>
      <c r="D294" s="123">
        <v>0.010968304706199136</v>
      </c>
      <c r="E294" s="123">
        <v>1.6074550232146687</v>
      </c>
      <c r="F294" s="84" t="s">
        <v>1737</v>
      </c>
      <c r="G294" s="84" t="b">
        <v>0</v>
      </c>
      <c r="H294" s="84" t="b">
        <v>0</v>
      </c>
      <c r="I294" s="84" t="b">
        <v>0</v>
      </c>
      <c r="J294" s="84" t="b">
        <v>0</v>
      </c>
      <c r="K294" s="84" t="b">
        <v>0</v>
      </c>
      <c r="L294" s="84" t="b">
        <v>0</v>
      </c>
    </row>
    <row r="295" spans="1:12" ht="15">
      <c r="A295" s="84" t="s">
        <v>1894</v>
      </c>
      <c r="B295" s="84" t="s">
        <v>1895</v>
      </c>
      <c r="C295" s="84">
        <v>2</v>
      </c>
      <c r="D295" s="123">
        <v>0.010968304706199136</v>
      </c>
      <c r="E295" s="123">
        <v>1.6074550232146687</v>
      </c>
      <c r="F295" s="84" t="s">
        <v>1737</v>
      </c>
      <c r="G295" s="84" t="b">
        <v>0</v>
      </c>
      <c r="H295" s="84" t="b">
        <v>0</v>
      </c>
      <c r="I295" s="84" t="b">
        <v>0</v>
      </c>
      <c r="J295" s="84" t="b">
        <v>0</v>
      </c>
      <c r="K295" s="84" t="b">
        <v>0</v>
      </c>
      <c r="L295" s="84" t="b">
        <v>0</v>
      </c>
    </row>
    <row r="296" spans="1:12" ht="15">
      <c r="A296" s="84" t="s">
        <v>1895</v>
      </c>
      <c r="B296" s="84" t="s">
        <v>1889</v>
      </c>
      <c r="C296" s="84">
        <v>2</v>
      </c>
      <c r="D296" s="123">
        <v>0.010968304706199136</v>
      </c>
      <c r="E296" s="123">
        <v>1.3064250275506875</v>
      </c>
      <c r="F296" s="84" t="s">
        <v>1737</v>
      </c>
      <c r="G296" s="84" t="b">
        <v>0</v>
      </c>
      <c r="H296" s="84" t="b">
        <v>0</v>
      </c>
      <c r="I296" s="84" t="b">
        <v>0</v>
      </c>
      <c r="J296" s="84" t="b">
        <v>0</v>
      </c>
      <c r="K296" s="84" t="b">
        <v>0</v>
      </c>
      <c r="L296" s="84" t="b">
        <v>0</v>
      </c>
    </row>
    <row r="297" spans="1:12" ht="15">
      <c r="A297" s="84" t="s">
        <v>1889</v>
      </c>
      <c r="B297" s="84" t="s">
        <v>2329</v>
      </c>
      <c r="C297" s="84">
        <v>2</v>
      </c>
      <c r="D297" s="123">
        <v>0.010968304706199136</v>
      </c>
      <c r="E297" s="123">
        <v>1.3064250275506875</v>
      </c>
      <c r="F297" s="84" t="s">
        <v>1737</v>
      </c>
      <c r="G297" s="84" t="b">
        <v>0</v>
      </c>
      <c r="H297" s="84" t="b">
        <v>0</v>
      </c>
      <c r="I297" s="84" t="b">
        <v>0</v>
      </c>
      <c r="J297" s="84" t="b">
        <v>0</v>
      </c>
      <c r="K297" s="84" t="b">
        <v>0</v>
      </c>
      <c r="L297" s="84" t="b">
        <v>0</v>
      </c>
    </row>
    <row r="298" spans="1:12" ht="15">
      <c r="A298" s="84" t="s">
        <v>2329</v>
      </c>
      <c r="B298" s="84" t="s">
        <v>2330</v>
      </c>
      <c r="C298" s="84">
        <v>2</v>
      </c>
      <c r="D298" s="123">
        <v>0.010968304706199136</v>
      </c>
      <c r="E298" s="123">
        <v>1.6074550232146687</v>
      </c>
      <c r="F298" s="84" t="s">
        <v>1737</v>
      </c>
      <c r="G298" s="84" t="b">
        <v>0</v>
      </c>
      <c r="H298" s="84" t="b">
        <v>0</v>
      </c>
      <c r="I298" s="84" t="b">
        <v>0</v>
      </c>
      <c r="J298" s="84" t="b">
        <v>0</v>
      </c>
      <c r="K298" s="84" t="b">
        <v>0</v>
      </c>
      <c r="L298" s="84" t="b">
        <v>0</v>
      </c>
    </row>
    <row r="299" spans="1:12" ht="15">
      <c r="A299" s="84" t="s">
        <v>2330</v>
      </c>
      <c r="B299" s="84" t="s">
        <v>2331</v>
      </c>
      <c r="C299" s="84">
        <v>2</v>
      </c>
      <c r="D299" s="123">
        <v>0.010968304706199136</v>
      </c>
      <c r="E299" s="123">
        <v>1.6074550232146687</v>
      </c>
      <c r="F299" s="84" t="s">
        <v>1737</v>
      </c>
      <c r="G299" s="84" t="b">
        <v>0</v>
      </c>
      <c r="H299" s="84" t="b">
        <v>0</v>
      </c>
      <c r="I299" s="84" t="b">
        <v>0</v>
      </c>
      <c r="J299" s="84" t="b">
        <v>0</v>
      </c>
      <c r="K299" s="84" t="b">
        <v>0</v>
      </c>
      <c r="L299" s="84" t="b">
        <v>0</v>
      </c>
    </row>
    <row r="300" spans="1:12" ht="15">
      <c r="A300" s="84" t="s">
        <v>2331</v>
      </c>
      <c r="B300" s="84" t="s">
        <v>463</v>
      </c>
      <c r="C300" s="84">
        <v>2</v>
      </c>
      <c r="D300" s="123">
        <v>0.010968304706199136</v>
      </c>
      <c r="E300" s="123">
        <v>1.209515014542631</v>
      </c>
      <c r="F300" s="84" t="s">
        <v>1737</v>
      </c>
      <c r="G300" s="84" t="b">
        <v>0</v>
      </c>
      <c r="H300" s="84" t="b">
        <v>0</v>
      </c>
      <c r="I300" s="84" t="b">
        <v>0</v>
      </c>
      <c r="J300" s="84" t="b">
        <v>0</v>
      </c>
      <c r="K300" s="84" t="b">
        <v>0</v>
      </c>
      <c r="L300" s="84" t="b">
        <v>0</v>
      </c>
    </row>
    <row r="301" spans="1:12" ht="15">
      <c r="A301" s="84" t="s">
        <v>463</v>
      </c>
      <c r="B301" s="84" t="s">
        <v>269</v>
      </c>
      <c r="C301" s="84">
        <v>2</v>
      </c>
      <c r="D301" s="123">
        <v>0.010968304706199136</v>
      </c>
      <c r="E301" s="123">
        <v>0.6654469701923553</v>
      </c>
      <c r="F301" s="84" t="s">
        <v>1737</v>
      </c>
      <c r="G301" s="84" t="b">
        <v>0</v>
      </c>
      <c r="H301" s="84" t="b">
        <v>0</v>
      </c>
      <c r="I301" s="84" t="b">
        <v>0</v>
      </c>
      <c r="J301" s="84" t="b">
        <v>0</v>
      </c>
      <c r="K301" s="84" t="b">
        <v>0</v>
      </c>
      <c r="L301" s="84" t="b">
        <v>0</v>
      </c>
    </row>
    <row r="302" spans="1:12" ht="15">
      <c r="A302" s="84" t="s">
        <v>269</v>
      </c>
      <c r="B302" s="84" t="s">
        <v>284</v>
      </c>
      <c r="C302" s="84">
        <v>2</v>
      </c>
      <c r="D302" s="123">
        <v>0.010968304706199136</v>
      </c>
      <c r="E302" s="123">
        <v>1.0633869788643928</v>
      </c>
      <c r="F302" s="84" t="s">
        <v>1737</v>
      </c>
      <c r="G302" s="84" t="b">
        <v>0</v>
      </c>
      <c r="H302" s="84" t="b">
        <v>0</v>
      </c>
      <c r="I302" s="84" t="b">
        <v>0</v>
      </c>
      <c r="J302" s="84" t="b">
        <v>0</v>
      </c>
      <c r="K302" s="84" t="b">
        <v>0</v>
      </c>
      <c r="L302" s="84" t="b">
        <v>0</v>
      </c>
    </row>
    <row r="303" spans="1:12" ht="15">
      <c r="A303" s="84" t="s">
        <v>269</v>
      </c>
      <c r="B303" s="84" t="s">
        <v>1889</v>
      </c>
      <c r="C303" s="84">
        <v>2</v>
      </c>
      <c r="D303" s="123">
        <v>0.010968304706199136</v>
      </c>
      <c r="E303" s="123">
        <v>0.7623569832004117</v>
      </c>
      <c r="F303" s="84" t="s">
        <v>1737</v>
      </c>
      <c r="G303" s="84" t="b">
        <v>0</v>
      </c>
      <c r="H303" s="84" t="b">
        <v>0</v>
      </c>
      <c r="I303" s="84" t="b">
        <v>0</v>
      </c>
      <c r="J303" s="84" t="b">
        <v>0</v>
      </c>
      <c r="K303" s="84" t="b">
        <v>0</v>
      </c>
      <c r="L303" s="84" t="b">
        <v>0</v>
      </c>
    </row>
    <row r="304" spans="1:12" ht="15">
      <c r="A304" s="84" t="s">
        <v>1889</v>
      </c>
      <c r="B304" s="84" t="s">
        <v>463</v>
      </c>
      <c r="C304" s="84">
        <v>2</v>
      </c>
      <c r="D304" s="123">
        <v>0.010968304706199136</v>
      </c>
      <c r="E304" s="123">
        <v>0.9084850188786499</v>
      </c>
      <c r="F304" s="84" t="s">
        <v>1737</v>
      </c>
      <c r="G304" s="84" t="b">
        <v>0</v>
      </c>
      <c r="H304" s="84" t="b">
        <v>0</v>
      </c>
      <c r="I304" s="84" t="b">
        <v>0</v>
      </c>
      <c r="J304" s="84" t="b">
        <v>0</v>
      </c>
      <c r="K304" s="84" t="b">
        <v>0</v>
      </c>
      <c r="L304" s="84" t="b">
        <v>0</v>
      </c>
    </row>
    <row r="305" spans="1:12" ht="15">
      <c r="A305" s="84" t="s">
        <v>1897</v>
      </c>
      <c r="B305" s="84" t="s">
        <v>1898</v>
      </c>
      <c r="C305" s="84">
        <v>2</v>
      </c>
      <c r="D305" s="123">
        <v>0.017671157582209718</v>
      </c>
      <c r="E305" s="123">
        <v>1.380211241711606</v>
      </c>
      <c r="F305" s="84" t="s">
        <v>1738</v>
      </c>
      <c r="G305" s="84" t="b">
        <v>0</v>
      </c>
      <c r="H305" s="84" t="b">
        <v>0</v>
      </c>
      <c r="I305" s="84" t="b">
        <v>0</v>
      </c>
      <c r="J305" s="84" t="b">
        <v>0</v>
      </c>
      <c r="K305" s="84" t="b">
        <v>0</v>
      </c>
      <c r="L305" s="84" t="b">
        <v>0</v>
      </c>
    </row>
    <row r="306" spans="1:12" ht="15">
      <c r="A306" s="84" t="s">
        <v>1898</v>
      </c>
      <c r="B306" s="84" t="s">
        <v>1899</v>
      </c>
      <c r="C306" s="84">
        <v>2</v>
      </c>
      <c r="D306" s="123">
        <v>0.017671157582209718</v>
      </c>
      <c r="E306" s="123">
        <v>1.380211241711606</v>
      </c>
      <c r="F306" s="84" t="s">
        <v>1738</v>
      </c>
      <c r="G306" s="84" t="b">
        <v>0</v>
      </c>
      <c r="H306" s="84" t="b">
        <v>0</v>
      </c>
      <c r="I306" s="84" t="b">
        <v>0</v>
      </c>
      <c r="J306" s="84" t="b">
        <v>0</v>
      </c>
      <c r="K306" s="84" t="b">
        <v>0</v>
      </c>
      <c r="L306" s="84" t="b">
        <v>0</v>
      </c>
    </row>
    <row r="307" spans="1:12" ht="15">
      <c r="A307" s="84" t="s">
        <v>1899</v>
      </c>
      <c r="B307" s="84" t="s">
        <v>463</v>
      </c>
      <c r="C307" s="84">
        <v>2</v>
      </c>
      <c r="D307" s="123">
        <v>0.017671157582209718</v>
      </c>
      <c r="E307" s="123">
        <v>1.2041199826559248</v>
      </c>
      <c r="F307" s="84" t="s">
        <v>1738</v>
      </c>
      <c r="G307" s="84" t="b">
        <v>0</v>
      </c>
      <c r="H307" s="84" t="b">
        <v>0</v>
      </c>
      <c r="I307" s="84" t="b">
        <v>0</v>
      </c>
      <c r="J307" s="84" t="b">
        <v>0</v>
      </c>
      <c r="K307" s="84" t="b">
        <v>0</v>
      </c>
      <c r="L307" s="84" t="b">
        <v>0</v>
      </c>
    </row>
    <row r="308" spans="1:12" ht="15">
      <c r="A308" s="84" t="s">
        <v>463</v>
      </c>
      <c r="B308" s="84" t="s">
        <v>1900</v>
      </c>
      <c r="C308" s="84">
        <v>2</v>
      </c>
      <c r="D308" s="123">
        <v>0.017671157582209718</v>
      </c>
      <c r="E308" s="123">
        <v>1.2041199826559248</v>
      </c>
      <c r="F308" s="84" t="s">
        <v>1738</v>
      </c>
      <c r="G308" s="84" t="b">
        <v>0</v>
      </c>
      <c r="H308" s="84" t="b">
        <v>0</v>
      </c>
      <c r="I308" s="84" t="b">
        <v>0</v>
      </c>
      <c r="J308" s="84" t="b">
        <v>1</v>
      </c>
      <c r="K308" s="84" t="b">
        <v>0</v>
      </c>
      <c r="L308" s="84" t="b">
        <v>0</v>
      </c>
    </row>
    <row r="309" spans="1:12" ht="15">
      <c r="A309" s="84" t="s">
        <v>1900</v>
      </c>
      <c r="B309" s="84" t="s">
        <v>1901</v>
      </c>
      <c r="C309" s="84">
        <v>2</v>
      </c>
      <c r="D309" s="123">
        <v>0.017671157582209718</v>
      </c>
      <c r="E309" s="123">
        <v>1.380211241711606</v>
      </c>
      <c r="F309" s="84" t="s">
        <v>1738</v>
      </c>
      <c r="G309" s="84" t="b">
        <v>1</v>
      </c>
      <c r="H309" s="84" t="b">
        <v>0</v>
      </c>
      <c r="I309" s="84" t="b">
        <v>0</v>
      </c>
      <c r="J309" s="84" t="b">
        <v>0</v>
      </c>
      <c r="K309" s="84" t="b">
        <v>0</v>
      </c>
      <c r="L309" s="84" t="b">
        <v>0</v>
      </c>
    </row>
    <row r="310" spans="1:12" ht="15">
      <c r="A310" s="84" t="s">
        <v>1901</v>
      </c>
      <c r="B310" s="84" t="s">
        <v>1902</v>
      </c>
      <c r="C310" s="84">
        <v>2</v>
      </c>
      <c r="D310" s="123">
        <v>0.017671157582209718</v>
      </c>
      <c r="E310" s="123">
        <v>1.380211241711606</v>
      </c>
      <c r="F310" s="84" t="s">
        <v>1738</v>
      </c>
      <c r="G310" s="84" t="b">
        <v>0</v>
      </c>
      <c r="H310" s="84" t="b">
        <v>0</v>
      </c>
      <c r="I310" s="84" t="b">
        <v>0</v>
      </c>
      <c r="J310" s="84" t="b">
        <v>0</v>
      </c>
      <c r="K310" s="84" t="b">
        <v>0</v>
      </c>
      <c r="L310" s="84" t="b">
        <v>0</v>
      </c>
    </row>
    <row r="311" spans="1:12" ht="15">
      <c r="A311" s="84" t="s">
        <v>1902</v>
      </c>
      <c r="B311" s="84" t="s">
        <v>1903</v>
      </c>
      <c r="C311" s="84">
        <v>2</v>
      </c>
      <c r="D311" s="123">
        <v>0.017671157582209718</v>
      </c>
      <c r="E311" s="123">
        <v>1.380211241711606</v>
      </c>
      <c r="F311" s="84" t="s">
        <v>1738</v>
      </c>
      <c r="G311" s="84" t="b">
        <v>0</v>
      </c>
      <c r="H311" s="84" t="b">
        <v>0</v>
      </c>
      <c r="I311" s="84" t="b">
        <v>0</v>
      </c>
      <c r="J311" s="84" t="b">
        <v>0</v>
      </c>
      <c r="K311" s="84" t="b">
        <v>0</v>
      </c>
      <c r="L311" s="84" t="b">
        <v>0</v>
      </c>
    </row>
    <row r="312" spans="1:12" ht="15">
      <c r="A312" s="84" t="s">
        <v>1903</v>
      </c>
      <c r="B312" s="84" t="s">
        <v>2274</v>
      </c>
      <c r="C312" s="84">
        <v>2</v>
      </c>
      <c r="D312" s="123">
        <v>0.017671157582209718</v>
      </c>
      <c r="E312" s="123">
        <v>1.380211241711606</v>
      </c>
      <c r="F312" s="84" t="s">
        <v>1738</v>
      </c>
      <c r="G312" s="84" t="b">
        <v>0</v>
      </c>
      <c r="H312" s="84" t="b">
        <v>0</v>
      </c>
      <c r="I312" s="84" t="b">
        <v>0</v>
      </c>
      <c r="J312" s="84" t="b">
        <v>0</v>
      </c>
      <c r="K312" s="84" t="b">
        <v>0</v>
      </c>
      <c r="L312" s="84" t="b">
        <v>0</v>
      </c>
    </row>
    <row r="313" spans="1:12" ht="15">
      <c r="A313" s="84" t="s">
        <v>2274</v>
      </c>
      <c r="B313" s="84" t="s">
        <v>2275</v>
      </c>
      <c r="C313" s="84">
        <v>2</v>
      </c>
      <c r="D313" s="123">
        <v>0.017671157582209718</v>
      </c>
      <c r="E313" s="123">
        <v>1.380211241711606</v>
      </c>
      <c r="F313" s="84" t="s">
        <v>1738</v>
      </c>
      <c r="G313" s="84" t="b">
        <v>0</v>
      </c>
      <c r="H313" s="84" t="b">
        <v>0</v>
      </c>
      <c r="I313" s="84" t="b">
        <v>0</v>
      </c>
      <c r="J313" s="84" t="b">
        <v>0</v>
      </c>
      <c r="K313" s="84" t="b">
        <v>0</v>
      </c>
      <c r="L313" s="84" t="b">
        <v>0</v>
      </c>
    </row>
    <row r="314" spans="1:12" ht="15">
      <c r="A314" s="84" t="s">
        <v>2275</v>
      </c>
      <c r="B314" s="84" t="s">
        <v>446</v>
      </c>
      <c r="C314" s="84">
        <v>2</v>
      </c>
      <c r="D314" s="123">
        <v>0.017671157582209718</v>
      </c>
      <c r="E314" s="123">
        <v>0.9822712330395684</v>
      </c>
      <c r="F314" s="84" t="s">
        <v>1738</v>
      </c>
      <c r="G314" s="84" t="b">
        <v>0</v>
      </c>
      <c r="H314" s="84" t="b">
        <v>0</v>
      </c>
      <c r="I314" s="84" t="b">
        <v>0</v>
      </c>
      <c r="J314" s="84" t="b">
        <v>0</v>
      </c>
      <c r="K314" s="84" t="b">
        <v>0</v>
      </c>
      <c r="L314" s="84" t="b">
        <v>0</v>
      </c>
    </row>
    <row r="315" spans="1:12" ht="15">
      <c r="A315" s="84" t="s">
        <v>446</v>
      </c>
      <c r="B315" s="84" t="s">
        <v>2265</v>
      </c>
      <c r="C315" s="84">
        <v>2</v>
      </c>
      <c r="D315" s="123">
        <v>0.017671157582209718</v>
      </c>
      <c r="E315" s="123">
        <v>1.0791812460476249</v>
      </c>
      <c r="F315" s="84" t="s">
        <v>1738</v>
      </c>
      <c r="G315" s="84" t="b">
        <v>0</v>
      </c>
      <c r="H315" s="84" t="b">
        <v>0</v>
      </c>
      <c r="I315" s="84" t="b">
        <v>0</v>
      </c>
      <c r="J315" s="84" t="b">
        <v>0</v>
      </c>
      <c r="K315" s="84" t="b">
        <v>0</v>
      </c>
      <c r="L315" s="84" t="b">
        <v>0</v>
      </c>
    </row>
    <row r="316" spans="1:12" ht="15">
      <c r="A316" s="84" t="s">
        <v>446</v>
      </c>
      <c r="B316" s="84" t="s">
        <v>330</v>
      </c>
      <c r="C316" s="84">
        <v>2</v>
      </c>
      <c r="D316" s="123">
        <v>0.017671157582209718</v>
      </c>
      <c r="E316" s="123">
        <v>1.0791812460476249</v>
      </c>
      <c r="F316" s="84" t="s">
        <v>1738</v>
      </c>
      <c r="G316" s="84" t="b">
        <v>0</v>
      </c>
      <c r="H316" s="84" t="b">
        <v>0</v>
      </c>
      <c r="I316" s="84" t="b">
        <v>0</v>
      </c>
      <c r="J316" s="84" t="b">
        <v>0</v>
      </c>
      <c r="K316" s="84" t="b">
        <v>0</v>
      </c>
      <c r="L316" s="84" t="b">
        <v>0</v>
      </c>
    </row>
    <row r="317" spans="1:12" ht="15">
      <c r="A317" s="84" t="s">
        <v>330</v>
      </c>
      <c r="B317" s="84" t="s">
        <v>269</v>
      </c>
      <c r="C317" s="84">
        <v>2</v>
      </c>
      <c r="D317" s="123">
        <v>0.017671157582209718</v>
      </c>
      <c r="E317" s="123">
        <v>1.2041199826559248</v>
      </c>
      <c r="F317" s="84" t="s">
        <v>1738</v>
      </c>
      <c r="G317" s="84" t="b">
        <v>0</v>
      </c>
      <c r="H317" s="84" t="b">
        <v>0</v>
      </c>
      <c r="I317" s="84" t="b">
        <v>0</v>
      </c>
      <c r="J317" s="84" t="b">
        <v>0</v>
      </c>
      <c r="K317" s="84" t="b">
        <v>0</v>
      </c>
      <c r="L317" s="84" t="b">
        <v>0</v>
      </c>
    </row>
    <row r="318" spans="1:12" ht="15">
      <c r="A318" s="84" t="s">
        <v>1889</v>
      </c>
      <c r="B318" s="84" t="s">
        <v>446</v>
      </c>
      <c r="C318" s="84">
        <v>3</v>
      </c>
      <c r="D318" s="123">
        <v>0</v>
      </c>
      <c r="E318" s="123">
        <v>0.2218487496163564</v>
      </c>
      <c r="F318" s="84" t="s">
        <v>1740</v>
      </c>
      <c r="G318" s="84" t="b">
        <v>0</v>
      </c>
      <c r="H318" s="84" t="b">
        <v>0</v>
      </c>
      <c r="I318" s="84" t="b">
        <v>0</v>
      </c>
      <c r="J318" s="84" t="b">
        <v>0</v>
      </c>
      <c r="K318" s="84" t="b">
        <v>0</v>
      </c>
      <c r="L318" s="84" t="b">
        <v>0</v>
      </c>
    </row>
    <row r="319" spans="1:12" ht="15">
      <c r="A319" s="84" t="s">
        <v>311</v>
      </c>
      <c r="B319" s="84" t="s">
        <v>1889</v>
      </c>
      <c r="C319" s="84">
        <v>2</v>
      </c>
      <c r="D319" s="123">
        <v>0.04402281476392031</v>
      </c>
      <c r="E319" s="123">
        <v>0.39794000867203755</v>
      </c>
      <c r="F319" s="84" t="s">
        <v>1740</v>
      </c>
      <c r="G319" s="84" t="b">
        <v>0</v>
      </c>
      <c r="H319" s="84" t="b">
        <v>0</v>
      </c>
      <c r="I319" s="84" t="b">
        <v>0</v>
      </c>
      <c r="J319" s="84" t="b">
        <v>0</v>
      </c>
      <c r="K319" s="84" t="b">
        <v>0</v>
      </c>
      <c r="L319" s="84" t="b">
        <v>0</v>
      </c>
    </row>
    <row r="320" spans="1:12" ht="15">
      <c r="A320" s="84" t="s">
        <v>1872</v>
      </c>
      <c r="B320" s="84" t="s">
        <v>1907</v>
      </c>
      <c r="C320" s="84">
        <v>3</v>
      </c>
      <c r="D320" s="123">
        <v>0.012557476393378664</v>
      </c>
      <c r="E320" s="123">
        <v>1.2041199826559248</v>
      </c>
      <c r="F320" s="84" t="s">
        <v>1741</v>
      </c>
      <c r="G320" s="84" t="b">
        <v>0</v>
      </c>
      <c r="H320" s="84" t="b">
        <v>0</v>
      </c>
      <c r="I320" s="84" t="b">
        <v>0</v>
      </c>
      <c r="J320" s="84" t="b">
        <v>0</v>
      </c>
      <c r="K320" s="84" t="b">
        <v>0</v>
      </c>
      <c r="L320" s="84" t="b">
        <v>0</v>
      </c>
    </row>
    <row r="321" spans="1:12" ht="15">
      <c r="A321" s="84" t="s">
        <v>1907</v>
      </c>
      <c r="B321" s="84" t="s">
        <v>1879</v>
      </c>
      <c r="C321" s="84">
        <v>3</v>
      </c>
      <c r="D321" s="123">
        <v>0.012557476393378664</v>
      </c>
      <c r="E321" s="123">
        <v>1.2041199826559248</v>
      </c>
      <c r="F321" s="84" t="s">
        <v>1741</v>
      </c>
      <c r="G321" s="84" t="b">
        <v>0</v>
      </c>
      <c r="H321" s="84" t="b">
        <v>0</v>
      </c>
      <c r="I321" s="84" t="b">
        <v>0</v>
      </c>
      <c r="J321" s="84" t="b">
        <v>0</v>
      </c>
      <c r="K321" s="84" t="b">
        <v>0</v>
      </c>
      <c r="L321" s="84" t="b">
        <v>0</v>
      </c>
    </row>
    <row r="322" spans="1:12" ht="15">
      <c r="A322" s="84" t="s">
        <v>1879</v>
      </c>
      <c r="B322" s="84" t="s">
        <v>1908</v>
      </c>
      <c r="C322" s="84">
        <v>3</v>
      </c>
      <c r="D322" s="123">
        <v>0.012557476393378664</v>
      </c>
      <c r="E322" s="123">
        <v>1.0791812460476249</v>
      </c>
      <c r="F322" s="84" t="s">
        <v>1741</v>
      </c>
      <c r="G322" s="84" t="b">
        <v>0</v>
      </c>
      <c r="H322" s="84" t="b">
        <v>0</v>
      </c>
      <c r="I322" s="84" t="b">
        <v>0</v>
      </c>
      <c r="J322" s="84" t="b">
        <v>0</v>
      </c>
      <c r="K322" s="84" t="b">
        <v>0</v>
      </c>
      <c r="L322" s="84" t="b">
        <v>0</v>
      </c>
    </row>
    <row r="323" spans="1:12" ht="15">
      <c r="A323" s="84" t="s">
        <v>1908</v>
      </c>
      <c r="B323" s="84" t="s">
        <v>1909</v>
      </c>
      <c r="C323" s="84">
        <v>3</v>
      </c>
      <c r="D323" s="123">
        <v>0.012557476393378664</v>
      </c>
      <c r="E323" s="123">
        <v>1.2041199826559248</v>
      </c>
      <c r="F323" s="84" t="s">
        <v>1741</v>
      </c>
      <c r="G323" s="84" t="b">
        <v>0</v>
      </c>
      <c r="H323" s="84" t="b">
        <v>0</v>
      </c>
      <c r="I323" s="84" t="b">
        <v>0</v>
      </c>
      <c r="J323" s="84" t="b">
        <v>0</v>
      </c>
      <c r="K323" s="84" t="b">
        <v>0</v>
      </c>
      <c r="L323" s="84" t="b">
        <v>0</v>
      </c>
    </row>
    <row r="324" spans="1:12" ht="15">
      <c r="A324" s="84" t="s">
        <v>1909</v>
      </c>
      <c r="B324" s="84" t="s">
        <v>1870</v>
      </c>
      <c r="C324" s="84">
        <v>3</v>
      </c>
      <c r="D324" s="123">
        <v>0.012557476393378664</v>
      </c>
      <c r="E324" s="123">
        <v>1.2041199826559248</v>
      </c>
      <c r="F324" s="84" t="s">
        <v>1741</v>
      </c>
      <c r="G324" s="84" t="b">
        <v>0</v>
      </c>
      <c r="H324" s="84" t="b">
        <v>0</v>
      </c>
      <c r="I324" s="84" t="b">
        <v>0</v>
      </c>
      <c r="J324" s="84" t="b">
        <v>0</v>
      </c>
      <c r="K324" s="84" t="b">
        <v>0</v>
      </c>
      <c r="L324" s="84" t="b">
        <v>0</v>
      </c>
    </row>
    <row r="325" spans="1:12" ht="15">
      <c r="A325" s="84" t="s">
        <v>1870</v>
      </c>
      <c r="B325" s="84" t="s">
        <v>1910</v>
      </c>
      <c r="C325" s="84">
        <v>3</v>
      </c>
      <c r="D325" s="123">
        <v>0.012557476393378664</v>
      </c>
      <c r="E325" s="123">
        <v>1.2041199826559248</v>
      </c>
      <c r="F325" s="84" t="s">
        <v>1741</v>
      </c>
      <c r="G325" s="84" t="b">
        <v>0</v>
      </c>
      <c r="H325" s="84" t="b">
        <v>0</v>
      </c>
      <c r="I325" s="84" t="b">
        <v>0</v>
      </c>
      <c r="J325" s="84" t="b">
        <v>1</v>
      </c>
      <c r="K325" s="84" t="b">
        <v>0</v>
      </c>
      <c r="L325" s="84" t="b">
        <v>0</v>
      </c>
    </row>
    <row r="326" spans="1:12" ht="15">
      <c r="A326" s="84" t="s">
        <v>1910</v>
      </c>
      <c r="B326" s="84" t="s">
        <v>1911</v>
      </c>
      <c r="C326" s="84">
        <v>3</v>
      </c>
      <c r="D326" s="123">
        <v>0.012557476393378664</v>
      </c>
      <c r="E326" s="123">
        <v>1.2041199826559248</v>
      </c>
      <c r="F326" s="84" t="s">
        <v>1741</v>
      </c>
      <c r="G326" s="84" t="b">
        <v>1</v>
      </c>
      <c r="H326" s="84" t="b">
        <v>0</v>
      </c>
      <c r="I326" s="84" t="b">
        <v>0</v>
      </c>
      <c r="J326" s="84" t="b">
        <v>0</v>
      </c>
      <c r="K326" s="84" t="b">
        <v>0</v>
      </c>
      <c r="L326" s="84" t="b">
        <v>0</v>
      </c>
    </row>
    <row r="327" spans="1:12" ht="15">
      <c r="A327" s="84" t="s">
        <v>1911</v>
      </c>
      <c r="B327" s="84" t="s">
        <v>1912</v>
      </c>
      <c r="C327" s="84">
        <v>3</v>
      </c>
      <c r="D327" s="123">
        <v>0.012557476393378664</v>
      </c>
      <c r="E327" s="123">
        <v>1.2041199826559248</v>
      </c>
      <c r="F327" s="84" t="s">
        <v>1741</v>
      </c>
      <c r="G327" s="84" t="b">
        <v>0</v>
      </c>
      <c r="H327" s="84" t="b">
        <v>0</v>
      </c>
      <c r="I327" s="84" t="b">
        <v>0</v>
      </c>
      <c r="J327" s="84" t="b">
        <v>0</v>
      </c>
      <c r="K327" s="84" t="b">
        <v>0</v>
      </c>
      <c r="L327" s="84" t="b">
        <v>0</v>
      </c>
    </row>
    <row r="328" spans="1:12" ht="15">
      <c r="A328" s="84" t="s">
        <v>289</v>
      </c>
      <c r="B328" s="84" t="s">
        <v>1872</v>
      </c>
      <c r="C328" s="84">
        <v>2</v>
      </c>
      <c r="D328" s="123">
        <v>0.015016604100831606</v>
      </c>
      <c r="E328" s="123">
        <v>1.380211241711606</v>
      </c>
      <c r="F328" s="84" t="s">
        <v>1741</v>
      </c>
      <c r="G328" s="84" t="b">
        <v>0</v>
      </c>
      <c r="H328" s="84" t="b">
        <v>0</v>
      </c>
      <c r="I328" s="84" t="b">
        <v>0</v>
      </c>
      <c r="J328" s="84" t="b">
        <v>0</v>
      </c>
      <c r="K328" s="84" t="b">
        <v>0</v>
      </c>
      <c r="L328" s="84" t="b">
        <v>0</v>
      </c>
    </row>
    <row r="329" spans="1:12" ht="15">
      <c r="A329" s="84" t="s">
        <v>1912</v>
      </c>
      <c r="B329" s="84" t="s">
        <v>2327</v>
      </c>
      <c r="C329" s="84">
        <v>2</v>
      </c>
      <c r="D329" s="123">
        <v>0.015016604100831606</v>
      </c>
      <c r="E329" s="123">
        <v>1.2041199826559248</v>
      </c>
      <c r="F329" s="84" t="s">
        <v>1741</v>
      </c>
      <c r="G329" s="84" t="b">
        <v>0</v>
      </c>
      <c r="H329" s="84" t="b">
        <v>0</v>
      </c>
      <c r="I329" s="84" t="b">
        <v>0</v>
      </c>
      <c r="J329" s="84" t="b">
        <v>0</v>
      </c>
      <c r="K329" s="84" t="b">
        <v>0</v>
      </c>
      <c r="L329" s="84" t="b">
        <v>0</v>
      </c>
    </row>
    <row r="330" spans="1:12" ht="15">
      <c r="A330" s="84" t="s">
        <v>2260</v>
      </c>
      <c r="B330" s="84" t="s">
        <v>2260</v>
      </c>
      <c r="C330" s="84">
        <v>2</v>
      </c>
      <c r="D330" s="123">
        <v>0.02637622657871769</v>
      </c>
      <c r="E330" s="123">
        <v>1.0280287236002434</v>
      </c>
      <c r="F330" s="84" t="s">
        <v>1741</v>
      </c>
      <c r="G330" s="84" t="b">
        <v>0</v>
      </c>
      <c r="H330" s="84" t="b">
        <v>0</v>
      </c>
      <c r="I330" s="84" t="b">
        <v>0</v>
      </c>
      <c r="J330" s="84" t="b">
        <v>0</v>
      </c>
      <c r="K330" s="84" t="b">
        <v>0</v>
      </c>
      <c r="L330" s="84" t="b">
        <v>0</v>
      </c>
    </row>
    <row r="331" spans="1:12" ht="15">
      <c r="A331" s="84" t="s">
        <v>1816</v>
      </c>
      <c r="B331" s="84" t="s">
        <v>463</v>
      </c>
      <c r="C331" s="84">
        <v>3</v>
      </c>
      <c r="D331" s="123">
        <v>0</v>
      </c>
      <c r="E331" s="123">
        <v>0.4259687322722811</v>
      </c>
      <c r="F331" s="84" t="s">
        <v>1742</v>
      </c>
      <c r="G331" s="84" t="b">
        <v>1</v>
      </c>
      <c r="H331" s="84" t="b">
        <v>0</v>
      </c>
      <c r="I331" s="84" t="b">
        <v>0</v>
      </c>
      <c r="J331" s="84" t="b">
        <v>0</v>
      </c>
      <c r="K331" s="84" t="b">
        <v>0</v>
      </c>
      <c r="L331" s="84" t="b">
        <v>0</v>
      </c>
    </row>
    <row r="332" spans="1:12" ht="15">
      <c r="A332" s="84" t="s">
        <v>463</v>
      </c>
      <c r="B332" s="84" t="s">
        <v>446</v>
      </c>
      <c r="C332" s="84">
        <v>3</v>
      </c>
      <c r="D332" s="123">
        <v>0</v>
      </c>
      <c r="E332" s="123">
        <v>0.4259687322722811</v>
      </c>
      <c r="F332" s="84" t="s">
        <v>1742</v>
      </c>
      <c r="G332" s="84" t="b">
        <v>0</v>
      </c>
      <c r="H332" s="84" t="b">
        <v>0</v>
      </c>
      <c r="I332" s="84" t="b">
        <v>0</v>
      </c>
      <c r="J332" s="84" t="b">
        <v>0</v>
      </c>
      <c r="K332" s="84" t="b">
        <v>0</v>
      </c>
      <c r="L332" s="84" t="b">
        <v>0</v>
      </c>
    </row>
    <row r="333" spans="1:12" ht="15">
      <c r="A333" s="84" t="s">
        <v>265</v>
      </c>
      <c r="B333" s="84" t="s">
        <v>1816</v>
      </c>
      <c r="C333" s="84">
        <v>2</v>
      </c>
      <c r="D333" s="123">
        <v>0.032016592555578406</v>
      </c>
      <c r="E333" s="123">
        <v>0.6020599913279624</v>
      </c>
      <c r="F333" s="84" t="s">
        <v>1742</v>
      </c>
      <c r="G333" s="84" t="b">
        <v>0</v>
      </c>
      <c r="H333" s="84" t="b">
        <v>0</v>
      </c>
      <c r="I333" s="84" t="b">
        <v>0</v>
      </c>
      <c r="J333" s="84" t="b">
        <v>1</v>
      </c>
      <c r="K333" s="84" t="b">
        <v>0</v>
      </c>
      <c r="L333" s="84" t="b">
        <v>0</v>
      </c>
    </row>
    <row r="334" spans="1:12" ht="15">
      <c r="A334" s="84" t="s">
        <v>2337</v>
      </c>
      <c r="B334" s="84" t="s">
        <v>1879</v>
      </c>
      <c r="C334" s="84">
        <v>2</v>
      </c>
      <c r="D334" s="123">
        <v>0</v>
      </c>
      <c r="E334" s="123">
        <v>0.8129133566428556</v>
      </c>
      <c r="F334" s="84" t="s">
        <v>1745</v>
      </c>
      <c r="G334" s="84" t="b">
        <v>0</v>
      </c>
      <c r="H334" s="84" t="b">
        <v>0</v>
      </c>
      <c r="I334" s="84" t="b">
        <v>0</v>
      </c>
      <c r="J334" s="84" t="b">
        <v>0</v>
      </c>
      <c r="K334" s="84" t="b">
        <v>0</v>
      </c>
      <c r="L334" s="84" t="b">
        <v>0</v>
      </c>
    </row>
    <row r="335" spans="1:12" ht="15">
      <c r="A335" s="84" t="s">
        <v>1879</v>
      </c>
      <c r="B335" s="84" t="s">
        <v>1870</v>
      </c>
      <c r="C335" s="84">
        <v>2</v>
      </c>
      <c r="D335" s="123">
        <v>0</v>
      </c>
      <c r="E335" s="123">
        <v>0.8129133566428556</v>
      </c>
      <c r="F335" s="84" t="s">
        <v>1745</v>
      </c>
      <c r="G335" s="84" t="b">
        <v>0</v>
      </c>
      <c r="H335" s="84" t="b">
        <v>0</v>
      </c>
      <c r="I335" s="84" t="b">
        <v>0</v>
      </c>
      <c r="J335" s="84" t="b">
        <v>0</v>
      </c>
      <c r="K335" s="84" t="b">
        <v>0</v>
      </c>
      <c r="L335" s="84" t="b">
        <v>0</v>
      </c>
    </row>
    <row r="336" spans="1:12" ht="15">
      <c r="A336" s="84" t="s">
        <v>1870</v>
      </c>
      <c r="B336" s="84" t="s">
        <v>2261</v>
      </c>
      <c r="C336" s="84">
        <v>2</v>
      </c>
      <c r="D336" s="123">
        <v>0</v>
      </c>
      <c r="E336" s="123">
        <v>0.8129133566428556</v>
      </c>
      <c r="F336" s="84" t="s">
        <v>1745</v>
      </c>
      <c r="G336" s="84" t="b">
        <v>0</v>
      </c>
      <c r="H336" s="84" t="b">
        <v>0</v>
      </c>
      <c r="I336" s="84" t="b">
        <v>0</v>
      </c>
      <c r="J336" s="84" t="b">
        <v>0</v>
      </c>
      <c r="K336" s="84" t="b">
        <v>0</v>
      </c>
      <c r="L336" s="84" t="b">
        <v>0</v>
      </c>
    </row>
    <row r="337" spans="1:12" ht="15">
      <c r="A337" s="84" t="s">
        <v>2261</v>
      </c>
      <c r="B337" s="84" t="s">
        <v>1876</v>
      </c>
      <c r="C337" s="84">
        <v>2</v>
      </c>
      <c r="D337" s="123">
        <v>0</v>
      </c>
      <c r="E337" s="123">
        <v>0.8129133566428556</v>
      </c>
      <c r="F337" s="84" t="s">
        <v>1745</v>
      </c>
      <c r="G337" s="84" t="b">
        <v>0</v>
      </c>
      <c r="H337" s="84" t="b">
        <v>0</v>
      </c>
      <c r="I337" s="84" t="b">
        <v>0</v>
      </c>
      <c r="J337" s="84" t="b">
        <v>0</v>
      </c>
      <c r="K337" s="84" t="b">
        <v>0</v>
      </c>
      <c r="L337" s="84" t="b">
        <v>0</v>
      </c>
    </row>
    <row r="338" spans="1:12" ht="15">
      <c r="A338" s="84" t="s">
        <v>1876</v>
      </c>
      <c r="B338" s="84" t="s">
        <v>446</v>
      </c>
      <c r="C338" s="84">
        <v>2</v>
      </c>
      <c r="D338" s="123">
        <v>0</v>
      </c>
      <c r="E338" s="123">
        <v>0.8129133566428556</v>
      </c>
      <c r="F338" s="84" t="s">
        <v>1745</v>
      </c>
      <c r="G338" s="84" t="b">
        <v>0</v>
      </c>
      <c r="H338" s="84" t="b">
        <v>0</v>
      </c>
      <c r="I338" s="84" t="b">
        <v>0</v>
      </c>
      <c r="J338" s="84" t="b">
        <v>0</v>
      </c>
      <c r="K338" s="84" t="b">
        <v>0</v>
      </c>
      <c r="L338" s="84" t="b">
        <v>0</v>
      </c>
    </row>
    <row r="339" spans="1:12" ht="15">
      <c r="A339" s="84" t="s">
        <v>446</v>
      </c>
      <c r="B339" s="84" t="s">
        <v>463</v>
      </c>
      <c r="C339" s="84">
        <v>2</v>
      </c>
      <c r="D339" s="123">
        <v>0</v>
      </c>
      <c r="E339" s="123">
        <v>0.8129133566428556</v>
      </c>
      <c r="F339" s="84" t="s">
        <v>1745</v>
      </c>
      <c r="G339" s="84" t="b">
        <v>0</v>
      </c>
      <c r="H339" s="84" t="b">
        <v>0</v>
      </c>
      <c r="I339" s="84" t="b">
        <v>0</v>
      </c>
      <c r="J339" s="84" t="b">
        <v>0</v>
      </c>
      <c r="K339" s="84" t="b">
        <v>0</v>
      </c>
      <c r="L339" s="84" t="b">
        <v>0</v>
      </c>
    </row>
    <row r="340" spans="1:12" ht="15">
      <c r="A340" s="84" t="s">
        <v>1889</v>
      </c>
      <c r="B340" s="84" t="s">
        <v>2291</v>
      </c>
      <c r="C340" s="84">
        <v>2</v>
      </c>
      <c r="D340" s="123">
        <v>0.0316873679646296</v>
      </c>
      <c r="E340" s="123">
        <v>0.9294189257142927</v>
      </c>
      <c r="F340" s="84" t="s">
        <v>1746</v>
      </c>
      <c r="G340" s="84" t="b">
        <v>0</v>
      </c>
      <c r="H340" s="84" t="b">
        <v>0</v>
      </c>
      <c r="I340" s="84" t="b">
        <v>0</v>
      </c>
      <c r="J340" s="84" t="b">
        <v>0</v>
      </c>
      <c r="K340" s="84" t="b">
        <v>0</v>
      </c>
      <c r="L340" s="84" t="b">
        <v>0</v>
      </c>
    </row>
    <row r="341" spans="1:12" ht="15">
      <c r="A341" s="84" t="s">
        <v>2301</v>
      </c>
      <c r="B341" s="84" t="s">
        <v>2302</v>
      </c>
      <c r="C341" s="84">
        <v>3</v>
      </c>
      <c r="D341" s="123">
        <v>0.00986358446907631</v>
      </c>
      <c r="E341" s="123">
        <v>1.0543576623225925</v>
      </c>
      <c r="F341" s="84" t="s">
        <v>1748</v>
      </c>
      <c r="G341" s="84" t="b">
        <v>0</v>
      </c>
      <c r="H341" s="84" t="b">
        <v>0</v>
      </c>
      <c r="I341" s="84" t="b">
        <v>0</v>
      </c>
      <c r="J341" s="84" t="b">
        <v>0</v>
      </c>
      <c r="K341" s="84" t="b">
        <v>0</v>
      </c>
      <c r="L341" s="84" t="b">
        <v>0</v>
      </c>
    </row>
    <row r="342" spans="1:12" ht="15">
      <c r="A342" s="84" t="s">
        <v>2302</v>
      </c>
      <c r="B342" s="84" t="s">
        <v>2303</v>
      </c>
      <c r="C342" s="84">
        <v>3</v>
      </c>
      <c r="D342" s="123">
        <v>0.00986358446907631</v>
      </c>
      <c r="E342" s="123">
        <v>1.0543576623225925</v>
      </c>
      <c r="F342" s="84" t="s">
        <v>1748</v>
      </c>
      <c r="G342" s="84" t="b">
        <v>0</v>
      </c>
      <c r="H342" s="84" t="b">
        <v>0</v>
      </c>
      <c r="I342" s="84" t="b">
        <v>0</v>
      </c>
      <c r="J342" s="84" t="b">
        <v>0</v>
      </c>
      <c r="K342" s="84" t="b">
        <v>0</v>
      </c>
      <c r="L342" s="84" t="b">
        <v>0</v>
      </c>
    </row>
    <row r="343" spans="1:12" ht="15">
      <c r="A343" s="84" t="s">
        <v>2303</v>
      </c>
      <c r="B343" s="84" t="s">
        <v>2304</v>
      </c>
      <c r="C343" s="84">
        <v>3</v>
      </c>
      <c r="D343" s="123">
        <v>0.00986358446907631</v>
      </c>
      <c r="E343" s="123">
        <v>1.0543576623225925</v>
      </c>
      <c r="F343" s="84" t="s">
        <v>1748</v>
      </c>
      <c r="G343" s="84" t="b">
        <v>0</v>
      </c>
      <c r="H343" s="84" t="b">
        <v>0</v>
      </c>
      <c r="I343" s="84" t="b">
        <v>0</v>
      </c>
      <c r="J343" s="84" t="b">
        <v>0</v>
      </c>
      <c r="K343" s="84" t="b">
        <v>0</v>
      </c>
      <c r="L343" s="84" t="b">
        <v>0</v>
      </c>
    </row>
    <row r="344" spans="1:12" ht="15">
      <c r="A344" s="84" t="s">
        <v>2304</v>
      </c>
      <c r="B344" s="84" t="s">
        <v>2305</v>
      </c>
      <c r="C344" s="84">
        <v>3</v>
      </c>
      <c r="D344" s="123">
        <v>0.00986358446907631</v>
      </c>
      <c r="E344" s="123">
        <v>1.0543576623225925</v>
      </c>
      <c r="F344" s="84" t="s">
        <v>1748</v>
      </c>
      <c r="G344" s="84" t="b">
        <v>0</v>
      </c>
      <c r="H344" s="84" t="b">
        <v>0</v>
      </c>
      <c r="I344" s="84" t="b">
        <v>0</v>
      </c>
      <c r="J344" s="84" t="b">
        <v>0</v>
      </c>
      <c r="K344" s="84" t="b">
        <v>0</v>
      </c>
      <c r="L344" s="84" t="b">
        <v>0</v>
      </c>
    </row>
    <row r="345" spans="1:12" ht="15">
      <c r="A345" s="84" t="s">
        <v>2305</v>
      </c>
      <c r="B345" s="84" t="s">
        <v>2306</v>
      </c>
      <c r="C345" s="84">
        <v>3</v>
      </c>
      <c r="D345" s="123">
        <v>0.00986358446907631</v>
      </c>
      <c r="E345" s="123">
        <v>1.0543576623225925</v>
      </c>
      <c r="F345" s="84" t="s">
        <v>1748</v>
      </c>
      <c r="G345" s="84" t="b">
        <v>0</v>
      </c>
      <c r="H345" s="84" t="b">
        <v>0</v>
      </c>
      <c r="I345" s="84" t="b">
        <v>0</v>
      </c>
      <c r="J345" s="84" t="b">
        <v>0</v>
      </c>
      <c r="K345" s="84" t="b">
        <v>0</v>
      </c>
      <c r="L345" s="84" t="b">
        <v>0</v>
      </c>
    </row>
    <row r="346" spans="1:12" ht="15">
      <c r="A346" s="84" t="s">
        <v>2306</v>
      </c>
      <c r="B346" s="84" t="s">
        <v>2307</v>
      </c>
      <c r="C346" s="84">
        <v>3</v>
      </c>
      <c r="D346" s="123">
        <v>0.00986358446907631</v>
      </c>
      <c r="E346" s="123">
        <v>1.0543576623225925</v>
      </c>
      <c r="F346" s="84" t="s">
        <v>1748</v>
      </c>
      <c r="G346" s="84" t="b">
        <v>0</v>
      </c>
      <c r="H346" s="84" t="b">
        <v>0</v>
      </c>
      <c r="I346" s="84" t="b">
        <v>0</v>
      </c>
      <c r="J346" s="84" t="b">
        <v>0</v>
      </c>
      <c r="K346" s="84" t="b">
        <v>0</v>
      </c>
      <c r="L346" s="84" t="b">
        <v>0</v>
      </c>
    </row>
    <row r="347" spans="1:12" ht="15">
      <c r="A347" s="84" t="s">
        <v>2307</v>
      </c>
      <c r="B347" s="84" t="s">
        <v>2260</v>
      </c>
      <c r="C347" s="84">
        <v>3</v>
      </c>
      <c r="D347" s="123">
        <v>0.00986358446907631</v>
      </c>
      <c r="E347" s="123">
        <v>1.0543576623225925</v>
      </c>
      <c r="F347" s="84" t="s">
        <v>1748</v>
      </c>
      <c r="G347" s="84" t="b">
        <v>0</v>
      </c>
      <c r="H347" s="84" t="b">
        <v>0</v>
      </c>
      <c r="I347" s="84" t="b">
        <v>0</v>
      </c>
      <c r="J347" s="84" t="b">
        <v>0</v>
      </c>
      <c r="K347" s="84" t="b">
        <v>0</v>
      </c>
      <c r="L347" s="84" t="b">
        <v>0</v>
      </c>
    </row>
    <row r="348" spans="1:12" ht="15">
      <c r="A348" s="84" t="s">
        <v>2260</v>
      </c>
      <c r="B348" s="84" t="s">
        <v>2264</v>
      </c>
      <c r="C348" s="84">
        <v>3</v>
      </c>
      <c r="D348" s="123">
        <v>0.00986358446907631</v>
      </c>
      <c r="E348" s="123">
        <v>1.0543576623225925</v>
      </c>
      <c r="F348" s="84" t="s">
        <v>1748</v>
      </c>
      <c r="G348" s="84" t="b">
        <v>0</v>
      </c>
      <c r="H348" s="84" t="b">
        <v>0</v>
      </c>
      <c r="I348" s="84" t="b">
        <v>0</v>
      </c>
      <c r="J348" s="84" t="b">
        <v>0</v>
      </c>
      <c r="K348" s="84" t="b">
        <v>0</v>
      </c>
      <c r="L348" s="84" t="b">
        <v>0</v>
      </c>
    </row>
    <row r="349" spans="1:12" ht="15">
      <c r="A349" s="84" t="s">
        <v>2264</v>
      </c>
      <c r="B349" s="84" t="s">
        <v>2273</v>
      </c>
      <c r="C349" s="84">
        <v>3</v>
      </c>
      <c r="D349" s="123">
        <v>0.00986358446907631</v>
      </c>
      <c r="E349" s="123">
        <v>0.9294189257142927</v>
      </c>
      <c r="F349" s="84" t="s">
        <v>1748</v>
      </c>
      <c r="G349" s="84" t="b">
        <v>0</v>
      </c>
      <c r="H349" s="84" t="b">
        <v>0</v>
      </c>
      <c r="I349" s="84" t="b">
        <v>0</v>
      </c>
      <c r="J349" s="84" t="b">
        <v>0</v>
      </c>
      <c r="K349" s="84" t="b">
        <v>0</v>
      </c>
      <c r="L349" s="84" t="b">
        <v>0</v>
      </c>
    </row>
    <row r="350" spans="1:12" ht="15">
      <c r="A350" s="84" t="s">
        <v>2273</v>
      </c>
      <c r="B350" s="84" t="s">
        <v>446</v>
      </c>
      <c r="C350" s="84">
        <v>2</v>
      </c>
      <c r="D350" s="123">
        <v>0.0158436839823148</v>
      </c>
      <c r="E350" s="123">
        <v>1.2304489213782739</v>
      </c>
      <c r="F350" s="84" t="s">
        <v>1748</v>
      </c>
      <c r="G350" s="84" t="b">
        <v>0</v>
      </c>
      <c r="H350" s="84" t="b">
        <v>0</v>
      </c>
      <c r="I350" s="84" t="b">
        <v>0</v>
      </c>
      <c r="J350" s="84" t="b">
        <v>0</v>
      </c>
      <c r="K350" s="84" t="b">
        <v>0</v>
      </c>
      <c r="L350" s="84" t="b">
        <v>0</v>
      </c>
    </row>
    <row r="351" spans="1:12" ht="15">
      <c r="A351" s="84" t="s">
        <v>218</v>
      </c>
      <c r="B351" s="84" t="s">
        <v>2301</v>
      </c>
      <c r="C351" s="84">
        <v>2</v>
      </c>
      <c r="D351" s="123">
        <v>0.0158436839823148</v>
      </c>
      <c r="E351" s="123">
        <v>1.2304489213782739</v>
      </c>
      <c r="F351" s="84" t="s">
        <v>1748</v>
      </c>
      <c r="G351" s="84" t="b">
        <v>0</v>
      </c>
      <c r="H351" s="84" t="b">
        <v>0</v>
      </c>
      <c r="I351" s="84" t="b">
        <v>0</v>
      </c>
      <c r="J351" s="84" t="b">
        <v>0</v>
      </c>
      <c r="K351" s="84" t="b">
        <v>0</v>
      </c>
      <c r="L35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2373</v>
      </c>
      <c r="B1" s="13" t="s">
        <v>34</v>
      </c>
    </row>
    <row r="2" spans="1:2" ht="15">
      <c r="A2" s="115" t="s">
        <v>300</v>
      </c>
      <c r="B2" s="78">
        <v>4501.166667</v>
      </c>
    </row>
    <row r="3" spans="1:2" ht="15">
      <c r="A3" s="115" t="s">
        <v>269</v>
      </c>
      <c r="B3" s="78">
        <v>2743.666667</v>
      </c>
    </row>
    <row r="4" spans="1:2" ht="15">
      <c r="A4" s="115" t="s">
        <v>303</v>
      </c>
      <c r="B4" s="78">
        <v>1826</v>
      </c>
    </row>
    <row r="5" spans="1:2" ht="15">
      <c r="A5" s="115" t="s">
        <v>302</v>
      </c>
      <c r="B5" s="78">
        <v>637.5</v>
      </c>
    </row>
    <row r="6" spans="1:2" ht="15">
      <c r="A6" s="115" t="s">
        <v>283</v>
      </c>
      <c r="B6" s="78">
        <v>634.666667</v>
      </c>
    </row>
    <row r="7" spans="1:2" ht="15">
      <c r="A7" s="115" t="s">
        <v>253</v>
      </c>
      <c r="B7" s="78">
        <v>521.333333</v>
      </c>
    </row>
    <row r="8" spans="1:2" ht="15">
      <c r="A8" s="115" t="s">
        <v>284</v>
      </c>
      <c r="B8" s="78">
        <v>450</v>
      </c>
    </row>
    <row r="9" spans="1:2" ht="15">
      <c r="A9" s="115" t="s">
        <v>309</v>
      </c>
      <c r="B9" s="78">
        <v>326</v>
      </c>
    </row>
    <row r="10" spans="1:2" ht="15">
      <c r="A10" s="115" t="s">
        <v>289</v>
      </c>
      <c r="B10" s="78">
        <v>314</v>
      </c>
    </row>
    <row r="11" spans="1:2" ht="15">
      <c r="A11" s="115" t="s">
        <v>296</v>
      </c>
      <c r="B11" s="78">
        <v>314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2394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878</v>
      </c>
      <c r="AF2" s="13" t="s">
        <v>879</v>
      </c>
      <c r="AG2" s="13" t="s">
        <v>880</v>
      </c>
      <c r="AH2" s="13" t="s">
        <v>881</v>
      </c>
      <c r="AI2" s="13" t="s">
        <v>882</v>
      </c>
      <c r="AJ2" s="13" t="s">
        <v>883</v>
      </c>
      <c r="AK2" s="13" t="s">
        <v>884</v>
      </c>
      <c r="AL2" s="13" t="s">
        <v>885</v>
      </c>
      <c r="AM2" s="13" t="s">
        <v>886</v>
      </c>
      <c r="AN2" s="13" t="s">
        <v>887</v>
      </c>
      <c r="AO2" s="13" t="s">
        <v>888</v>
      </c>
      <c r="AP2" s="13" t="s">
        <v>889</v>
      </c>
      <c r="AQ2" s="13" t="s">
        <v>890</v>
      </c>
      <c r="AR2" s="13" t="s">
        <v>891</v>
      </c>
      <c r="AS2" s="13" t="s">
        <v>892</v>
      </c>
      <c r="AT2" s="13" t="s">
        <v>192</v>
      </c>
      <c r="AU2" s="13" t="s">
        <v>893</v>
      </c>
      <c r="AV2" s="13" t="s">
        <v>894</v>
      </c>
      <c r="AW2" s="13" t="s">
        <v>895</v>
      </c>
      <c r="AX2" s="13" t="s">
        <v>896</v>
      </c>
      <c r="AY2" s="13" t="s">
        <v>897</v>
      </c>
      <c r="AZ2" s="13" t="s">
        <v>898</v>
      </c>
      <c r="BA2" s="13" t="s">
        <v>1761</v>
      </c>
      <c r="BB2" s="120" t="s">
        <v>2083</v>
      </c>
      <c r="BC2" s="120" t="s">
        <v>2084</v>
      </c>
      <c r="BD2" s="120" t="s">
        <v>2085</v>
      </c>
      <c r="BE2" s="120" t="s">
        <v>2086</v>
      </c>
      <c r="BF2" s="120" t="s">
        <v>2087</v>
      </c>
      <c r="BG2" s="120" t="s">
        <v>2096</v>
      </c>
      <c r="BH2" s="120" t="s">
        <v>2106</v>
      </c>
      <c r="BI2" s="120" t="s">
        <v>2171</v>
      </c>
      <c r="BJ2" s="120" t="s">
        <v>2188</v>
      </c>
      <c r="BK2" s="120" t="s">
        <v>2253</v>
      </c>
      <c r="BL2" s="120" t="s">
        <v>2361</v>
      </c>
      <c r="BM2" s="120" t="s">
        <v>2362</v>
      </c>
      <c r="BN2" s="120" t="s">
        <v>2363</v>
      </c>
      <c r="BO2" s="120" t="s">
        <v>2364</v>
      </c>
      <c r="BP2" s="120" t="s">
        <v>2365</v>
      </c>
      <c r="BQ2" s="120" t="s">
        <v>2366</v>
      </c>
      <c r="BR2" s="120" t="s">
        <v>2367</v>
      </c>
      <c r="BS2" s="120" t="s">
        <v>2368</v>
      </c>
      <c r="BT2" s="120" t="s">
        <v>2370</v>
      </c>
      <c r="BU2" s="3"/>
      <c r="BV2" s="3"/>
    </row>
    <row r="3" spans="1:74" ht="41.45" customHeight="1">
      <c r="A3" s="64" t="s">
        <v>212</v>
      </c>
      <c r="C3" s="65"/>
      <c r="D3" s="65" t="s">
        <v>64</v>
      </c>
      <c r="E3" s="66">
        <v>163.79183126155183</v>
      </c>
      <c r="F3" s="68">
        <v>99.99649604865148</v>
      </c>
      <c r="G3" s="100" t="s">
        <v>518</v>
      </c>
      <c r="H3" s="65"/>
      <c r="I3" s="69" t="s">
        <v>212</v>
      </c>
      <c r="J3" s="70"/>
      <c r="K3" s="70"/>
      <c r="L3" s="69" t="s">
        <v>1573</v>
      </c>
      <c r="M3" s="73">
        <v>2.167750186085552</v>
      </c>
      <c r="N3" s="74">
        <v>1744.928955078125</v>
      </c>
      <c r="O3" s="74">
        <v>2712.964111328125</v>
      </c>
      <c r="P3" s="75"/>
      <c r="Q3" s="76"/>
      <c r="R3" s="76"/>
      <c r="S3" s="48"/>
      <c r="T3" s="48">
        <v>1</v>
      </c>
      <c r="U3" s="48">
        <v>1</v>
      </c>
      <c r="V3" s="49">
        <v>0</v>
      </c>
      <c r="W3" s="49">
        <v>0</v>
      </c>
      <c r="X3" s="49">
        <v>0</v>
      </c>
      <c r="Y3" s="49">
        <v>0.999996</v>
      </c>
      <c r="Z3" s="49">
        <v>0</v>
      </c>
      <c r="AA3" s="49" t="s">
        <v>2372</v>
      </c>
      <c r="AB3" s="71">
        <v>3</v>
      </c>
      <c r="AC3" s="71"/>
      <c r="AD3" s="72"/>
      <c r="AE3" s="78" t="s">
        <v>899</v>
      </c>
      <c r="AF3" s="78">
        <v>997</v>
      </c>
      <c r="AG3" s="78">
        <v>61</v>
      </c>
      <c r="AH3" s="78">
        <v>79</v>
      </c>
      <c r="AI3" s="78">
        <v>12</v>
      </c>
      <c r="AJ3" s="78"/>
      <c r="AK3" s="78" t="s">
        <v>1020</v>
      </c>
      <c r="AL3" s="78" t="s">
        <v>1128</v>
      </c>
      <c r="AM3" s="78"/>
      <c r="AN3" s="78"/>
      <c r="AO3" s="80">
        <v>43444.85335648148</v>
      </c>
      <c r="AP3" s="83" t="s">
        <v>1257</v>
      </c>
      <c r="AQ3" s="78" t="b">
        <v>1</v>
      </c>
      <c r="AR3" s="78" t="b">
        <v>0</v>
      </c>
      <c r="AS3" s="78" t="b">
        <v>0</v>
      </c>
      <c r="AT3" s="78" t="s">
        <v>830</v>
      </c>
      <c r="AU3" s="78">
        <v>0</v>
      </c>
      <c r="AV3" s="78"/>
      <c r="AW3" s="78" t="b">
        <v>0</v>
      </c>
      <c r="AX3" s="78" t="s">
        <v>1451</v>
      </c>
      <c r="AY3" s="83" t="s">
        <v>1452</v>
      </c>
      <c r="AZ3" s="78" t="s">
        <v>66</v>
      </c>
      <c r="BA3" s="78" t="str">
        <f>REPLACE(INDEX(GroupVertices[Group],MATCH(Vertices[[#This Row],[Vertex]],GroupVertices[Vertex],0)),1,1,"")</f>
        <v>2</v>
      </c>
      <c r="BB3" s="48"/>
      <c r="BC3" s="48"/>
      <c r="BD3" s="48"/>
      <c r="BE3" s="48"/>
      <c r="BF3" s="48" t="s">
        <v>439</v>
      </c>
      <c r="BG3" s="48" t="s">
        <v>439</v>
      </c>
      <c r="BH3" s="121" t="s">
        <v>2107</v>
      </c>
      <c r="BI3" s="121" t="s">
        <v>2107</v>
      </c>
      <c r="BJ3" s="121" t="s">
        <v>2189</v>
      </c>
      <c r="BK3" s="121" t="s">
        <v>2189</v>
      </c>
      <c r="BL3" s="121">
        <v>3</v>
      </c>
      <c r="BM3" s="124">
        <v>6.521739130434782</v>
      </c>
      <c r="BN3" s="121">
        <v>1</v>
      </c>
      <c r="BO3" s="124">
        <v>2.1739130434782608</v>
      </c>
      <c r="BP3" s="121">
        <v>0</v>
      </c>
      <c r="BQ3" s="124">
        <v>0</v>
      </c>
      <c r="BR3" s="121">
        <v>42</v>
      </c>
      <c r="BS3" s="124">
        <v>91.30434782608695</v>
      </c>
      <c r="BT3" s="121">
        <v>46</v>
      </c>
      <c r="BU3" s="3"/>
      <c r="BV3" s="3"/>
    </row>
    <row r="4" spans="1:77" ht="41.45" customHeight="1">
      <c r="A4" s="64" t="s">
        <v>213</v>
      </c>
      <c r="C4" s="65"/>
      <c r="D4" s="65" t="s">
        <v>64</v>
      </c>
      <c r="E4" s="66">
        <v>235.52582176639004</v>
      </c>
      <c r="F4" s="68">
        <v>99.8562192166986</v>
      </c>
      <c r="G4" s="100" t="s">
        <v>519</v>
      </c>
      <c r="H4" s="65"/>
      <c r="I4" s="69" t="s">
        <v>213</v>
      </c>
      <c r="J4" s="70"/>
      <c r="K4" s="70"/>
      <c r="L4" s="69" t="s">
        <v>1574</v>
      </c>
      <c r="M4" s="73">
        <v>48.91734238157832</v>
      </c>
      <c r="N4" s="74">
        <v>8192.8125</v>
      </c>
      <c r="O4" s="74">
        <v>723.45703125</v>
      </c>
      <c r="P4" s="75"/>
      <c r="Q4" s="76"/>
      <c r="R4" s="76"/>
      <c r="S4" s="86"/>
      <c r="T4" s="48">
        <v>0</v>
      </c>
      <c r="U4" s="48">
        <v>1</v>
      </c>
      <c r="V4" s="49">
        <v>0</v>
      </c>
      <c r="W4" s="49">
        <v>1</v>
      </c>
      <c r="X4" s="49">
        <v>0</v>
      </c>
      <c r="Y4" s="49">
        <v>0.701752</v>
      </c>
      <c r="Z4" s="49">
        <v>0</v>
      </c>
      <c r="AA4" s="49">
        <v>0</v>
      </c>
      <c r="AB4" s="71">
        <v>4</v>
      </c>
      <c r="AC4" s="71"/>
      <c r="AD4" s="72"/>
      <c r="AE4" s="78" t="s">
        <v>900</v>
      </c>
      <c r="AF4" s="78">
        <v>5008</v>
      </c>
      <c r="AG4" s="78">
        <v>2423</v>
      </c>
      <c r="AH4" s="78">
        <v>70928</v>
      </c>
      <c r="AI4" s="78">
        <v>101806</v>
      </c>
      <c r="AJ4" s="78"/>
      <c r="AK4" s="78" t="s">
        <v>1021</v>
      </c>
      <c r="AL4" s="78" t="s">
        <v>1129</v>
      </c>
      <c r="AM4" s="83" t="s">
        <v>1201</v>
      </c>
      <c r="AN4" s="78"/>
      <c r="AO4" s="80">
        <v>41945.29075231482</v>
      </c>
      <c r="AP4" s="83" t="s">
        <v>1258</v>
      </c>
      <c r="AQ4" s="78" t="b">
        <v>0</v>
      </c>
      <c r="AR4" s="78" t="b">
        <v>0</v>
      </c>
      <c r="AS4" s="78" t="b">
        <v>0</v>
      </c>
      <c r="AT4" s="78" t="s">
        <v>830</v>
      </c>
      <c r="AU4" s="78">
        <v>129</v>
      </c>
      <c r="AV4" s="83" t="s">
        <v>1357</v>
      </c>
      <c r="AW4" s="78" t="b">
        <v>0</v>
      </c>
      <c r="AX4" s="78" t="s">
        <v>1451</v>
      </c>
      <c r="AY4" s="83" t="s">
        <v>1453</v>
      </c>
      <c r="AZ4" s="78" t="s">
        <v>66</v>
      </c>
      <c r="BA4" s="78" t="str">
        <f>REPLACE(INDEX(GroupVertices[Group],MATCH(Vertices[[#This Row],[Vertex]],GroupVertices[Vertex],0)),1,1,"")</f>
        <v>16</v>
      </c>
      <c r="BB4" s="48"/>
      <c r="BC4" s="48"/>
      <c r="BD4" s="48"/>
      <c r="BE4" s="48"/>
      <c r="BF4" s="48" t="s">
        <v>440</v>
      </c>
      <c r="BG4" s="48" t="s">
        <v>440</v>
      </c>
      <c r="BH4" s="121" t="s">
        <v>2108</v>
      </c>
      <c r="BI4" s="121" t="s">
        <v>2108</v>
      </c>
      <c r="BJ4" s="121" t="s">
        <v>2190</v>
      </c>
      <c r="BK4" s="121" t="s">
        <v>2190</v>
      </c>
      <c r="BL4" s="121">
        <v>0</v>
      </c>
      <c r="BM4" s="124">
        <v>0</v>
      </c>
      <c r="BN4" s="121">
        <v>0</v>
      </c>
      <c r="BO4" s="124">
        <v>0</v>
      </c>
      <c r="BP4" s="121">
        <v>0</v>
      </c>
      <c r="BQ4" s="124">
        <v>0</v>
      </c>
      <c r="BR4" s="121">
        <v>19</v>
      </c>
      <c r="BS4" s="124">
        <v>100</v>
      </c>
      <c r="BT4" s="121">
        <v>19</v>
      </c>
      <c r="BU4" s="2"/>
      <c r="BV4" s="3"/>
      <c r="BW4" s="3"/>
      <c r="BX4" s="3"/>
      <c r="BY4" s="3"/>
    </row>
    <row r="5" spans="1:77" ht="41.45" customHeight="1">
      <c r="A5" s="64" t="s">
        <v>218</v>
      </c>
      <c r="C5" s="65"/>
      <c r="D5" s="65" t="s">
        <v>64</v>
      </c>
      <c r="E5" s="66">
        <v>181.3760736418657</v>
      </c>
      <c r="F5" s="68">
        <v>99.96210981423118</v>
      </c>
      <c r="G5" s="100" t="s">
        <v>523</v>
      </c>
      <c r="H5" s="65"/>
      <c r="I5" s="69" t="s">
        <v>218</v>
      </c>
      <c r="J5" s="70"/>
      <c r="K5" s="70"/>
      <c r="L5" s="69" t="s">
        <v>1575</v>
      </c>
      <c r="M5" s="73">
        <v>13.627535910552238</v>
      </c>
      <c r="N5" s="74">
        <v>8192.8125</v>
      </c>
      <c r="O5" s="74">
        <v>1464.5594482421875</v>
      </c>
      <c r="P5" s="75"/>
      <c r="Q5" s="76"/>
      <c r="R5" s="76"/>
      <c r="S5" s="86"/>
      <c r="T5" s="48">
        <v>2</v>
      </c>
      <c r="U5" s="48">
        <v>1</v>
      </c>
      <c r="V5" s="49">
        <v>0</v>
      </c>
      <c r="W5" s="49">
        <v>1</v>
      </c>
      <c r="X5" s="49">
        <v>0</v>
      </c>
      <c r="Y5" s="49">
        <v>1.29824</v>
      </c>
      <c r="Z5" s="49">
        <v>0</v>
      </c>
      <c r="AA5" s="49">
        <v>0</v>
      </c>
      <c r="AB5" s="71">
        <v>5</v>
      </c>
      <c r="AC5" s="71"/>
      <c r="AD5" s="72"/>
      <c r="AE5" s="78" t="s">
        <v>901</v>
      </c>
      <c r="AF5" s="78">
        <v>651</v>
      </c>
      <c r="AG5" s="78">
        <v>640</v>
      </c>
      <c r="AH5" s="78">
        <v>491</v>
      </c>
      <c r="AI5" s="78">
        <v>389</v>
      </c>
      <c r="AJ5" s="78"/>
      <c r="AK5" s="78" t="s">
        <v>1022</v>
      </c>
      <c r="AL5" s="78" t="s">
        <v>1130</v>
      </c>
      <c r="AM5" s="83" t="s">
        <v>1202</v>
      </c>
      <c r="AN5" s="78"/>
      <c r="AO5" s="80">
        <v>43473.82774305555</v>
      </c>
      <c r="AP5" s="83" t="s">
        <v>1259</v>
      </c>
      <c r="AQ5" s="78" t="b">
        <v>0</v>
      </c>
      <c r="AR5" s="78" t="b">
        <v>0</v>
      </c>
      <c r="AS5" s="78" t="b">
        <v>0</v>
      </c>
      <c r="AT5" s="78" t="s">
        <v>830</v>
      </c>
      <c r="AU5" s="78">
        <v>5</v>
      </c>
      <c r="AV5" s="83" t="s">
        <v>1357</v>
      </c>
      <c r="AW5" s="78" t="b">
        <v>0</v>
      </c>
      <c r="AX5" s="78" t="s">
        <v>1451</v>
      </c>
      <c r="AY5" s="83" t="s">
        <v>1454</v>
      </c>
      <c r="AZ5" s="78" t="s">
        <v>66</v>
      </c>
      <c r="BA5" s="78" t="str">
        <f>REPLACE(INDEX(GroupVertices[Group],MATCH(Vertices[[#This Row],[Vertex]],GroupVertices[Vertex],0)),1,1,"")</f>
        <v>16</v>
      </c>
      <c r="BB5" s="48" t="s">
        <v>423</v>
      </c>
      <c r="BC5" s="48" t="s">
        <v>423</v>
      </c>
      <c r="BD5" s="48" t="s">
        <v>436</v>
      </c>
      <c r="BE5" s="48" t="s">
        <v>436</v>
      </c>
      <c r="BF5" s="48" t="s">
        <v>2088</v>
      </c>
      <c r="BG5" s="48" t="s">
        <v>2097</v>
      </c>
      <c r="BH5" s="121" t="s">
        <v>2109</v>
      </c>
      <c r="BI5" s="121" t="s">
        <v>2172</v>
      </c>
      <c r="BJ5" s="121" t="s">
        <v>2191</v>
      </c>
      <c r="BK5" s="121" t="s">
        <v>2254</v>
      </c>
      <c r="BL5" s="121">
        <v>1</v>
      </c>
      <c r="BM5" s="124">
        <v>2.272727272727273</v>
      </c>
      <c r="BN5" s="121">
        <v>0</v>
      </c>
      <c r="BO5" s="124">
        <v>0</v>
      </c>
      <c r="BP5" s="121">
        <v>0</v>
      </c>
      <c r="BQ5" s="124">
        <v>0</v>
      </c>
      <c r="BR5" s="121">
        <v>43</v>
      </c>
      <c r="BS5" s="124">
        <v>97.72727272727273</v>
      </c>
      <c r="BT5" s="121">
        <v>44</v>
      </c>
      <c r="BU5" s="2"/>
      <c r="BV5" s="3"/>
      <c r="BW5" s="3"/>
      <c r="BX5" s="3"/>
      <c r="BY5" s="3"/>
    </row>
    <row r="6" spans="1:77" ht="41.45" customHeight="1">
      <c r="A6" s="64" t="s">
        <v>214</v>
      </c>
      <c r="C6" s="65"/>
      <c r="D6" s="65" t="s">
        <v>64</v>
      </c>
      <c r="E6" s="66">
        <v>162.63777044902693</v>
      </c>
      <c r="F6" s="68">
        <v>99.99875283087594</v>
      </c>
      <c r="G6" s="100" t="s">
        <v>520</v>
      </c>
      <c r="H6" s="65"/>
      <c r="I6" s="69" t="s">
        <v>214</v>
      </c>
      <c r="J6" s="70"/>
      <c r="K6" s="70"/>
      <c r="L6" s="69" t="s">
        <v>1576</v>
      </c>
      <c r="M6" s="73">
        <v>1.4156398967423152</v>
      </c>
      <c r="N6" s="74">
        <v>3366.381103515625</v>
      </c>
      <c r="O6" s="74">
        <v>9427.623046875</v>
      </c>
      <c r="P6" s="75"/>
      <c r="Q6" s="76"/>
      <c r="R6" s="76"/>
      <c r="S6" s="86"/>
      <c r="T6" s="48">
        <v>0</v>
      </c>
      <c r="U6" s="48">
        <v>2</v>
      </c>
      <c r="V6" s="49">
        <v>0</v>
      </c>
      <c r="W6" s="49">
        <v>0.004329</v>
      </c>
      <c r="X6" s="49">
        <v>0.02076</v>
      </c>
      <c r="Y6" s="49">
        <v>0.792509</v>
      </c>
      <c r="Z6" s="49">
        <v>0.5</v>
      </c>
      <c r="AA6" s="49">
        <v>0</v>
      </c>
      <c r="AB6" s="71">
        <v>6</v>
      </c>
      <c r="AC6" s="71"/>
      <c r="AD6" s="72"/>
      <c r="AE6" s="78" t="s">
        <v>902</v>
      </c>
      <c r="AF6" s="78">
        <v>231</v>
      </c>
      <c r="AG6" s="78">
        <v>23</v>
      </c>
      <c r="AH6" s="78">
        <v>78</v>
      </c>
      <c r="AI6" s="78">
        <v>22</v>
      </c>
      <c r="AJ6" s="78"/>
      <c r="AK6" s="78"/>
      <c r="AL6" s="78"/>
      <c r="AM6" s="78"/>
      <c r="AN6" s="78"/>
      <c r="AO6" s="80">
        <v>39876.909953703704</v>
      </c>
      <c r="AP6" s="78"/>
      <c r="AQ6" s="78" t="b">
        <v>0</v>
      </c>
      <c r="AR6" s="78" t="b">
        <v>1</v>
      </c>
      <c r="AS6" s="78" t="b">
        <v>0</v>
      </c>
      <c r="AT6" s="78" t="s">
        <v>830</v>
      </c>
      <c r="AU6" s="78">
        <v>1</v>
      </c>
      <c r="AV6" s="83" t="s">
        <v>1358</v>
      </c>
      <c r="AW6" s="78" t="b">
        <v>0</v>
      </c>
      <c r="AX6" s="78" t="s">
        <v>1451</v>
      </c>
      <c r="AY6" s="83" t="s">
        <v>1455</v>
      </c>
      <c r="AZ6" s="78" t="s">
        <v>66</v>
      </c>
      <c r="BA6" s="78" t="str">
        <f>REPLACE(INDEX(GroupVertices[Group],MATCH(Vertices[[#This Row],[Vertex]],GroupVertices[Vertex],0)),1,1,"")</f>
        <v>1</v>
      </c>
      <c r="BB6" s="48"/>
      <c r="BC6" s="48"/>
      <c r="BD6" s="48"/>
      <c r="BE6" s="48"/>
      <c r="BF6" s="48" t="s">
        <v>441</v>
      </c>
      <c r="BG6" s="48" t="s">
        <v>441</v>
      </c>
      <c r="BH6" s="121" t="s">
        <v>2110</v>
      </c>
      <c r="BI6" s="121" t="s">
        <v>2110</v>
      </c>
      <c r="BJ6" s="121" t="s">
        <v>2192</v>
      </c>
      <c r="BK6" s="121" t="s">
        <v>2192</v>
      </c>
      <c r="BL6" s="121">
        <v>0</v>
      </c>
      <c r="BM6" s="124">
        <v>0</v>
      </c>
      <c r="BN6" s="121">
        <v>1</v>
      </c>
      <c r="BO6" s="124">
        <v>4.545454545454546</v>
      </c>
      <c r="BP6" s="121">
        <v>0</v>
      </c>
      <c r="BQ6" s="124">
        <v>0</v>
      </c>
      <c r="BR6" s="121">
        <v>21</v>
      </c>
      <c r="BS6" s="124">
        <v>95.45454545454545</v>
      </c>
      <c r="BT6" s="121">
        <v>22</v>
      </c>
      <c r="BU6" s="2"/>
      <c r="BV6" s="3"/>
      <c r="BW6" s="3"/>
      <c r="BX6" s="3"/>
      <c r="BY6" s="3"/>
    </row>
    <row r="7" spans="1:77" ht="41.45" customHeight="1">
      <c r="A7" s="64" t="s">
        <v>300</v>
      </c>
      <c r="C7" s="65"/>
      <c r="D7" s="65" t="s">
        <v>64</v>
      </c>
      <c r="E7" s="66">
        <v>330.8269488638423</v>
      </c>
      <c r="F7" s="68">
        <v>99.66985651616173</v>
      </c>
      <c r="G7" s="100" t="s">
        <v>1371</v>
      </c>
      <c r="H7" s="65"/>
      <c r="I7" s="69" t="s">
        <v>300</v>
      </c>
      <c r="J7" s="70"/>
      <c r="K7" s="70"/>
      <c r="L7" s="69" t="s">
        <v>1577</v>
      </c>
      <c r="M7" s="73">
        <v>111.0258183805014</v>
      </c>
      <c r="N7" s="74">
        <v>2357.902587890625</v>
      </c>
      <c r="O7" s="74">
        <v>7081.73828125</v>
      </c>
      <c r="P7" s="75"/>
      <c r="Q7" s="76"/>
      <c r="R7" s="76"/>
      <c r="S7" s="86"/>
      <c r="T7" s="48">
        <v>39</v>
      </c>
      <c r="U7" s="48">
        <v>1</v>
      </c>
      <c r="V7" s="49">
        <v>4501.166667</v>
      </c>
      <c r="W7" s="49">
        <v>0.006536</v>
      </c>
      <c r="X7" s="49">
        <v>0.118439</v>
      </c>
      <c r="Y7" s="49">
        <v>14.981833</v>
      </c>
      <c r="Z7" s="49">
        <v>0.002844950213371266</v>
      </c>
      <c r="AA7" s="49">
        <v>0</v>
      </c>
      <c r="AB7" s="71">
        <v>7</v>
      </c>
      <c r="AC7" s="71"/>
      <c r="AD7" s="72"/>
      <c r="AE7" s="78" t="s">
        <v>903</v>
      </c>
      <c r="AF7" s="78">
        <v>580</v>
      </c>
      <c r="AG7" s="78">
        <v>5561</v>
      </c>
      <c r="AH7" s="78">
        <v>143</v>
      </c>
      <c r="AI7" s="78">
        <v>334</v>
      </c>
      <c r="AJ7" s="78"/>
      <c r="AK7" s="78" t="s">
        <v>1023</v>
      </c>
      <c r="AL7" s="78" t="s">
        <v>1131</v>
      </c>
      <c r="AM7" s="78"/>
      <c r="AN7" s="78"/>
      <c r="AO7" s="80">
        <v>40104.01484953704</v>
      </c>
      <c r="AP7" s="83" t="s">
        <v>1260</v>
      </c>
      <c r="AQ7" s="78" t="b">
        <v>0</v>
      </c>
      <c r="AR7" s="78" t="b">
        <v>0</v>
      </c>
      <c r="AS7" s="78" t="b">
        <v>0</v>
      </c>
      <c r="AT7" s="78" t="s">
        <v>830</v>
      </c>
      <c r="AU7" s="78">
        <v>182</v>
      </c>
      <c r="AV7" s="83" t="s">
        <v>1359</v>
      </c>
      <c r="AW7" s="78" t="b">
        <v>1</v>
      </c>
      <c r="AX7" s="78" t="s">
        <v>1451</v>
      </c>
      <c r="AY7" s="83" t="s">
        <v>1456</v>
      </c>
      <c r="AZ7" s="78" t="s">
        <v>66</v>
      </c>
      <c r="BA7" s="78" t="str">
        <f>REPLACE(INDEX(GroupVertices[Group],MATCH(Vertices[[#This Row],[Vertex]],GroupVertices[Vertex],0)),1,1,"")</f>
        <v>1</v>
      </c>
      <c r="BB7" s="48"/>
      <c r="BC7" s="48"/>
      <c r="BD7" s="48"/>
      <c r="BE7" s="48"/>
      <c r="BF7" s="48" t="s">
        <v>445</v>
      </c>
      <c r="BG7" s="48" t="s">
        <v>445</v>
      </c>
      <c r="BH7" s="121" t="s">
        <v>2111</v>
      </c>
      <c r="BI7" s="121" t="s">
        <v>2111</v>
      </c>
      <c r="BJ7" s="121" t="s">
        <v>2193</v>
      </c>
      <c r="BK7" s="121" t="s">
        <v>2193</v>
      </c>
      <c r="BL7" s="121">
        <v>1</v>
      </c>
      <c r="BM7" s="124">
        <v>14.285714285714286</v>
      </c>
      <c r="BN7" s="121">
        <v>0</v>
      </c>
      <c r="BO7" s="124">
        <v>0</v>
      </c>
      <c r="BP7" s="121">
        <v>0</v>
      </c>
      <c r="BQ7" s="124">
        <v>0</v>
      </c>
      <c r="BR7" s="121">
        <v>6</v>
      </c>
      <c r="BS7" s="124">
        <v>85.71428571428571</v>
      </c>
      <c r="BT7" s="121">
        <v>7</v>
      </c>
      <c r="BU7" s="2"/>
      <c r="BV7" s="3"/>
      <c r="BW7" s="3"/>
      <c r="BX7" s="3"/>
      <c r="BY7" s="3"/>
    </row>
    <row r="8" spans="1:77" ht="41.45" customHeight="1">
      <c r="A8" s="64" t="s">
        <v>216</v>
      </c>
      <c r="C8" s="65"/>
      <c r="D8" s="65" t="s">
        <v>64</v>
      </c>
      <c r="E8" s="66">
        <v>193.7366723444352</v>
      </c>
      <c r="F8" s="68">
        <v>99.93793848882694</v>
      </c>
      <c r="G8" s="100" t="s">
        <v>521</v>
      </c>
      <c r="H8" s="65"/>
      <c r="I8" s="69" t="s">
        <v>216</v>
      </c>
      <c r="J8" s="70"/>
      <c r="K8" s="70"/>
      <c r="L8" s="69" t="s">
        <v>1578</v>
      </c>
      <c r="M8" s="73">
        <v>21.683032956939012</v>
      </c>
      <c r="N8" s="74">
        <v>3724.44189453125</v>
      </c>
      <c r="O8" s="74">
        <v>8894.0322265625</v>
      </c>
      <c r="P8" s="75"/>
      <c r="Q8" s="76"/>
      <c r="R8" s="76"/>
      <c r="S8" s="86"/>
      <c r="T8" s="48">
        <v>3</v>
      </c>
      <c r="U8" s="48">
        <v>1</v>
      </c>
      <c r="V8" s="49">
        <v>3</v>
      </c>
      <c r="W8" s="49">
        <v>0.004367</v>
      </c>
      <c r="X8" s="49">
        <v>0.025979</v>
      </c>
      <c r="Y8" s="49">
        <v>1.486975</v>
      </c>
      <c r="Z8" s="49">
        <v>0.25</v>
      </c>
      <c r="AA8" s="49">
        <v>0</v>
      </c>
      <c r="AB8" s="71">
        <v>8</v>
      </c>
      <c r="AC8" s="71"/>
      <c r="AD8" s="72"/>
      <c r="AE8" s="78" t="s">
        <v>904</v>
      </c>
      <c r="AF8" s="78">
        <v>223</v>
      </c>
      <c r="AG8" s="78">
        <v>1047</v>
      </c>
      <c r="AH8" s="78">
        <v>618</v>
      </c>
      <c r="AI8" s="78">
        <v>531</v>
      </c>
      <c r="AJ8" s="78"/>
      <c r="AK8" s="78" t="s">
        <v>1024</v>
      </c>
      <c r="AL8" s="78" t="s">
        <v>1132</v>
      </c>
      <c r="AM8" s="83" t="s">
        <v>1203</v>
      </c>
      <c r="AN8" s="78"/>
      <c r="AO8" s="80">
        <v>39760.823969907404</v>
      </c>
      <c r="AP8" s="83" t="s">
        <v>1261</v>
      </c>
      <c r="AQ8" s="78" t="b">
        <v>0</v>
      </c>
      <c r="AR8" s="78" t="b">
        <v>0</v>
      </c>
      <c r="AS8" s="78" t="b">
        <v>1</v>
      </c>
      <c r="AT8" s="78" t="s">
        <v>830</v>
      </c>
      <c r="AU8" s="78">
        <v>23</v>
      </c>
      <c r="AV8" s="83" t="s">
        <v>1360</v>
      </c>
      <c r="AW8" s="78" t="b">
        <v>0</v>
      </c>
      <c r="AX8" s="78" t="s">
        <v>1451</v>
      </c>
      <c r="AY8" s="83" t="s">
        <v>1457</v>
      </c>
      <c r="AZ8" s="78" t="s">
        <v>66</v>
      </c>
      <c r="BA8" s="78" t="str">
        <f>REPLACE(INDEX(GroupVertices[Group],MATCH(Vertices[[#This Row],[Vertex]],GroupVertices[Vertex],0)),1,1,"")</f>
        <v>1</v>
      </c>
      <c r="BB8" s="48" t="s">
        <v>422</v>
      </c>
      <c r="BC8" s="48" t="s">
        <v>422</v>
      </c>
      <c r="BD8" s="48" t="s">
        <v>435</v>
      </c>
      <c r="BE8" s="48" t="s">
        <v>435</v>
      </c>
      <c r="BF8" s="48" t="s">
        <v>442</v>
      </c>
      <c r="BG8" s="48" t="s">
        <v>442</v>
      </c>
      <c r="BH8" s="121" t="s">
        <v>2112</v>
      </c>
      <c r="BI8" s="121" t="s">
        <v>2112</v>
      </c>
      <c r="BJ8" s="121" t="s">
        <v>2194</v>
      </c>
      <c r="BK8" s="121" t="s">
        <v>2194</v>
      </c>
      <c r="BL8" s="121">
        <v>0</v>
      </c>
      <c r="BM8" s="124">
        <v>0</v>
      </c>
      <c r="BN8" s="121">
        <v>1</v>
      </c>
      <c r="BO8" s="124">
        <v>4.3478260869565215</v>
      </c>
      <c r="BP8" s="121">
        <v>0</v>
      </c>
      <c r="BQ8" s="124">
        <v>0</v>
      </c>
      <c r="BR8" s="121">
        <v>22</v>
      </c>
      <c r="BS8" s="124">
        <v>95.65217391304348</v>
      </c>
      <c r="BT8" s="121">
        <v>23</v>
      </c>
      <c r="BU8" s="2"/>
      <c r="BV8" s="3"/>
      <c r="BW8" s="3"/>
      <c r="BX8" s="3"/>
      <c r="BY8" s="3"/>
    </row>
    <row r="9" spans="1:77" ht="41.45" customHeight="1">
      <c r="A9" s="64" t="s">
        <v>215</v>
      </c>
      <c r="C9" s="65"/>
      <c r="D9" s="65" t="s">
        <v>64</v>
      </c>
      <c r="E9" s="66">
        <v>164.06516145399195</v>
      </c>
      <c r="F9" s="68">
        <v>99.99596154759831</v>
      </c>
      <c r="G9" s="100" t="s">
        <v>520</v>
      </c>
      <c r="H9" s="65"/>
      <c r="I9" s="69" t="s">
        <v>215</v>
      </c>
      <c r="J9" s="70"/>
      <c r="K9" s="70"/>
      <c r="L9" s="69" t="s">
        <v>1579</v>
      </c>
      <c r="M9" s="73">
        <v>2.345881570403687</v>
      </c>
      <c r="N9" s="74">
        <v>4202.9677734375</v>
      </c>
      <c r="O9" s="74">
        <v>8520.4150390625</v>
      </c>
      <c r="P9" s="75"/>
      <c r="Q9" s="76"/>
      <c r="R9" s="76"/>
      <c r="S9" s="86"/>
      <c r="T9" s="48">
        <v>0</v>
      </c>
      <c r="U9" s="48">
        <v>2</v>
      </c>
      <c r="V9" s="49">
        <v>0</v>
      </c>
      <c r="W9" s="49">
        <v>0.004329</v>
      </c>
      <c r="X9" s="49">
        <v>0.02076</v>
      </c>
      <c r="Y9" s="49">
        <v>0.792509</v>
      </c>
      <c r="Z9" s="49">
        <v>0.5</v>
      </c>
      <c r="AA9" s="49">
        <v>0</v>
      </c>
      <c r="AB9" s="71">
        <v>9</v>
      </c>
      <c r="AC9" s="71"/>
      <c r="AD9" s="72"/>
      <c r="AE9" s="78" t="s">
        <v>905</v>
      </c>
      <c r="AF9" s="78">
        <v>178</v>
      </c>
      <c r="AG9" s="78">
        <v>70</v>
      </c>
      <c r="AH9" s="78">
        <v>1029</v>
      </c>
      <c r="AI9" s="78">
        <v>37</v>
      </c>
      <c r="AJ9" s="78"/>
      <c r="AK9" s="78"/>
      <c r="AL9" s="78"/>
      <c r="AM9" s="78"/>
      <c r="AN9" s="78"/>
      <c r="AO9" s="80">
        <v>40344.61216435185</v>
      </c>
      <c r="AP9" s="78"/>
      <c r="AQ9" s="78" t="b">
        <v>1</v>
      </c>
      <c r="AR9" s="78" t="b">
        <v>1</v>
      </c>
      <c r="AS9" s="78" t="b">
        <v>1</v>
      </c>
      <c r="AT9" s="78" t="s">
        <v>830</v>
      </c>
      <c r="AU9" s="78">
        <v>39</v>
      </c>
      <c r="AV9" s="83" t="s">
        <v>1357</v>
      </c>
      <c r="AW9" s="78" t="b">
        <v>0</v>
      </c>
      <c r="AX9" s="78" t="s">
        <v>1451</v>
      </c>
      <c r="AY9" s="83" t="s">
        <v>1458</v>
      </c>
      <c r="AZ9" s="78" t="s">
        <v>66</v>
      </c>
      <c r="BA9" s="78" t="str">
        <f>REPLACE(INDEX(GroupVertices[Group],MATCH(Vertices[[#This Row],[Vertex]],GroupVertices[Vertex],0)),1,1,"")</f>
        <v>1</v>
      </c>
      <c r="BB9" s="48"/>
      <c r="BC9" s="48"/>
      <c r="BD9" s="48"/>
      <c r="BE9" s="48"/>
      <c r="BF9" s="48" t="s">
        <v>441</v>
      </c>
      <c r="BG9" s="48" t="s">
        <v>441</v>
      </c>
      <c r="BH9" s="121" t="s">
        <v>2110</v>
      </c>
      <c r="BI9" s="121" t="s">
        <v>2110</v>
      </c>
      <c r="BJ9" s="121" t="s">
        <v>2192</v>
      </c>
      <c r="BK9" s="121" t="s">
        <v>2192</v>
      </c>
      <c r="BL9" s="121">
        <v>0</v>
      </c>
      <c r="BM9" s="124">
        <v>0</v>
      </c>
      <c r="BN9" s="121">
        <v>1</v>
      </c>
      <c r="BO9" s="124">
        <v>4.545454545454546</v>
      </c>
      <c r="BP9" s="121">
        <v>0</v>
      </c>
      <c r="BQ9" s="124">
        <v>0</v>
      </c>
      <c r="BR9" s="121">
        <v>21</v>
      </c>
      <c r="BS9" s="124">
        <v>95.45454545454545</v>
      </c>
      <c r="BT9" s="121">
        <v>22</v>
      </c>
      <c r="BU9" s="2"/>
      <c r="BV9" s="3"/>
      <c r="BW9" s="3"/>
      <c r="BX9" s="3"/>
      <c r="BY9" s="3"/>
    </row>
    <row r="10" spans="1:77" ht="41.45" customHeight="1">
      <c r="A10" s="64" t="s">
        <v>217</v>
      </c>
      <c r="C10" s="65"/>
      <c r="D10" s="65" t="s">
        <v>64</v>
      </c>
      <c r="E10" s="66">
        <v>169.9873156235277</v>
      </c>
      <c r="F10" s="68">
        <v>99.9843806914464</v>
      </c>
      <c r="G10" s="100" t="s">
        <v>522</v>
      </c>
      <c r="H10" s="65"/>
      <c r="I10" s="69" t="s">
        <v>217</v>
      </c>
      <c r="J10" s="70"/>
      <c r="K10" s="70"/>
      <c r="L10" s="69" t="s">
        <v>1580</v>
      </c>
      <c r="M10" s="73">
        <v>6.205394897296612</v>
      </c>
      <c r="N10" s="74">
        <v>3230.172607421875</v>
      </c>
      <c r="O10" s="74">
        <v>8308.623046875</v>
      </c>
      <c r="P10" s="75"/>
      <c r="Q10" s="76"/>
      <c r="R10" s="76"/>
      <c r="S10" s="86"/>
      <c r="T10" s="48">
        <v>0</v>
      </c>
      <c r="U10" s="48">
        <v>2</v>
      </c>
      <c r="V10" s="49">
        <v>0</v>
      </c>
      <c r="W10" s="49">
        <v>0.004329</v>
      </c>
      <c r="X10" s="49">
        <v>0.02076</v>
      </c>
      <c r="Y10" s="49">
        <v>0.792509</v>
      </c>
      <c r="Z10" s="49">
        <v>0.5</v>
      </c>
      <c r="AA10" s="49">
        <v>0</v>
      </c>
      <c r="AB10" s="71">
        <v>10</v>
      </c>
      <c r="AC10" s="71"/>
      <c r="AD10" s="72"/>
      <c r="AE10" s="78" t="s">
        <v>906</v>
      </c>
      <c r="AF10" s="78">
        <v>458</v>
      </c>
      <c r="AG10" s="78">
        <v>265</v>
      </c>
      <c r="AH10" s="78">
        <v>1569</v>
      </c>
      <c r="AI10" s="78">
        <v>615</v>
      </c>
      <c r="AJ10" s="78"/>
      <c r="AK10" s="78" t="s">
        <v>1025</v>
      </c>
      <c r="AL10" s="78" t="s">
        <v>869</v>
      </c>
      <c r="AM10" s="78"/>
      <c r="AN10" s="78"/>
      <c r="AO10" s="80">
        <v>41284.793854166666</v>
      </c>
      <c r="AP10" s="78"/>
      <c r="AQ10" s="78" t="b">
        <v>1</v>
      </c>
      <c r="AR10" s="78" t="b">
        <v>0</v>
      </c>
      <c r="AS10" s="78" t="b">
        <v>1</v>
      </c>
      <c r="AT10" s="78" t="s">
        <v>830</v>
      </c>
      <c r="AU10" s="78">
        <v>91</v>
      </c>
      <c r="AV10" s="83" t="s">
        <v>1357</v>
      </c>
      <c r="AW10" s="78" t="b">
        <v>0</v>
      </c>
      <c r="AX10" s="78" t="s">
        <v>1451</v>
      </c>
      <c r="AY10" s="83" t="s">
        <v>1459</v>
      </c>
      <c r="AZ10" s="78" t="s">
        <v>66</v>
      </c>
      <c r="BA10" s="78" t="str">
        <f>REPLACE(INDEX(GroupVertices[Group],MATCH(Vertices[[#This Row],[Vertex]],GroupVertices[Vertex],0)),1,1,"")</f>
        <v>1</v>
      </c>
      <c r="BB10" s="48"/>
      <c r="BC10" s="48"/>
      <c r="BD10" s="48"/>
      <c r="BE10" s="48"/>
      <c r="BF10" s="48" t="s">
        <v>441</v>
      </c>
      <c r="BG10" s="48" t="s">
        <v>441</v>
      </c>
      <c r="BH10" s="121" t="s">
        <v>2110</v>
      </c>
      <c r="BI10" s="121" t="s">
        <v>2110</v>
      </c>
      <c r="BJ10" s="121" t="s">
        <v>2192</v>
      </c>
      <c r="BK10" s="121" t="s">
        <v>2192</v>
      </c>
      <c r="BL10" s="121">
        <v>0</v>
      </c>
      <c r="BM10" s="124">
        <v>0</v>
      </c>
      <c r="BN10" s="121">
        <v>1</v>
      </c>
      <c r="BO10" s="124">
        <v>4.545454545454546</v>
      </c>
      <c r="BP10" s="121">
        <v>0</v>
      </c>
      <c r="BQ10" s="124">
        <v>0</v>
      </c>
      <c r="BR10" s="121">
        <v>21</v>
      </c>
      <c r="BS10" s="124">
        <v>95.45454545454545</v>
      </c>
      <c r="BT10" s="121">
        <v>22</v>
      </c>
      <c r="BU10" s="2"/>
      <c r="BV10" s="3"/>
      <c r="BW10" s="3"/>
      <c r="BX10" s="3"/>
      <c r="BY10" s="3"/>
    </row>
    <row r="11" spans="1:77" ht="41.45" customHeight="1">
      <c r="A11" s="64" t="s">
        <v>219</v>
      </c>
      <c r="C11" s="65"/>
      <c r="D11" s="65" t="s">
        <v>64</v>
      </c>
      <c r="E11" s="66">
        <v>188.4219186025441</v>
      </c>
      <c r="F11" s="68">
        <v>99.94833156486071</v>
      </c>
      <c r="G11" s="100" t="s">
        <v>1372</v>
      </c>
      <c r="H11" s="65"/>
      <c r="I11" s="69" t="s">
        <v>219</v>
      </c>
      <c r="J11" s="70"/>
      <c r="K11" s="70"/>
      <c r="L11" s="69" t="s">
        <v>1581</v>
      </c>
      <c r="M11" s="73">
        <v>18.21936715075305</v>
      </c>
      <c r="N11" s="74">
        <v>3766.97412109375</v>
      </c>
      <c r="O11" s="74">
        <v>5112.19287109375</v>
      </c>
      <c r="P11" s="75"/>
      <c r="Q11" s="76"/>
      <c r="R11" s="76"/>
      <c r="S11" s="86"/>
      <c r="T11" s="48">
        <v>0</v>
      </c>
      <c r="U11" s="48">
        <v>1</v>
      </c>
      <c r="V11" s="49">
        <v>0</v>
      </c>
      <c r="W11" s="49">
        <v>0.00431</v>
      </c>
      <c r="X11" s="49">
        <v>0.017026</v>
      </c>
      <c r="Y11" s="49">
        <v>0.476527</v>
      </c>
      <c r="Z11" s="49">
        <v>0</v>
      </c>
      <c r="AA11" s="49">
        <v>0</v>
      </c>
      <c r="AB11" s="71">
        <v>11</v>
      </c>
      <c r="AC11" s="71"/>
      <c r="AD11" s="72"/>
      <c r="AE11" s="78" t="s">
        <v>907</v>
      </c>
      <c r="AF11" s="78">
        <v>620</v>
      </c>
      <c r="AG11" s="78">
        <v>872</v>
      </c>
      <c r="AH11" s="78">
        <v>10531</v>
      </c>
      <c r="AI11" s="78">
        <v>11020</v>
      </c>
      <c r="AJ11" s="78"/>
      <c r="AK11" s="78" t="s">
        <v>1026</v>
      </c>
      <c r="AL11" s="78" t="s">
        <v>1131</v>
      </c>
      <c r="AM11" s="78"/>
      <c r="AN11" s="78"/>
      <c r="AO11" s="80">
        <v>40513.201215277775</v>
      </c>
      <c r="AP11" s="83" t="s">
        <v>1262</v>
      </c>
      <c r="AQ11" s="78" t="b">
        <v>0</v>
      </c>
      <c r="AR11" s="78" t="b">
        <v>0</v>
      </c>
      <c r="AS11" s="78" t="b">
        <v>1</v>
      </c>
      <c r="AT11" s="78" t="s">
        <v>830</v>
      </c>
      <c r="AU11" s="78">
        <v>18</v>
      </c>
      <c r="AV11" s="83" t="s">
        <v>1361</v>
      </c>
      <c r="AW11" s="78" t="b">
        <v>0</v>
      </c>
      <c r="AX11" s="78" t="s">
        <v>1451</v>
      </c>
      <c r="AY11" s="83" t="s">
        <v>1460</v>
      </c>
      <c r="AZ11" s="78" t="s">
        <v>66</v>
      </c>
      <c r="BA11" s="78" t="str">
        <f>REPLACE(INDEX(GroupVertices[Group],MATCH(Vertices[[#This Row],[Vertex]],GroupVertices[Vertex],0)),1,1,"")</f>
        <v>1</v>
      </c>
      <c r="BB11" s="48"/>
      <c r="BC11" s="48"/>
      <c r="BD11" s="48"/>
      <c r="BE11" s="48"/>
      <c r="BF11" s="48" t="s">
        <v>445</v>
      </c>
      <c r="BG11" s="48" t="s">
        <v>445</v>
      </c>
      <c r="BH11" s="121" t="s">
        <v>2113</v>
      </c>
      <c r="BI11" s="121" t="s">
        <v>2113</v>
      </c>
      <c r="BJ11" s="121" t="s">
        <v>2195</v>
      </c>
      <c r="BK11" s="121" t="s">
        <v>2195</v>
      </c>
      <c r="BL11" s="121">
        <v>1</v>
      </c>
      <c r="BM11" s="124">
        <v>11.11111111111111</v>
      </c>
      <c r="BN11" s="121">
        <v>0</v>
      </c>
      <c r="BO11" s="124">
        <v>0</v>
      </c>
      <c r="BP11" s="121">
        <v>0</v>
      </c>
      <c r="BQ11" s="124">
        <v>0</v>
      </c>
      <c r="BR11" s="121">
        <v>8</v>
      </c>
      <c r="BS11" s="124">
        <v>88.88888888888889</v>
      </c>
      <c r="BT11" s="121">
        <v>9</v>
      </c>
      <c r="BU11" s="2"/>
      <c r="BV11" s="3"/>
      <c r="BW11" s="3"/>
      <c r="BX11" s="3"/>
      <c r="BY11" s="3"/>
    </row>
    <row r="12" spans="1:77" ht="41.45" customHeight="1">
      <c r="A12" s="64" t="s">
        <v>220</v>
      </c>
      <c r="C12" s="65"/>
      <c r="D12" s="65" t="s">
        <v>64</v>
      </c>
      <c r="E12" s="66">
        <v>282.4475048019425</v>
      </c>
      <c r="F12" s="68">
        <v>99.76446320257195</v>
      </c>
      <c r="G12" s="100" t="s">
        <v>1373</v>
      </c>
      <c r="H12" s="65"/>
      <c r="I12" s="69" t="s">
        <v>220</v>
      </c>
      <c r="J12" s="70"/>
      <c r="K12" s="70"/>
      <c r="L12" s="69" t="s">
        <v>1582</v>
      </c>
      <c r="M12" s="73">
        <v>79.4965633561915</v>
      </c>
      <c r="N12" s="74">
        <v>454.209228515625</v>
      </c>
      <c r="O12" s="74">
        <v>5710.77294921875</v>
      </c>
      <c r="P12" s="75"/>
      <c r="Q12" s="76"/>
      <c r="R12" s="76"/>
      <c r="S12" s="86"/>
      <c r="T12" s="48">
        <v>0</v>
      </c>
      <c r="U12" s="48">
        <v>1</v>
      </c>
      <c r="V12" s="49">
        <v>0</v>
      </c>
      <c r="W12" s="49">
        <v>0.00431</v>
      </c>
      <c r="X12" s="49">
        <v>0.017026</v>
      </c>
      <c r="Y12" s="49">
        <v>0.476527</v>
      </c>
      <c r="Z12" s="49">
        <v>0</v>
      </c>
      <c r="AA12" s="49">
        <v>0</v>
      </c>
      <c r="AB12" s="71">
        <v>12</v>
      </c>
      <c r="AC12" s="71"/>
      <c r="AD12" s="72"/>
      <c r="AE12" s="78" t="s">
        <v>908</v>
      </c>
      <c r="AF12" s="78">
        <v>1231</v>
      </c>
      <c r="AG12" s="78">
        <v>3968</v>
      </c>
      <c r="AH12" s="78">
        <v>4639</v>
      </c>
      <c r="AI12" s="78">
        <v>1909</v>
      </c>
      <c r="AJ12" s="78"/>
      <c r="AK12" s="78" t="s">
        <v>1027</v>
      </c>
      <c r="AL12" s="78"/>
      <c r="AM12" s="78"/>
      <c r="AN12" s="78"/>
      <c r="AO12" s="80">
        <v>39871.61376157407</v>
      </c>
      <c r="AP12" s="78"/>
      <c r="AQ12" s="78" t="b">
        <v>1</v>
      </c>
      <c r="AR12" s="78" t="b">
        <v>0</v>
      </c>
      <c r="AS12" s="78" t="b">
        <v>1</v>
      </c>
      <c r="AT12" s="78" t="s">
        <v>830</v>
      </c>
      <c r="AU12" s="78">
        <v>307</v>
      </c>
      <c r="AV12" s="83" t="s">
        <v>1357</v>
      </c>
      <c r="AW12" s="78" t="b">
        <v>0</v>
      </c>
      <c r="AX12" s="78" t="s">
        <v>1451</v>
      </c>
      <c r="AY12" s="83" t="s">
        <v>1461</v>
      </c>
      <c r="AZ12" s="78" t="s">
        <v>66</v>
      </c>
      <c r="BA12" s="78" t="str">
        <f>REPLACE(INDEX(GroupVertices[Group],MATCH(Vertices[[#This Row],[Vertex]],GroupVertices[Vertex],0)),1,1,"")</f>
        <v>1</v>
      </c>
      <c r="BB12" s="48"/>
      <c r="BC12" s="48"/>
      <c r="BD12" s="48"/>
      <c r="BE12" s="48"/>
      <c r="BF12" s="48" t="s">
        <v>445</v>
      </c>
      <c r="BG12" s="48" t="s">
        <v>445</v>
      </c>
      <c r="BH12" s="121" t="s">
        <v>2113</v>
      </c>
      <c r="BI12" s="121" t="s">
        <v>2113</v>
      </c>
      <c r="BJ12" s="121" t="s">
        <v>2195</v>
      </c>
      <c r="BK12" s="121" t="s">
        <v>2195</v>
      </c>
      <c r="BL12" s="121">
        <v>1</v>
      </c>
      <c r="BM12" s="124">
        <v>11.11111111111111</v>
      </c>
      <c r="BN12" s="121">
        <v>0</v>
      </c>
      <c r="BO12" s="124">
        <v>0</v>
      </c>
      <c r="BP12" s="121">
        <v>0</v>
      </c>
      <c r="BQ12" s="124">
        <v>0</v>
      </c>
      <c r="BR12" s="121">
        <v>8</v>
      </c>
      <c r="BS12" s="124">
        <v>88.88888888888889</v>
      </c>
      <c r="BT12" s="121">
        <v>9</v>
      </c>
      <c r="BU12" s="2"/>
      <c r="BV12" s="3"/>
      <c r="BW12" s="3"/>
      <c r="BX12" s="3"/>
      <c r="BY12" s="3"/>
    </row>
    <row r="13" spans="1:77" ht="41.45" customHeight="1">
      <c r="A13" s="64" t="s">
        <v>221</v>
      </c>
      <c r="C13" s="65"/>
      <c r="D13" s="65" t="s">
        <v>64</v>
      </c>
      <c r="E13" s="66">
        <v>172.4472873554887</v>
      </c>
      <c r="F13" s="68">
        <v>99.97957018196792</v>
      </c>
      <c r="G13" s="100" t="s">
        <v>524</v>
      </c>
      <c r="H13" s="65"/>
      <c r="I13" s="69" t="s">
        <v>221</v>
      </c>
      <c r="J13" s="70"/>
      <c r="K13" s="70"/>
      <c r="L13" s="69" t="s">
        <v>1583</v>
      </c>
      <c r="M13" s="73">
        <v>7.8085773561598275</v>
      </c>
      <c r="N13" s="74">
        <v>555.6880493164062</v>
      </c>
      <c r="O13" s="74">
        <v>8557.30078125</v>
      </c>
      <c r="P13" s="75"/>
      <c r="Q13" s="76"/>
      <c r="R13" s="76"/>
      <c r="S13" s="86"/>
      <c r="T13" s="48">
        <v>0</v>
      </c>
      <c r="U13" s="48">
        <v>1</v>
      </c>
      <c r="V13" s="49">
        <v>0</v>
      </c>
      <c r="W13" s="49">
        <v>0.00431</v>
      </c>
      <c r="X13" s="49">
        <v>0.017026</v>
      </c>
      <c r="Y13" s="49">
        <v>0.476527</v>
      </c>
      <c r="Z13" s="49">
        <v>0</v>
      </c>
      <c r="AA13" s="49">
        <v>0</v>
      </c>
      <c r="AB13" s="71">
        <v>13</v>
      </c>
      <c r="AC13" s="71"/>
      <c r="AD13" s="72"/>
      <c r="AE13" s="78" t="s">
        <v>909</v>
      </c>
      <c r="AF13" s="78">
        <v>599</v>
      </c>
      <c r="AG13" s="78">
        <v>346</v>
      </c>
      <c r="AH13" s="78">
        <v>2958</v>
      </c>
      <c r="AI13" s="78">
        <v>419</v>
      </c>
      <c r="AJ13" s="78"/>
      <c r="AK13" s="78" t="s">
        <v>1028</v>
      </c>
      <c r="AL13" s="78" t="s">
        <v>1133</v>
      </c>
      <c r="AM13" s="83" t="s">
        <v>1204</v>
      </c>
      <c r="AN13" s="78"/>
      <c r="AO13" s="80">
        <v>39505.59491898148</v>
      </c>
      <c r="AP13" s="83" t="s">
        <v>1263</v>
      </c>
      <c r="AQ13" s="78" t="b">
        <v>0</v>
      </c>
      <c r="AR13" s="78" t="b">
        <v>0</v>
      </c>
      <c r="AS13" s="78" t="b">
        <v>1</v>
      </c>
      <c r="AT13" s="78" t="s">
        <v>830</v>
      </c>
      <c r="AU13" s="78">
        <v>11</v>
      </c>
      <c r="AV13" s="83" t="s">
        <v>1362</v>
      </c>
      <c r="AW13" s="78" t="b">
        <v>0</v>
      </c>
      <c r="AX13" s="78" t="s">
        <v>1451</v>
      </c>
      <c r="AY13" s="83" t="s">
        <v>1462</v>
      </c>
      <c r="AZ13" s="78" t="s">
        <v>66</v>
      </c>
      <c r="BA13" s="78" t="str">
        <f>REPLACE(INDEX(GroupVertices[Group],MATCH(Vertices[[#This Row],[Vertex]],GroupVertices[Vertex],0)),1,1,"")</f>
        <v>1</v>
      </c>
      <c r="BB13" s="48"/>
      <c r="BC13" s="48"/>
      <c r="BD13" s="48"/>
      <c r="BE13" s="48"/>
      <c r="BF13" s="48" t="s">
        <v>446</v>
      </c>
      <c r="BG13" s="48" t="s">
        <v>446</v>
      </c>
      <c r="BH13" s="121" t="s">
        <v>2114</v>
      </c>
      <c r="BI13" s="121" t="s">
        <v>2114</v>
      </c>
      <c r="BJ13" s="121" t="s">
        <v>2196</v>
      </c>
      <c r="BK13" s="121" t="s">
        <v>2196</v>
      </c>
      <c r="BL13" s="121">
        <v>1</v>
      </c>
      <c r="BM13" s="124">
        <v>25</v>
      </c>
      <c r="BN13" s="121">
        <v>0</v>
      </c>
      <c r="BO13" s="124">
        <v>0</v>
      </c>
      <c r="BP13" s="121">
        <v>0</v>
      </c>
      <c r="BQ13" s="124">
        <v>0</v>
      </c>
      <c r="BR13" s="121">
        <v>3</v>
      </c>
      <c r="BS13" s="124">
        <v>75</v>
      </c>
      <c r="BT13" s="121">
        <v>4</v>
      </c>
      <c r="BU13" s="2"/>
      <c r="BV13" s="3"/>
      <c r="BW13" s="3"/>
      <c r="BX13" s="3"/>
      <c r="BY13" s="3"/>
    </row>
    <row r="14" spans="1:77" ht="41.45" customHeight="1">
      <c r="A14" s="64" t="s">
        <v>222</v>
      </c>
      <c r="C14" s="65"/>
      <c r="D14" s="65" t="s">
        <v>64</v>
      </c>
      <c r="E14" s="66">
        <v>202.8780487804878</v>
      </c>
      <c r="F14" s="68">
        <v>99.92006239804887</v>
      </c>
      <c r="G14" s="100" t="s">
        <v>1374</v>
      </c>
      <c r="H14" s="65"/>
      <c r="I14" s="69" t="s">
        <v>222</v>
      </c>
      <c r="J14" s="70"/>
      <c r="K14" s="70"/>
      <c r="L14" s="69" t="s">
        <v>1584</v>
      </c>
      <c r="M14" s="73">
        <v>27.640538143578862</v>
      </c>
      <c r="N14" s="74">
        <v>233.46156311035156</v>
      </c>
      <c r="O14" s="74">
        <v>6465.54296875</v>
      </c>
      <c r="P14" s="75"/>
      <c r="Q14" s="76"/>
      <c r="R14" s="76"/>
      <c r="S14" s="86"/>
      <c r="T14" s="48">
        <v>0</v>
      </c>
      <c r="U14" s="48">
        <v>1</v>
      </c>
      <c r="V14" s="49">
        <v>0</v>
      </c>
      <c r="W14" s="49">
        <v>0.00431</v>
      </c>
      <c r="X14" s="49">
        <v>0.017026</v>
      </c>
      <c r="Y14" s="49">
        <v>0.476527</v>
      </c>
      <c r="Z14" s="49">
        <v>0</v>
      </c>
      <c r="AA14" s="49">
        <v>0</v>
      </c>
      <c r="AB14" s="71">
        <v>14</v>
      </c>
      <c r="AC14" s="71"/>
      <c r="AD14" s="72"/>
      <c r="AE14" s="78" t="s">
        <v>910</v>
      </c>
      <c r="AF14" s="78">
        <v>1883</v>
      </c>
      <c r="AG14" s="78">
        <v>1348</v>
      </c>
      <c r="AH14" s="78">
        <v>5495</v>
      </c>
      <c r="AI14" s="78">
        <v>491</v>
      </c>
      <c r="AJ14" s="78"/>
      <c r="AK14" s="78" t="s">
        <v>1029</v>
      </c>
      <c r="AL14" s="78" t="s">
        <v>1134</v>
      </c>
      <c r="AM14" s="78"/>
      <c r="AN14" s="78"/>
      <c r="AO14" s="80">
        <v>41213.30353009259</v>
      </c>
      <c r="AP14" s="83" t="s">
        <v>1264</v>
      </c>
      <c r="AQ14" s="78" t="b">
        <v>1</v>
      </c>
      <c r="AR14" s="78" t="b">
        <v>0</v>
      </c>
      <c r="AS14" s="78" t="b">
        <v>1</v>
      </c>
      <c r="AT14" s="78" t="s">
        <v>830</v>
      </c>
      <c r="AU14" s="78">
        <v>189</v>
      </c>
      <c r="AV14" s="83" t="s">
        <v>1357</v>
      </c>
      <c r="AW14" s="78" t="b">
        <v>0</v>
      </c>
      <c r="AX14" s="78" t="s">
        <v>1451</v>
      </c>
      <c r="AY14" s="83" t="s">
        <v>1463</v>
      </c>
      <c r="AZ14" s="78" t="s">
        <v>66</v>
      </c>
      <c r="BA14" s="78" t="str">
        <f>REPLACE(INDEX(GroupVertices[Group],MATCH(Vertices[[#This Row],[Vertex]],GroupVertices[Vertex],0)),1,1,"")</f>
        <v>1</v>
      </c>
      <c r="BB14" s="48"/>
      <c r="BC14" s="48"/>
      <c r="BD14" s="48"/>
      <c r="BE14" s="48"/>
      <c r="BF14" s="48" t="s">
        <v>445</v>
      </c>
      <c r="BG14" s="48" t="s">
        <v>445</v>
      </c>
      <c r="BH14" s="121" t="s">
        <v>2113</v>
      </c>
      <c r="BI14" s="121" t="s">
        <v>2113</v>
      </c>
      <c r="BJ14" s="121" t="s">
        <v>2195</v>
      </c>
      <c r="BK14" s="121" t="s">
        <v>2195</v>
      </c>
      <c r="BL14" s="121">
        <v>1</v>
      </c>
      <c r="BM14" s="124">
        <v>11.11111111111111</v>
      </c>
      <c r="BN14" s="121">
        <v>0</v>
      </c>
      <c r="BO14" s="124">
        <v>0</v>
      </c>
      <c r="BP14" s="121">
        <v>0</v>
      </c>
      <c r="BQ14" s="124">
        <v>0</v>
      </c>
      <c r="BR14" s="121">
        <v>8</v>
      </c>
      <c r="BS14" s="124">
        <v>88.88888888888889</v>
      </c>
      <c r="BT14" s="121">
        <v>9</v>
      </c>
      <c r="BU14" s="2"/>
      <c r="BV14" s="3"/>
      <c r="BW14" s="3"/>
      <c r="BX14" s="3"/>
      <c r="BY14" s="3"/>
    </row>
    <row r="15" spans="1:77" ht="41.45" customHeight="1">
      <c r="A15" s="64" t="s">
        <v>223</v>
      </c>
      <c r="C15" s="65"/>
      <c r="D15" s="65" t="s">
        <v>64</v>
      </c>
      <c r="E15" s="66">
        <v>162.12148008552893</v>
      </c>
      <c r="F15" s="68">
        <v>99.99976244397637</v>
      </c>
      <c r="G15" s="100" t="s">
        <v>1375</v>
      </c>
      <c r="H15" s="65"/>
      <c r="I15" s="69" t="s">
        <v>223</v>
      </c>
      <c r="J15" s="70"/>
      <c r="K15" s="70"/>
      <c r="L15" s="69" t="s">
        <v>1585</v>
      </c>
      <c r="M15" s="73">
        <v>1.0791695041413933</v>
      </c>
      <c r="N15" s="74">
        <v>303.0744323730469</v>
      </c>
      <c r="O15" s="74">
        <v>7896.37841796875</v>
      </c>
      <c r="P15" s="75"/>
      <c r="Q15" s="76"/>
      <c r="R15" s="76"/>
      <c r="S15" s="86"/>
      <c r="T15" s="48">
        <v>0</v>
      </c>
      <c r="U15" s="48">
        <v>1</v>
      </c>
      <c r="V15" s="49">
        <v>0</v>
      </c>
      <c r="W15" s="49">
        <v>0.00431</v>
      </c>
      <c r="X15" s="49">
        <v>0.017026</v>
      </c>
      <c r="Y15" s="49">
        <v>0.476527</v>
      </c>
      <c r="Z15" s="49">
        <v>0</v>
      </c>
      <c r="AA15" s="49">
        <v>0</v>
      </c>
      <c r="AB15" s="71">
        <v>15</v>
      </c>
      <c r="AC15" s="71"/>
      <c r="AD15" s="72"/>
      <c r="AE15" s="78" t="s">
        <v>911</v>
      </c>
      <c r="AF15" s="78">
        <v>70</v>
      </c>
      <c r="AG15" s="78">
        <v>6</v>
      </c>
      <c r="AH15" s="78">
        <v>33</v>
      </c>
      <c r="AI15" s="78">
        <v>12</v>
      </c>
      <c r="AJ15" s="78"/>
      <c r="AK15" s="78" t="s">
        <v>1030</v>
      </c>
      <c r="AL15" s="78" t="s">
        <v>1135</v>
      </c>
      <c r="AM15" s="78"/>
      <c r="AN15" s="78"/>
      <c r="AO15" s="80">
        <v>43371.872766203705</v>
      </c>
      <c r="AP15" s="78"/>
      <c r="AQ15" s="78" t="b">
        <v>1</v>
      </c>
      <c r="AR15" s="78" t="b">
        <v>0</v>
      </c>
      <c r="AS15" s="78" t="b">
        <v>0</v>
      </c>
      <c r="AT15" s="78" t="s">
        <v>830</v>
      </c>
      <c r="AU15" s="78">
        <v>0</v>
      </c>
      <c r="AV15" s="78"/>
      <c r="AW15" s="78" t="b">
        <v>0</v>
      </c>
      <c r="AX15" s="78" t="s">
        <v>1451</v>
      </c>
      <c r="AY15" s="83" t="s">
        <v>1464</v>
      </c>
      <c r="AZ15" s="78" t="s">
        <v>66</v>
      </c>
      <c r="BA15" s="78" t="str">
        <f>REPLACE(INDEX(GroupVertices[Group],MATCH(Vertices[[#This Row],[Vertex]],GroupVertices[Vertex],0)),1,1,"")</f>
        <v>1</v>
      </c>
      <c r="BB15" s="48"/>
      <c r="BC15" s="48"/>
      <c r="BD15" s="48"/>
      <c r="BE15" s="48"/>
      <c r="BF15" s="48" t="s">
        <v>445</v>
      </c>
      <c r="BG15" s="48" t="s">
        <v>445</v>
      </c>
      <c r="BH15" s="121" t="s">
        <v>2113</v>
      </c>
      <c r="BI15" s="121" t="s">
        <v>2113</v>
      </c>
      <c r="BJ15" s="121" t="s">
        <v>2195</v>
      </c>
      <c r="BK15" s="121" t="s">
        <v>2195</v>
      </c>
      <c r="BL15" s="121">
        <v>1</v>
      </c>
      <c r="BM15" s="124">
        <v>11.11111111111111</v>
      </c>
      <c r="BN15" s="121">
        <v>0</v>
      </c>
      <c r="BO15" s="124">
        <v>0</v>
      </c>
      <c r="BP15" s="121">
        <v>0</v>
      </c>
      <c r="BQ15" s="124">
        <v>0</v>
      </c>
      <c r="BR15" s="121">
        <v>8</v>
      </c>
      <c r="BS15" s="124">
        <v>88.88888888888889</v>
      </c>
      <c r="BT15" s="121">
        <v>9</v>
      </c>
      <c r="BU15" s="2"/>
      <c r="BV15" s="3"/>
      <c r="BW15" s="3"/>
      <c r="BX15" s="3"/>
      <c r="BY15" s="3"/>
    </row>
    <row r="16" spans="1:77" ht="41.45" customHeight="1">
      <c r="A16" s="64" t="s">
        <v>224</v>
      </c>
      <c r="C16" s="65"/>
      <c r="D16" s="65" t="s">
        <v>64</v>
      </c>
      <c r="E16" s="66">
        <v>169.77472547385207</v>
      </c>
      <c r="F16" s="68">
        <v>99.98479641448775</v>
      </c>
      <c r="G16" s="100" t="s">
        <v>1376</v>
      </c>
      <c r="H16" s="65"/>
      <c r="I16" s="69" t="s">
        <v>224</v>
      </c>
      <c r="J16" s="70"/>
      <c r="K16" s="70"/>
      <c r="L16" s="69" t="s">
        <v>1586</v>
      </c>
      <c r="M16" s="73">
        <v>6.066848265049174</v>
      </c>
      <c r="N16" s="74">
        <v>909.4336547851562</v>
      </c>
      <c r="O16" s="74">
        <v>5128.58349609375</v>
      </c>
      <c r="P16" s="75"/>
      <c r="Q16" s="76"/>
      <c r="R16" s="76"/>
      <c r="S16" s="86"/>
      <c r="T16" s="48">
        <v>0</v>
      </c>
      <c r="U16" s="48">
        <v>1</v>
      </c>
      <c r="V16" s="49">
        <v>0</v>
      </c>
      <c r="W16" s="49">
        <v>0.00431</v>
      </c>
      <c r="X16" s="49">
        <v>0.017026</v>
      </c>
      <c r="Y16" s="49">
        <v>0.476527</v>
      </c>
      <c r="Z16" s="49">
        <v>0</v>
      </c>
      <c r="AA16" s="49">
        <v>0</v>
      </c>
      <c r="AB16" s="71">
        <v>16</v>
      </c>
      <c r="AC16" s="71"/>
      <c r="AD16" s="72"/>
      <c r="AE16" s="78" t="s">
        <v>912</v>
      </c>
      <c r="AF16" s="78">
        <v>347</v>
      </c>
      <c r="AG16" s="78">
        <v>258</v>
      </c>
      <c r="AH16" s="78">
        <v>1432</v>
      </c>
      <c r="AI16" s="78">
        <v>860</v>
      </c>
      <c r="AJ16" s="78"/>
      <c r="AK16" s="78" t="s">
        <v>1031</v>
      </c>
      <c r="AL16" s="78" t="s">
        <v>1136</v>
      </c>
      <c r="AM16" s="78"/>
      <c r="AN16" s="78"/>
      <c r="AO16" s="80">
        <v>39693.06475694444</v>
      </c>
      <c r="AP16" s="83" t="s">
        <v>1265</v>
      </c>
      <c r="AQ16" s="78" t="b">
        <v>0</v>
      </c>
      <c r="AR16" s="78" t="b">
        <v>0</v>
      </c>
      <c r="AS16" s="78" t="b">
        <v>1</v>
      </c>
      <c r="AT16" s="78" t="s">
        <v>830</v>
      </c>
      <c r="AU16" s="78">
        <v>5</v>
      </c>
      <c r="AV16" s="83" t="s">
        <v>1362</v>
      </c>
      <c r="AW16" s="78" t="b">
        <v>0</v>
      </c>
      <c r="AX16" s="78" t="s">
        <v>1451</v>
      </c>
      <c r="AY16" s="83" t="s">
        <v>1465</v>
      </c>
      <c r="AZ16" s="78" t="s">
        <v>66</v>
      </c>
      <c r="BA16" s="78" t="str">
        <f>REPLACE(INDEX(GroupVertices[Group],MATCH(Vertices[[#This Row],[Vertex]],GroupVertices[Vertex],0)),1,1,"")</f>
        <v>1</v>
      </c>
      <c r="BB16" s="48"/>
      <c r="BC16" s="48"/>
      <c r="BD16" s="48"/>
      <c r="BE16" s="48"/>
      <c r="BF16" s="48" t="s">
        <v>445</v>
      </c>
      <c r="BG16" s="48" t="s">
        <v>445</v>
      </c>
      <c r="BH16" s="121" t="s">
        <v>2113</v>
      </c>
      <c r="BI16" s="121" t="s">
        <v>2113</v>
      </c>
      <c r="BJ16" s="121" t="s">
        <v>2195</v>
      </c>
      <c r="BK16" s="121" t="s">
        <v>2195</v>
      </c>
      <c r="BL16" s="121">
        <v>1</v>
      </c>
      <c r="BM16" s="124">
        <v>11.11111111111111</v>
      </c>
      <c r="BN16" s="121">
        <v>0</v>
      </c>
      <c r="BO16" s="124">
        <v>0</v>
      </c>
      <c r="BP16" s="121">
        <v>0</v>
      </c>
      <c r="BQ16" s="124">
        <v>0</v>
      </c>
      <c r="BR16" s="121">
        <v>8</v>
      </c>
      <c r="BS16" s="124">
        <v>88.88888888888889</v>
      </c>
      <c r="BT16" s="121">
        <v>9</v>
      </c>
      <c r="BU16" s="2"/>
      <c r="BV16" s="3"/>
      <c r="BW16" s="3"/>
      <c r="BX16" s="3"/>
      <c r="BY16" s="3"/>
    </row>
    <row r="17" spans="1:77" ht="41.45" customHeight="1">
      <c r="A17" s="64" t="s">
        <v>225</v>
      </c>
      <c r="C17" s="65"/>
      <c r="D17" s="65" t="s">
        <v>64</v>
      </c>
      <c r="E17" s="66">
        <v>192.21817127532344</v>
      </c>
      <c r="F17" s="68">
        <v>99.94090793912231</v>
      </c>
      <c r="G17" s="100" t="s">
        <v>1377</v>
      </c>
      <c r="H17" s="65"/>
      <c r="I17" s="69" t="s">
        <v>225</v>
      </c>
      <c r="J17" s="70"/>
      <c r="K17" s="70"/>
      <c r="L17" s="69" t="s">
        <v>1587</v>
      </c>
      <c r="M17" s="73">
        <v>20.693414155171595</v>
      </c>
      <c r="N17" s="74">
        <v>194.9122772216797</v>
      </c>
      <c r="O17" s="74">
        <v>7192.02685546875</v>
      </c>
      <c r="P17" s="75"/>
      <c r="Q17" s="76"/>
      <c r="R17" s="76"/>
      <c r="S17" s="86"/>
      <c r="T17" s="48">
        <v>0</v>
      </c>
      <c r="U17" s="48">
        <v>1</v>
      </c>
      <c r="V17" s="49">
        <v>0</v>
      </c>
      <c r="W17" s="49">
        <v>0.00431</v>
      </c>
      <c r="X17" s="49">
        <v>0.017026</v>
      </c>
      <c r="Y17" s="49">
        <v>0.476527</v>
      </c>
      <c r="Z17" s="49">
        <v>0</v>
      </c>
      <c r="AA17" s="49">
        <v>0</v>
      </c>
      <c r="AB17" s="71">
        <v>17</v>
      </c>
      <c r="AC17" s="71"/>
      <c r="AD17" s="72"/>
      <c r="AE17" s="78" t="s">
        <v>913</v>
      </c>
      <c r="AF17" s="78">
        <v>809</v>
      </c>
      <c r="AG17" s="78">
        <v>997</v>
      </c>
      <c r="AH17" s="78">
        <v>2140</v>
      </c>
      <c r="AI17" s="78">
        <v>118</v>
      </c>
      <c r="AJ17" s="78"/>
      <c r="AK17" s="78" t="s">
        <v>1032</v>
      </c>
      <c r="AL17" s="78" t="s">
        <v>1137</v>
      </c>
      <c r="AM17" s="83" t="s">
        <v>1205</v>
      </c>
      <c r="AN17" s="78"/>
      <c r="AO17" s="80">
        <v>40429.64928240741</v>
      </c>
      <c r="AP17" s="83" t="s">
        <v>1266</v>
      </c>
      <c r="AQ17" s="78" t="b">
        <v>0</v>
      </c>
      <c r="AR17" s="78" t="b">
        <v>0</v>
      </c>
      <c r="AS17" s="78" t="b">
        <v>1</v>
      </c>
      <c r="AT17" s="78" t="s">
        <v>830</v>
      </c>
      <c r="AU17" s="78">
        <v>36</v>
      </c>
      <c r="AV17" s="83" t="s">
        <v>1360</v>
      </c>
      <c r="AW17" s="78" t="b">
        <v>0</v>
      </c>
      <c r="AX17" s="78" t="s">
        <v>1451</v>
      </c>
      <c r="AY17" s="83" t="s">
        <v>1466</v>
      </c>
      <c r="AZ17" s="78" t="s">
        <v>66</v>
      </c>
      <c r="BA17" s="78" t="str">
        <f>REPLACE(INDEX(GroupVertices[Group],MATCH(Vertices[[#This Row],[Vertex]],GroupVertices[Vertex],0)),1,1,"")</f>
        <v>1</v>
      </c>
      <c r="BB17" s="48"/>
      <c r="BC17" s="48"/>
      <c r="BD17" s="48"/>
      <c r="BE17" s="48"/>
      <c r="BF17" s="48" t="s">
        <v>445</v>
      </c>
      <c r="BG17" s="48" t="s">
        <v>445</v>
      </c>
      <c r="BH17" s="121" t="s">
        <v>2113</v>
      </c>
      <c r="BI17" s="121" t="s">
        <v>2113</v>
      </c>
      <c r="BJ17" s="121" t="s">
        <v>2195</v>
      </c>
      <c r="BK17" s="121" t="s">
        <v>2195</v>
      </c>
      <c r="BL17" s="121">
        <v>1</v>
      </c>
      <c r="BM17" s="124">
        <v>11.11111111111111</v>
      </c>
      <c r="BN17" s="121">
        <v>0</v>
      </c>
      <c r="BO17" s="124">
        <v>0</v>
      </c>
      <c r="BP17" s="121">
        <v>0</v>
      </c>
      <c r="BQ17" s="124">
        <v>0</v>
      </c>
      <c r="BR17" s="121">
        <v>8</v>
      </c>
      <c r="BS17" s="124">
        <v>88.88888888888889</v>
      </c>
      <c r="BT17" s="121">
        <v>9</v>
      </c>
      <c r="BU17" s="2"/>
      <c r="BV17" s="3"/>
      <c r="BW17" s="3"/>
      <c r="BX17" s="3"/>
      <c r="BY17" s="3"/>
    </row>
    <row r="18" spans="1:77" ht="41.45" customHeight="1">
      <c r="A18" s="64" t="s">
        <v>226</v>
      </c>
      <c r="C18" s="65"/>
      <c r="D18" s="65" t="s">
        <v>64</v>
      </c>
      <c r="E18" s="66">
        <v>223.71188344870075</v>
      </c>
      <c r="F18" s="68">
        <v>99.87932153999651</v>
      </c>
      <c r="G18" s="100" t="s">
        <v>1378</v>
      </c>
      <c r="H18" s="65"/>
      <c r="I18" s="69" t="s">
        <v>226</v>
      </c>
      <c r="J18" s="70"/>
      <c r="K18" s="70"/>
      <c r="L18" s="69" t="s">
        <v>1588</v>
      </c>
      <c r="M18" s="73">
        <v>41.21810810382782</v>
      </c>
      <c r="N18" s="74">
        <v>2720.80810546875</v>
      </c>
      <c r="O18" s="74">
        <v>9633.921875</v>
      </c>
      <c r="P18" s="75"/>
      <c r="Q18" s="76"/>
      <c r="R18" s="76"/>
      <c r="S18" s="86"/>
      <c r="T18" s="48">
        <v>0</v>
      </c>
      <c r="U18" s="48">
        <v>1</v>
      </c>
      <c r="V18" s="49">
        <v>0</v>
      </c>
      <c r="W18" s="49">
        <v>0.00431</v>
      </c>
      <c r="X18" s="49">
        <v>0.017026</v>
      </c>
      <c r="Y18" s="49">
        <v>0.476527</v>
      </c>
      <c r="Z18" s="49">
        <v>0</v>
      </c>
      <c r="AA18" s="49">
        <v>0</v>
      </c>
      <c r="AB18" s="71">
        <v>18</v>
      </c>
      <c r="AC18" s="71"/>
      <c r="AD18" s="72"/>
      <c r="AE18" s="78" t="s">
        <v>914</v>
      </c>
      <c r="AF18" s="78">
        <v>1737</v>
      </c>
      <c r="AG18" s="78">
        <v>2034</v>
      </c>
      <c r="AH18" s="78">
        <v>9851</v>
      </c>
      <c r="AI18" s="78">
        <v>13689</v>
      </c>
      <c r="AJ18" s="78"/>
      <c r="AK18" s="78" t="s">
        <v>1033</v>
      </c>
      <c r="AL18" s="78" t="s">
        <v>1138</v>
      </c>
      <c r="AM18" s="78"/>
      <c r="AN18" s="78"/>
      <c r="AO18" s="80">
        <v>39816.808287037034</v>
      </c>
      <c r="AP18" s="83" t="s">
        <v>1267</v>
      </c>
      <c r="AQ18" s="78" t="b">
        <v>0</v>
      </c>
      <c r="AR18" s="78" t="b">
        <v>0</v>
      </c>
      <c r="AS18" s="78" t="b">
        <v>1</v>
      </c>
      <c r="AT18" s="78" t="s">
        <v>1352</v>
      </c>
      <c r="AU18" s="78">
        <v>173</v>
      </c>
      <c r="AV18" s="83" t="s">
        <v>1357</v>
      </c>
      <c r="AW18" s="78" t="b">
        <v>0</v>
      </c>
      <c r="AX18" s="78" t="s">
        <v>1451</v>
      </c>
      <c r="AY18" s="83" t="s">
        <v>1467</v>
      </c>
      <c r="AZ18" s="78" t="s">
        <v>66</v>
      </c>
      <c r="BA18" s="78" t="str">
        <f>REPLACE(INDEX(GroupVertices[Group],MATCH(Vertices[[#This Row],[Vertex]],GroupVertices[Vertex],0)),1,1,"")</f>
        <v>1</v>
      </c>
      <c r="BB18" s="48"/>
      <c r="BC18" s="48"/>
      <c r="BD18" s="48"/>
      <c r="BE18" s="48"/>
      <c r="BF18" s="48" t="s">
        <v>445</v>
      </c>
      <c r="BG18" s="48" t="s">
        <v>445</v>
      </c>
      <c r="BH18" s="121" t="s">
        <v>2113</v>
      </c>
      <c r="BI18" s="121" t="s">
        <v>2113</v>
      </c>
      <c r="BJ18" s="121" t="s">
        <v>2195</v>
      </c>
      <c r="BK18" s="121" t="s">
        <v>2195</v>
      </c>
      <c r="BL18" s="121">
        <v>1</v>
      </c>
      <c r="BM18" s="124">
        <v>11.11111111111111</v>
      </c>
      <c r="BN18" s="121">
        <v>0</v>
      </c>
      <c r="BO18" s="124">
        <v>0</v>
      </c>
      <c r="BP18" s="121">
        <v>0</v>
      </c>
      <c r="BQ18" s="124">
        <v>0</v>
      </c>
      <c r="BR18" s="121">
        <v>8</v>
      </c>
      <c r="BS18" s="124">
        <v>88.88888888888889</v>
      </c>
      <c r="BT18" s="121">
        <v>9</v>
      </c>
      <c r="BU18" s="2"/>
      <c r="BV18" s="3"/>
      <c r="BW18" s="3"/>
      <c r="BX18" s="3"/>
      <c r="BY18" s="3"/>
    </row>
    <row r="19" spans="1:77" ht="41.45" customHeight="1">
      <c r="A19" s="64" t="s">
        <v>227</v>
      </c>
      <c r="C19" s="65"/>
      <c r="D19" s="65" t="s">
        <v>64</v>
      </c>
      <c r="E19" s="66">
        <v>171.1413764360526</v>
      </c>
      <c r="F19" s="68">
        <v>99.98212390922193</v>
      </c>
      <c r="G19" s="100" t="s">
        <v>525</v>
      </c>
      <c r="H19" s="65"/>
      <c r="I19" s="69" t="s">
        <v>227</v>
      </c>
      <c r="J19" s="70"/>
      <c r="K19" s="70"/>
      <c r="L19" s="69" t="s">
        <v>1589</v>
      </c>
      <c r="M19" s="73">
        <v>6.95750518663985</v>
      </c>
      <c r="N19" s="74">
        <v>4224.9560546875</v>
      </c>
      <c r="O19" s="74">
        <v>2712.964111328125</v>
      </c>
      <c r="P19" s="75"/>
      <c r="Q19" s="76"/>
      <c r="R19" s="76"/>
      <c r="S19" s="86"/>
      <c r="T19" s="48">
        <v>1</v>
      </c>
      <c r="U19" s="48">
        <v>1</v>
      </c>
      <c r="V19" s="49">
        <v>0</v>
      </c>
      <c r="W19" s="49">
        <v>0</v>
      </c>
      <c r="X19" s="49">
        <v>0</v>
      </c>
      <c r="Y19" s="49">
        <v>0.999996</v>
      </c>
      <c r="Z19" s="49">
        <v>0</v>
      </c>
      <c r="AA19" s="49" t="s">
        <v>2372</v>
      </c>
      <c r="AB19" s="71">
        <v>19</v>
      </c>
      <c r="AC19" s="71"/>
      <c r="AD19" s="72"/>
      <c r="AE19" s="78" t="s">
        <v>915</v>
      </c>
      <c r="AF19" s="78">
        <v>403</v>
      </c>
      <c r="AG19" s="78">
        <v>303</v>
      </c>
      <c r="AH19" s="78">
        <v>33853</v>
      </c>
      <c r="AI19" s="78">
        <v>967</v>
      </c>
      <c r="AJ19" s="78"/>
      <c r="AK19" s="78" t="s">
        <v>1034</v>
      </c>
      <c r="AL19" s="78" t="s">
        <v>1139</v>
      </c>
      <c r="AM19" s="78"/>
      <c r="AN19" s="78"/>
      <c r="AO19" s="80">
        <v>39849.31524305556</v>
      </c>
      <c r="AP19" s="83" t="s">
        <v>1268</v>
      </c>
      <c r="AQ19" s="78" t="b">
        <v>0</v>
      </c>
      <c r="AR19" s="78" t="b">
        <v>0</v>
      </c>
      <c r="AS19" s="78" t="b">
        <v>0</v>
      </c>
      <c r="AT19" s="78" t="s">
        <v>830</v>
      </c>
      <c r="AU19" s="78">
        <v>229</v>
      </c>
      <c r="AV19" s="83" t="s">
        <v>1360</v>
      </c>
      <c r="AW19" s="78" t="b">
        <v>0</v>
      </c>
      <c r="AX19" s="78" t="s">
        <v>1451</v>
      </c>
      <c r="AY19" s="83" t="s">
        <v>1468</v>
      </c>
      <c r="AZ19" s="78" t="s">
        <v>66</v>
      </c>
      <c r="BA19" s="78" t="str">
        <f>REPLACE(INDEX(GroupVertices[Group],MATCH(Vertices[[#This Row],[Vertex]],GroupVertices[Vertex],0)),1,1,"")</f>
        <v>2</v>
      </c>
      <c r="BB19" s="48"/>
      <c r="BC19" s="48"/>
      <c r="BD19" s="48"/>
      <c r="BE19" s="48"/>
      <c r="BF19" s="48" t="s">
        <v>2089</v>
      </c>
      <c r="BG19" s="48" t="s">
        <v>2098</v>
      </c>
      <c r="BH19" s="121" t="s">
        <v>2115</v>
      </c>
      <c r="BI19" s="121" t="s">
        <v>2173</v>
      </c>
      <c r="BJ19" s="121" t="s">
        <v>2197</v>
      </c>
      <c r="BK19" s="121" t="s">
        <v>2197</v>
      </c>
      <c r="BL19" s="121">
        <v>3</v>
      </c>
      <c r="BM19" s="124">
        <v>8.823529411764707</v>
      </c>
      <c r="BN19" s="121">
        <v>0</v>
      </c>
      <c r="BO19" s="124">
        <v>0</v>
      </c>
      <c r="BP19" s="121">
        <v>0</v>
      </c>
      <c r="BQ19" s="124">
        <v>0</v>
      </c>
      <c r="BR19" s="121">
        <v>31</v>
      </c>
      <c r="BS19" s="124">
        <v>91.17647058823529</v>
      </c>
      <c r="BT19" s="121">
        <v>34</v>
      </c>
      <c r="BU19" s="2"/>
      <c r="BV19" s="3"/>
      <c r="BW19" s="3"/>
      <c r="BX19" s="3"/>
      <c r="BY19" s="3"/>
    </row>
    <row r="20" spans="1:77" ht="41.45" customHeight="1">
      <c r="A20" s="64" t="s">
        <v>228</v>
      </c>
      <c r="C20" s="65"/>
      <c r="D20" s="65" t="s">
        <v>64</v>
      </c>
      <c r="E20" s="66">
        <v>188.08784836733955</v>
      </c>
      <c r="F20" s="68">
        <v>99.94898484392569</v>
      </c>
      <c r="G20" s="100" t="s">
        <v>1379</v>
      </c>
      <c r="H20" s="65"/>
      <c r="I20" s="69" t="s">
        <v>228</v>
      </c>
      <c r="J20" s="70"/>
      <c r="K20" s="70"/>
      <c r="L20" s="69" t="s">
        <v>1590</v>
      </c>
      <c r="M20" s="73">
        <v>18.00165101436422</v>
      </c>
      <c r="N20" s="74">
        <v>3247.475341796875</v>
      </c>
      <c r="O20" s="74">
        <v>4668.6533203125</v>
      </c>
      <c r="P20" s="75"/>
      <c r="Q20" s="76"/>
      <c r="R20" s="76"/>
      <c r="S20" s="86"/>
      <c r="T20" s="48">
        <v>0</v>
      </c>
      <c r="U20" s="48">
        <v>1</v>
      </c>
      <c r="V20" s="49">
        <v>0</v>
      </c>
      <c r="W20" s="49">
        <v>0.00431</v>
      </c>
      <c r="X20" s="49">
        <v>0.017026</v>
      </c>
      <c r="Y20" s="49">
        <v>0.476527</v>
      </c>
      <c r="Z20" s="49">
        <v>0</v>
      </c>
      <c r="AA20" s="49">
        <v>0</v>
      </c>
      <c r="AB20" s="71">
        <v>20</v>
      </c>
      <c r="AC20" s="71"/>
      <c r="AD20" s="72"/>
      <c r="AE20" s="78" t="s">
        <v>916</v>
      </c>
      <c r="AF20" s="78">
        <v>976</v>
      </c>
      <c r="AG20" s="78">
        <v>861</v>
      </c>
      <c r="AH20" s="78">
        <v>6870</v>
      </c>
      <c r="AI20" s="78">
        <v>1308</v>
      </c>
      <c r="AJ20" s="78"/>
      <c r="AK20" s="78" t="s">
        <v>1035</v>
      </c>
      <c r="AL20" s="78" t="s">
        <v>1140</v>
      </c>
      <c r="AM20" s="83" t="s">
        <v>1206</v>
      </c>
      <c r="AN20" s="78"/>
      <c r="AO20" s="80">
        <v>40723.61965277778</v>
      </c>
      <c r="AP20" s="83" t="s">
        <v>1269</v>
      </c>
      <c r="AQ20" s="78" t="b">
        <v>0</v>
      </c>
      <c r="AR20" s="78" t="b">
        <v>0</v>
      </c>
      <c r="AS20" s="78" t="b">
        <v>1</v>
      </c>
      <c r="AT20" s="78" t="s">
        <v>830</v>
      </c>
      <c r="AU20" s="78">
        <v>234</v>
      </c>
      <c r="AV20" s="83" t="s">
        <v>1357</v>
      </c>
      <c r="AW20" s="78" t="b">
        <v>0</v>
      </c>
      <c r="AX20" s="78" t="s">
        <v>1451</v>
      </c>
      <c r="AY20" s="83" t="s">
        <v>1469</v>
      </c>
      <c r="AZ20" s="78" t="s">
        <v>66</v>
      </c>
      <c r="BA20" s="78" t="str">
        <f>REPLACE(INDEX(GroupVertices[Group],MATCH(Vertices[[#This Row],[Vertex]],GroupVertices[Vertex],0)),1,1,"")</f>
        <v>1</v>
      </c>
      <c r="BB20" s="48"/>
      <c r="BC20" s="48"/>
      <c r="BD20" s="48"/>
      <c r="BE20" s="48"/>
      <c r="BF20" s="48" t="s">
        <v>445</v>
      </c>
      <c r="BG20" s="48" t="s">
        <v>445</v>
      </c>
      <c r="BH20" s="121" t="s">
        <v>2113</v>
      </c>
      <c r="BI20" s="121" t="s">
        <v>2113</v>
      </c>
      <c r="BJ20" s="121" t="s">
        <v>2195</v>
      </c>
      <c r="BK20" s="121" t="s">
        <v>2195</v>
      </c>
      <c r="BL20" s="121">
        <v>1</v>
      </c>
      <c r="BM20" s="124">
        <v>11.11111111111111</v>
      </c>
      <c r="BN20" s="121">
        <v>0</v>
      </c>
      <c r="BO20" s="124">
        <v>0</v>
      </c>
      <c r="BP20" s="121">
        <v>0</v>
      </c>
      <c r="BQ20" s="124">
        <v>0</v>
      </c>
      <c r="BR20" s="121">
        <v>8</v>
      </c>
      <c r="BS20" s="124">
        <v>88.88888888888889</v>
      </c>
      <c r="BT20" s="121">
        <v>9</v>
      </c>
      <c r="BU20" s="2"/>
      <c r="BV20" s="3"/>
      <c r="BW20" s="3"/>
      <c r="BX20" s="3"/>
      <c r="BY20" s="3"/>
    </row>
    <row r="21" spans="1:77" ht="41.45" customHeight="1">
      <c r="A21" s="64" t="s">
        <v>229</v>
      </c>
      <c r="C21" s="65"/>
      <c r="D21" s="65" t="s">
        <v>64</v>
      </c>
      <c r="E21" s="66">
        <v>169.6532453883231</v>
      </c>
      <c r="F21" s="68">
        <v>99.98503397051138</v>
      </c>
      <c r="G21" s="100" t="s">
        <v>1380</v>
      </c>
      <c r="H21" s="65"/>
      <c r="I21" s="69" t="s">
        <v>229</v>
      </c>
      <c r="J21" s="70"/>
      <c r="K21" s="70"/>
      <c r="L21" s="69" t="s">
        <v>1591</v>
      </c>
      <c r="M21" s="73">
        <v>5.987678760907781</v>
      </c>
      <c r="N21" s="74">
        <v>1462.2030029296875</v>
      </c>
      <c r="O21" s="74">
        <v>8265.1025390625</v>
      </c>
      <c r="P21" s="75"/>
      <c r="Q21" s="76"/>
      <c r="R21" s="76"/>
      <c r="S21" s="86"/>
      <c r="T21" s="48">
        <v>0</v>
      </c>
      <c r="U21" s="48">
        <v>1</v>
      </c>
      <c r="V21" s="49">
        <v>0</v>
      </c>
      <c r="W21" s="49">
        <v>0.00431</v>
      </c>
      <c r="X21" s="49">
        <v>0.017026</v>
      </c>
      <c r="Y21" s="49">
        <v>0.476527</v>
      </c>
      <c r="Z21" s="49">
        <v>0</v>
      </c>
      <c r="AA21" s="49">
        <v>0</v>
      </c>
      <c r="AB21" s="71">
        <v>21</v>
      </c>
      <c r="AC21" s="71"/>
      <c r="AD21" s="72"/>
      <c r="AE21" s="78" t="s">
        <v>917</v>
      </c>
      <c r="AF21" s="78">
        <v>314</v>
      </c>
      <c r="AG21" s="78">
        <v>254</v>
      </c>
      <c r="AH21" s="78">
        <v>1055</v>
      </c>
      <c r="AI21" s="78">
        <v>14</v>
      </c>
      <c r="AJ21" s="78"/>
      <c r="AK21" s="78" t="s">
        <v>1036</v>
      </c>
      <c r="AL21" s="78" t="s">
        <v>1141</v>
      </c>
      <c r="AM21" s="78"/>
      <c r="AN21" s="78"/>
      <c r="AO21" s="80">
        <v>41222.37195601852</v>
      </c>
      <c r="AP21" s="83" t="s">
        <v>1270</v>
      </c>
      <c r="AQ21" s="78" t="b">
        <v>0</v>
      </c>
      <c r="AR21" s="78" t="b">
        <v>0</v>
      </c>
      <c r="AS21" s="78" t="b">
        <v>1</v>
      </c>
      <c r="AT21" s="78" t="s">
        <v>1353</v>
      </c>
      <c r="AU21" s="78">
        <v>35</v>
      </c>
      <c r="AV21" s="83" t="s">
        <v>1363</v>
      </c>
      <c r="AW21" s="78" t="b">
        <v>0</v>
      </c>
      <c r="AX21" s="78" t="s">
        <v>1451</v>
      </c>
      <c r="AY21" s="83" t="s">
        <v>1470</v>
      </c>
      <c r="AZ21" s="78" t="s">
        <v>66</v>
      </c>
      <c r="BA21" s="78" t="str">
        <f>REPLACE(INDEX(GroupVertices[Group],MATCH(Vertices[[#This Row],[Vertex]],GroupVertices[Vertex],0)),1,1,"")</f>
        <v>1</v>
      </c>
      <c r="BB21" s="48"/>
      <c r="BC21" s="48"/>
      <c r="BD21" s="48"/>
      <c r="BE21" s="48"/>
      <c r="BF21" s="48" t="s">
        <v>445</v>
      </c>
      <c r="BG21" s="48" t="s">
        <v>445</v>
      </c>
      <c r="BH21" s="121" t="s">
        <v>2113</v>
      </c>
      <c r="BI21" s="121" t="s">
        <v>2113</v>
      </c>
      <c r="BJ21" s="121" t="s">
        <v>2195</v>
      </c>
      <c r="BK21" s="121" t="s">
        <v>2195</v>
      </c>
      <c r="BL21" s="121">
        <v>1</v>
      </c>
      <c r="BM21" s="124">
        <v>11.11111111111111</v>
      </c>
      <c r="BN21" s="121">
        <v>0</v>
      </c>
      <c r="BO21" s="124">
        <v>0</v>
      </c>
      <c r="BP21" s="121">
        <v>0</v>
      </c>
      <c r="BQ21" s="124">
        <v>0</v>
      </c>
      <c r="BR21" s="121">
        <v>8</v>
      </c>
      <c r="BS21" s="124">
        <v>88.88888888888889</v>
      </c>
      <c r="BT21" s="121">
        <v>9</v>
      </c>
      <c r="BU21" s="2"/>
      <c r="BV21" s="3"/>
      <c r="BW21" s="3"/>
      <c r="BX21" s="3"/>
      <c r="BY21" s="3"/>
    </row>
    <row r="22" spans="1:77" ht="41.45" customHeight="1">
      <c r="A22" s="64" t="s">
        <v>230</v>
      </c>
      <c r="C22" s="65"/>
      <c r="D22" s="65" t="s">
        <v>64</v>
      </c>
      <c r="E22" s="66">
        <v>184.65603595114703</v>
      </c>
      <c r="F22" s="68">
        <v>99.95569580159321</v>
      </c>
      <c r="G22" s="100" t="s">
        <v>1381</v>
      </c>
      <c r="H22" s="65"/>
      <c r="I22" s="69" t="s">
        <v>230</v>
      </c>
      <c r="J22" s="70"/>
      <c r="K22" s="70"/>
      <c r="L22" s="69" t="s">
        <v>1592</v>
      </c>
      <c r="M22" s="73">
        <v>15.76511252236986</v>
      </c>
      <c r="N22" s="74">
        <v>1151.629150390625</v>
      </c>
      <c r="O22" s="74">
        <v>6228.78173828125</v>
      </c>
      <c r="P22" s="75"/>
      <c r="Q22" s="76"/>
      <c r="R22" s="76"/>
      <c r="S22" s="86"/>
      <c r="T22" s="48">
        <v>0</v>
      </c>
      <c r="U22" s="48">
        <v>1</v>
      </c>
      <c r="V22" s="49">
        <v>0</v>
      </c>
      <c r="W22" s="49">
        <v>0.00431</v>
      </c>
      <c r="X22" s="49">
        <v>0.017026</v>
      </c>
      <c r="Y22" s="49">
        <v>0.476527</v>
      </c>
      <c r="Z22" s="49">
        <v>0</v>
      </c>
      <c r="AA22" s="49">
        <v>0</v>
      </c>
      <c r="AB22" s="71">
        <v>22</v>
      </c>
      <c r="AC22" s="71"/>
      <c r="AD22" s="72"/>
      <c r="AE22" s="78" t="s">
        <v>918</v>
      </c>
      <c r="AF22" s="78">
        <v>1298</v>
      </c>
      <c r="AG22" s="78">
        <v>748</v>
      </c>
      <c r="AH22" s="78">
        <v>3503</v>
      </c>
      <c r="AI22" s="78">
        <v>1832</v>
      </c>
      <c r="AJ22" s="78"/>
      <c r="AK22" s="78" t="s">
        <v>1037</v>
      </c>
      <c r="AL22" s="78" t="s">
        <v>1142</v>
      </c>
      <c r="AM22" s="83" t="s">
        <v>1207</v>
      </c>
      <c r="AN22" s="78"/>
      <c r="AO22" s="80">
        <v>39547.160844907405</v>
      </c>
      <c r="AP22" s="83" t="s">
        <v>1271</v>
      </c>
      <c r="AQ22" s="78" t="b">
        <v>0</v>
      </c>
      <c r="AR22" s="78" t="b">
        <v>0</v>
      </c>
      <c r="AS22" s="78" t="b">
        <v>1</v>
      </c>
      <c r="AT22" s="78" t="s">
        <v>830</v>
      </c>
      <c r="AU22" s="78">
        <v>49</v>
      </c>
      <c r="AV22" s="83" t="s">
        <v>1357</v>
      </c>
      <c r="AW22" s="78" t="b">
        <v>0</v>
      </c>
      <c r="AX22" s="78" t="s">
        <v>1451</v>
      </c>
      <c r="AY22" s="83" t="s">
        <v>1471</v>
      </c>
      <c r="AZ22" s="78" t="s">
        <v>66</v>
      </c>
      <c r="BA22" s="78" t="str">
        <f>REPLACE(INDEX(GroupVertices[Group],MATCH(Vertices[[#This Row],[Vertex]],GroupVertices[Vertex],0)),1,1,"")</f>
        <v>1</v>
      </c>
      <c r="BB22" s="48"/>
      <c r="BC22" s="48"/>
      <c r="BD22" s="48"/>
      <c r="BE22" s="48"/>
      <c r="BF22" s="48" t="s">
        <v>445</v>
      </c>
      <c r="BG22" s="48" t="s">
        <v>445</v>
      </c>
      <c r="BH22" s="121" t="s">
        <v>2113</v>
      </c>
      <c r="BI22" s="121" t="s">
        <v>2113</v>
      </c>
      <c r="BJ22" s="121" t="s">
        <v>2195</v>
      </c>
      <c r="BK22" s="121" t="s">
        <v>2195</v>
      </c>
      <c r="BL22" s="121">
        <v>1</v>
      </c>
      <c r="BM22" s="124">
        <v>11.11111111111111</v>
      </c>
      <c r="BN22" s="121">
        <v>0</v>
      </c>
      <c r="BO22" s="124">
        <v>0</v>
      </c>
      <c r="BP22" s="121">
        <v>0</v>
      </c>
      <c r="BQ22" s="124">
        <v>0</v>
      </c>
      <c r="BR22" s="121">
        <v>8</v>
      </c>
      <c r="BS22" s="124">
        <v>88.88888888888889</v>
      </c>
      <c r="BT22" s="121">
        <v>9</v>
      </c>
      <c r="BU22" s="2"/>
      <c r="BV22" s="3"/>
      <c r="BW22" s="3"/>
      <c r="BX22" s="3"/>
      <c r="BY22" s="3"/>
    </row>
    <row r="23" spans="1:77" ht="41.45" customHeight="1">
      <c r="A23" s="64" t="s">
        <v>231</v>
      </c>
      <c r="C23" s="65"/>
      <c r="D23" s="65" t="s">
        <v>64</v>
      </c>
      <c r="E23" s="66">
        <v>205.61135070488893</v>
      </c>
      <c r="F23" s="68">
        <v>99.91471738751723</v>
      </c>
      <c r="G23" s="100" t="s">
        <v>1382</v>
      </c>
      <c r="H23" s="65"/>
      <c r="I23" s="69" t="s">
        <v>231</v>
      </c>
      <c r="J23" s="70"/>
      <c r="K23" s="70"/>
      <c r="L23" s="69" t="s">
        <v>1593</v>
      </c>
      <c r="M23" s="73">
        <v>29.42185198676021</v>
      </c>
      <c r="N23" s="74">
        <v>2603.3740234375</v>
      </c>
      <c r="O23" s="74">
        <v>4481.90478515625</v>
      </c>
      <c r="P23" s="75"/>
      <c r="Q23" s="76"/>
      <c r="R23" s="76"/>
      <c r="S23" s="86"/>
      <c r="T23" s="48">
        <v>0</v>
      </c>
      <c r="U23" s="48">
        <v>1</v>
      </c>
      <c r="V23" s="49">
        <v>0</v>
      </c>
      <c r="W23" s="49">
        <v>0.00431</v>
      </c>
      <c r="X23" s="49">
        <v>0.017026</v>
      </c>
      <c r="Y23" s="49">
        <v>0.476527</v>
      </c>
      <c r="Z23" s="49">
        <v>0</v>
      </c>
      <c r="AA23" s="49">
        <v>0</v>
      </c>
      <c r="AB23" s="71">
        <v>23</v>
      </c>
      <c r="AC23" s="71"/>
      <c r="AD23" s="72"/>
      <c r="AE23" s="78" t="s">
        <v>919</v>
      </c>
      <c r="AF23" s="78">
        <v>2462</v>
      </c>
      <c r="AG23" s="78">
        <v>1438</v>
      </c>
      <c r="AH23" s="78">
        <v>3372</v>
      </c>
      <c r="AI23" s="78">
        <v>6711</v>
      </c>
      <c r="AJ23" s="78"/>
      <c r="AK23" s="78" t="s">
        <v>1038</v>
      </c>
      <c r="AL23" s="78"/>
      <c r="AM23" s="78"/>
      <c r="AN23" s="78"/>
      <c r="AO23" s="80">
        <v>41486.741423611114</v>
      </c>
      <c r="AP23" s="83" t="s">
        <v>1272</v>
      </c>
      <c r="AQ23" s="78" t="b">
        <v>1</v>
      </c>
      <c r="AR23" s="78" t="b">
        <v>0</v>
      </c>
      <c r="AS23" s="78" t="b">
        <v>1</v>
      </c>
      <c r="AT23" s="78" t="s">
        <v>830</v>
      </c>
      <c r="AU23" s="78">
        <v>183</v>
      </c>
      <c r="AV23" s="83" t="s">
        <v>1357</v>
      </c>
      <c r="AW23" s="78" t="b">
        <v>0</v>
      </c>
      <c r="AX23" s="78" t="s">
        <v>1451</v>
      </c>
      <c r="AY23" s="83" t="s">
        <v>1472</v>
      </c>
      <c r="AZ23" s="78" t="s">
        <v>66</v>
      </c>
      <c r="BA23" s="78" t="str">
        <f>REPLACE(INDEX(GroupVertices[Group],MATCH(Vertices[[#This Row],[Vertex]],GroupVertices[Vertex],0)),1,1,"")</f>
        <v>1</v>
      </c>
      <c r="BB23" s="48"/>
      <c r="BC23" s="48"/>
      <c r="BD23" s="48"/>
      <c r="BE23" s="48"/>
      <c r="BF23" s="48" t="s">
        <v>445</v>
      </c>
      <c r="BG23" s="48" t="s">
        <v>445</v>
      </c>
      <c r="BH23" s="121" t="s">
        <v>2113</v>
      </c>
      <c r="BI23" s="121" t="s">
        <v>2113</v>
      </c>
      <c r="BJ23" s="121" t="s">
        <v>2195</v>
      </c>
      <c r="BK23" s="121" t="s">
        <v>2195</v>
      </c>
      <c r="BL23" s="121">
        <v>1</v>
      </c>
      <c r="BM23" s="124">
        <v>11.11111111111111</v>
      </c>
      <c r="BN23" s="121">
        <v>0</v>
      </c>
      <c r="BO23" s="124">
        <v>0</v>
      </c>
      <c r="BP23" s="121">
        <v>0</v>
      </c>
      <c r="BQ23" s="124">
        <v>0</v>
      </c>
      <c r="BR23" s="121">
        <v>8</v>
      </c>
      <c r="BS23" s="124">
        <v>88.88888888888889</v>
      </c>
      <c r="BT23" s="121">
        <v>9</v>
      </c>
      <c r="BU23" s="2"/>
      <c r="BV23" s="3"/>
      <c r="BW23" s="3"/>
      <c r="BX23" s="3"/>
      <c r="BY23" s="3"/>
    </row>
    <row r="24" spans="1:77" ht="41.45" customHeight="1">
      <c r="A24" s="64" t="s">
        <v>232</v>
      </c>
      <c r="C24" s="65"/>
      <c r="D24" s="65" t="s">
        <v>64</v>
      </c>
      <c r="E24" s="66">
        <v>171.1413764360526</v>
      </c>
      <c r="F24" s="68">
        <v>99.98212390922193</v>
      </c>
      <c r="G24" s="100" t="s">
        <v>1383</v>
      </c>
      <c r="H24" s="65"/>
      <c r="I24" s="69" t="s">
        <v>232</v>
      </c>
      <c r="J24" s="70"/>
      <c r="K24" s="70"/>
      <c r="L24" s="69" t="s">
        <v>1594</v>
      </c>
      <c r="M24" s="73">
        <v>6.95750518663985</v>
      </c>
      <c r="N24" s="74">
        <v>4454.8857421875</v>
      </c>
      <c r="O24" s="74">
        <v>7772.35009765625</v>
      </c>
      <c r="P24" s="75"/>
      <c r="Q24" s="76"/>
      <c r="R24" s="76"/>
      <c r="S24" s="86"/>
      <c r="T24" s="48">
        <v>0</v>
      </c>
      <c r="U24" s="48">
        <v>1</v>
      </c>
      <c r="V24" s="49">
        <v>0</v>
      </c>
      <c r="W24" s="49">
        <v>0.00431</v>
      </c>
      <c r="X24" s="49">
        <v>0.017026</v>
      </c>
      <c r="Y24" s="49">
        <v>0.476527</v>
      </c>
      <c r="Z24" s="49">
        <v>0</v>
      </c>
      <c r="AA24" s="49">
        <v>0</v>
      </c>
      <c r="AB24" s="71">
        <v>24</v>
      </c>
      <c r="AC24" s="71"/>
      <c r="AD24" s="72"/>
      <c r="AE24" s="78" t="s">
        <v>920</v>
      </c>
      <c r="AF24" s="78">
        <v>2289</v>
      </c>
      <c r="AG24" s="78">
        <v>303</v>
      </c>
      <c r="AH24" s="78">
        <v>180</v>
      </c>
      <c r="AI24" s="78">
        <v>162</v>
      </c>
      <c r="AJ24" s="78"/>
      <c r="AK24" s="78" t="s">
        <v>1039</v>
      </c>
      <c r="AL24" s="78"/>
      <c r="AM24" s="78"/>
      <c r="AN24" s="78"/>
      <c r="AO24" s="80">
        <v>43417.07556712963</v>
      </c>
      <c r="AP24" s="83" t="s">
        <v>1273</v>
      </c>
      <c r="AQ24" s="78" t="b">
        <v>1</v>
      </c>
      <c r="AR24" s="78" t="b">
        <v>0</v>
      </c>
      <c r="AS24" s="78" t="b">
        <v>0</v>
      </c>
      <c r="AT24" s="78" t="s">
        <v>830</v>
      </c>
      <c r="AU24" s="78">
        <v>0</v>
      </c>
      <c r="AV24" s="78"/>
      <c r="AW24" s="78" t="b">
        <v>0</v>
      </c>
      <c r="AX24" s="78" t="s">
        <v>1451</v>
      </c>
      <c r="AY24" s="83" t="s">
        <v>1473</v>
      </c>
      <c r="AZ24" s="78" t="s">
        <v>66</v>
      </c>
      <c r="BA24" s="78" t="str">
        <f>REPLACE(INDEX(GroupVertices[Group],MATCH(Vertices[[#This Row],[Vertex]],GroupVertices[Vertex],0)),1,1,"")</f>
        <v>1</v>
      </c>
      <c r="BB24" s="48"/>
      <c r="BC24" s="48"/>
      <c r="BD24" s="48"/>
      <c r="BE24" s="48"/>
      <c r="BF24" s="48" t="s">
        <v>445</v>
      </c>
      <c r="BG24" s="48" t="s">
        <v>445</v>
      </c>
      <c r="BH24" s="121" t="s">
        <v>2113</v>
      </c>
      <c r="BI24" s="121" t="s">
        <v>2113</v>
      </c>
      <c r="BJ24" s="121" t="s">
        <v>2195</v>
      </c>
      <c r="BK24" s="121" t="s">
        <v>2195</v>
      </c>
      <c r="BL24" s="121">
        <v>1</v>
      </c>
      <c r="BM24" s="124">
        <v>11.11111111111111</v>
      </c>
      <c r="BN24" s="121">
        <v>0</v>
      </c>
      <c r="BO24" s="124">
        <v>0</v>
      </c>
      <c r="BP24" s="121">
        <v>0</v>
      </c>
      <c r="BQ24" s="124">
        <v>0</v>
      </c>
      <c r="BR24" s="121">
        <v>8</v>
      </c>
      <c r="BS24" s="124">
        <v>88.88888888888889</v>
      </c>
      <c r="BT24" s="121">
        <v>9</v>
      </c>
      <c r="BU24" s="2"/>
      <c r="BV24" s="3"/>
      <c r="BW24" s="3"/>
      <c r="BX24" s="3"/>
      <c r="BY24" s="3"/>
    </row>
    <row r="25" spans="1:77" ht="41.45" customHeight="1">
      <c r="A25" s="64" t="s">
        <v>233</v>
      </c>
      <c r="C25" s="65"/>
      <c r="D25" s="65" t="s">
        <v>64</v>
      </c>
      <c r="E25" s="66">
        <v>189.63671945783352</v>
      </c>
      <c r="F25" s="68">
        <v>99.94595600462442</v>
      </c>
      <c r="G25" s="100" t="s">
        <v>526</v>
      </c>
      <c r="H25" s="65"/>
      <c r="I25" s="69" t="s">
        <v>233</v>
      </c>
      <c r="J25" s="70"/>
      <c r="K25" s="70"/>
      <c r="L25" s="69" t="s">
        <v>1595</v>
      </c>
      <c r="M25" s="73">
        <v>19.011062192166985</v>
      </c>
      <c r="N25" s="74">
        <v>8192.8125</v>
      </c>
      <c r="O25" s="74">
        <v>3290.847412109375</v>
      </c>
      <c r="P25" s="75"/>
      <c r="Q25" s="76"/>
      <c r="R25" s="76"/>
      <c r="S25" s="86"/>
      <c r="T25" s="48">
        <v>2</v>
      </c>
      <c r="U25" s="48">
        <v>1</v>
      </c>
      <c r="V25" s="49">
        <v>0</v>
      </c>
      <c r="W25" s="49">
        <v>0.003236</v>
      </c>
      <c r="X25" s="49">
        <v>0.002929</v>
      </c>
      <c r="Y25" s="49">
        <v>0.893878</v>
      </c>
      <c r="Z25" s="49">
        <v>0</v>
      </c>
      <c r="AA25" s="49">
        <v>0</v>
      </c>
      <c r="AB25" s="71">
        <v>25</v>
      </c>
      <c r="AC25" s="71"/>
      <c r="AD25" s="72"/>
      <c r="AE25" s="78" t="s">
        <v>921</v>
      </c>
      <c r="AF25" s="78">
        <v>333</v>
      </c>
      <c r="AG25" s="78">
        <v>912</v>
      </c>
      <c r="AH25" s="78">
        <v>578</v>
      </c>
      <c r="AI25" s="78">
        <v>609</v>
      </c>
      <c r="AJ25" s="78"/>
      <c r="AK25" s="78" t="s">
        <v>1040</v>
      </c>
      <c r="AL25" s="78" t="s">
        <v>1143</v>
      </c>
      <c r="AM25" s="78"/>
      <c r="AN25" s="78"/>
      <c r="AO25" s="80">
        <v>41951.63177083333</v>
      </c>
      <c r="AP25" s="83" t="s">
        <v>1274</v>
      </c>
      <c r="AQ25" s="78" t="b">
        <v>1</v>
      </c>
      <c r="AR25" s="78" t="b">
        <v>0</v>
      </c>
      <c r="AS25" s="78" t="b">
        <v>0</v>
      </c>
      <c r="AT25" s="78" t="s">
        <v>830</v>
      </c>
      <c r="AU25" s="78">
        <v>25</v>
      </c>
      <c r="AV25" s="83" t="s">
        <v>1357</v>
      </c>
      <c r="AW25" s="78" t="b">
        <v>0</v>
      </c>
      <c r="AX25" s="78" t="s">
        <v>1451</v>
      </c>
      <c r="AY25" s="83" t="s">
        <v>1474</v>
      </c>
      <c r="AZ25" s="78" t="s">
        <v>66</v>
      </c>
      <c r="BA25" s="78" t="str">
        <f>REPLACE(INDEX(GroupVertices[Group],MATCH(Vertices[[#This Row],[Vertex]],GroupVertices[Vertex],0)),1,1,"")</f>
        <v>15</v>
      </c>
      <c r="BB25" s="48" t="s">
        <v>424</v>
      </c>
      <c r="BC25" s="48" t="s">
        <v>424</v>
      </c>
      <c r="BD25" s="48" t="s">
        <v>435</v>
      </c>
      <c r="BE25" s="48" t="s">
        <v>435</v>
      </c>
      <c r="BF25" s="48" t="s">
        <v>446</v>
      </c>
      <c r="BG25" s="48" t="s">
        <v>446</v>
      </c>
      <c r="BH25" s="121" t="s">
        <v>446</v>
      </c>
      <c r="BI25" s="121" t="s">
        <v>446</v>
      </c>
      <c r="BJ25" s="121" t="s">
        <v>823</v>
      </c>
      <c r="BK25" s="121" t="s">
        <v>823</v>
      </c>
      <c r="BL25" s="121">
        <v>0</v>
      </c>
      <c r="BM25" s="124">
        <v>0</v>
      </c>
      <c r="BN25" s="121">
        <v>0</v>
      </c>
      <c r="BO25" s="124">
        <v>0</v>
      </c>
      <c r="BP25" s="121">
        <v>0</v>
      </c>
      <c r="BQ25" s="124">
        <v>0</v>
      </c>
      <c r="BR25" s="121">
        <v>1</v>
      </c>
      <c r="BS25" s="124">
        <v>100</v>
      </c>
      <c r="BT25" s="121">
        <v>1</v>
      </c>
      <c r="BU25" s="2"/>
      <c r="BV25" s="3"/>
      <c r="BW25" s="3"/>
      <c r="BX25" s="3"/>
      <c r="BY25" s="3"/>
    </row>
    <row r="26" spans="1:77" ht="41.45" customHeight="1">
      <c r="A26" s="64" t="s">
        <v>234</v>
      </c>
      <c r="C26" s="65"/>
      <c r="D26" s="65" t="s">
        <v>64</v>
      </c>
      <c r="E26" s="66">
        <v>198.50476570144602</v>
      </c>
      <c r="F26" s="68">
        <v>99.92861441489951</v>
      </c>
      <c r="G26" s="100" t="s">
        <v>527</v>
      </c>
      <c r="H26" s="65"/>
      <c r="I26" s="69" t="s">
        <v>234</v>
      </c>
      <c r="J26" s="70"/>
      <c r="K26" s="70"/>
      <c r="L26" s="69" t="s">
        <v>1596</v>
      </c>
      <c r="M26" s="73">
        <v>24.7904359944887</v>
      </c>
      <c r="N26" s="74">
        <v>8192.8125</v>
      </c>
      <c r="O26" s="74">
        <v>2555.626708984375</v>
      </c>
      <c r="P26" s="75"/>
      <c r="Q26" s="76"/>
      <c r="R26" s="76"/>
      <c r="S26" s="86"/>
      <c r="T26" s="48">
        <v>0</v>
      </c>
      <c r="U26" s="48">
        <v>2</v>
      </c>
      <c r="V26" s="49">
        <v>158</v>
      </c>
      <c r="W26" s="49">
        <v>0.004348</v>
      </c>
      <c r="X26" s="49">
        <v>0.017447</v>
      </c>
      <c r="Y26" s="49">
        <v>0.856425</v>
      </c>
      <c r="Z26" s="49">
        <v>0</v>
      </c>
      <c r="AA26" s="49">
        <v>0</v>
      </c>
      <c r="AB26" s="71">
        <v>26</v>
      </c>
      <c r="AC26" s="71"/>
      <c r="AD26" s="72"/>
      <c r="AE26" s="78" t="s">
        <v>922</v>
      </c>
      <c r="AF26" s="78">
        <v>2035</v>
      </c>
      <c r="AG26" s="78">
        <v>1204</v>
      </c>
      <c r="AH26" s="78">
        <v>20444</v>
      </c>
      <c r="AI26" s="78">
        <v>16562</v>
      </c>
      <c r="AJ26" s="78"/>
      <c r="AK26" s="78" t="s">
        <v>1041</v>
      </c>
      <c r="AL26" s="78" t="s">
        <v>1144</v>
      </c>
      <c r="AM26" s="78"/>
      <c r="AN26" s="78"/>
      <c r="AO26" s="80">
        <v>40327.68413194444</v>
      </c>
      <c r="AP26" s="83" t="s">
        <v>1275</v>
      </c>
      <c r="AQ26" s="78" t="b">
        <v>0</v>
      </c>
      <c r="AR26" s="78" t="b">
        <v>0</v>
      </c>
      <c r="AS26" s="78" t="b">
        <v>1</v>
      </c>
      <c r="AT26" s="78" t="s">
        <v>830</v>
      </c>
      <c r="AU26" s="78">
        <v>40</v>
      </c>
      <c r="AV26" s="83" t="s">
        <v>1357</v>
      </c>
      <c r="AW26" s="78" t="b">
        <v>0</v>
      </c>
      <c r="AX26" s="78" t="s">
        <v>1451</v>
      </c>
      <c r="AY26" s="83" t="s">
        <v>1475</v>
      </c>
      <c r="AZ26" s="78" t="s">
        <v>66</v>
      </c>
      <c r="BA26" s="78" t="str">
        <f>REPLACE(INDEX(GroupVertices[Group],MATCH(Vertices[[#This Row],[Vertex]],GroupVertices[Vertex],0)),1,1,"")</f>
        <v>15</v>
      </c>
      <c r="BB26" s="48" t="s">
        <v>424</v>
      </c>
      <c r="BC26" s="48" t="s">
        <v>424</v>
      </c>
      <c r="BD26" s="48" t="s">
        <v>435</v>
      </c>
      <c r="BE26" s="48" t="s">
        <v>435</v>
      </c>
      <c r="BF26" s="48" t="s">
        <v>1855</v>
      </c>
      <c r="BG26" s="48" t="s">
        <v>445</v>
      </c>
      <c r="BH26" s="121" t="s">
        <v>2116</v>
      </c>
      <c r="BI26" s="121" t="s">
        <v>2174</v>
      </c>
      <c r="BJ26" s="121" t="s">
        <v>2198</v>
      </c>
      <c r="BK26" s="121" t="s">
        <v>2198</v>
      </c>
      <c r="BL26" s="121">
        <v>1</v>
      </c>
      <c r="BM26" s="124">
        <v>8.333333333333334</v>
      </c>
      <c r="BN26" s="121">
        <v>0</v>
      </c>
      <c r="BO26" s="124">
        <v>0</v>
      </c>
      <c r="BP26" s="121">
        <v>0</v>
      </c>
      <c r="BQ26" s="124">
        <v>0</v>
      </c>
      <c r="BR26" s="121">
        <v>11</v>
      </c>
      <c r="BS26" s="124">
        <v>91.66666666666667</v>
      </c>
      <c r="BT26" s="121">
        <v>12</v>
      </c>
      <c r="BU26" s="2"/>
      <c r="BV26" s="3"/>
      <c r="BW26" s="3"/>
      <c r="BX26" s="3"/>
      <c r="BY26" s="3"/>
    </row>
    <row r="27" spans="1:77" ht="41.45" customHeight="1">
      <c r="A27" s="64" t="s">
        <v>235</v>
      </c>
      <c r="C27" s="65"/>
      <c r="D27" s="65" t="s">
        <v>64</v>
      </c>
      <c r="E27" s="66">
        <v>163.51850106911172</v>
      </c>
      <c r="F27" s="68">
        <v>99.99703054970463</v>
      </c>
      <c r="G27" s="100" t="s">
        <v>1384</v>
      </c>
      <c r="H27" s="65"/>
      <c r="I27" s="69" t="s">
        <v>235</v>
      </c>
      <c r="J27" s="70"/>
      <c r="K27" s="70"/>
      <c r="L27" s="69" t="s">
        <v>1597</v>
      </c>
      <c r="M27" s="73">
        <v>1.9896188017674168</v>
      </c>
      <c r="N27" s="74">
        <v>1427.790283203125</v>
      </c>
      <c r="O27" s="74">
        <v>4755.88330078125</v>
      </c>
      <c r="P27" s="75"/>
      <c r="Q27" s="76"/>
      <c r="R27" s="76"/>
      <c r="S27" s="86"/>
      <c r="T27" s="48">
        <v>0</v>
      </c>
      <c r="U27" s="48">
        <v>1</v>
      </c>
      <c r="V27" s="49">
        <v>0</v>
      </c>
      <c r="W27" s="49">
        <v>0.00431</v>
      </c>
      <c r="X27" s="49">
        <v>0.017026</v>
      </c>
      <c r="Y27" s="49">
        <v>0.476527</v>
      </c>
      <c r="Z27" s="49">
        <v>0</v>
      </c>
      <c r="AA27" s="49">
        <v>0</v>
      </c>
      <c r="AB27" s="71">
        <v>27</v>
      </c>
      <c r="AC27" s="71"/>
      <c r="AD27" s="72"/>
      <c r="AE27" s="78" t="s">
        <v>923</v>
      </c>
      <c r="AF27" s="78">
        <v>241</v>
      </c>
      <c r="AG27" s="78">
        <v>52</v>
      </c>
      <c r="AH27" s="78">
        <v>922</v>
      </c>
      <c r="AI27" s="78">
        <v>188</v>
      </c>
      <c r="AJ27" s="78"/>
      <c r="AK27" s="78"/>
      <c r="AL27" s="78"/>
      <c r="AM27" s="78"/>
      <c r="AN27" s="78"/>
      <c r="AO27" s="80">
        <v>39876.68140046296</v>
      </c>
      <c r="AP27" s="78"/>
      <c r="AQ27" s="78" t="b">
        <v>1</v>
      </c>
      <c r="AR27" s="78" t="b">
        <v>0</v>
      </c>
      <c r="AS27" s="78" t="b">
        <v>1</v>
      </c>
      <c r="AT27" s="78" t="s">
        <v>830</v>
      </c>
      <c r="AU27" s="78">
        <v>11</v>
      </c>
      <c r="AV27" s="83" t="s">
        <v>1357</v>
      </c>
      <c r="AW27" s="78" t="b">
        <v>0</v>
      </c>
      <c r="AX27" s="78" t="s">
        <v>1451</v>
      </c>
      <c r="AY27" s="83" t="s">
        <v>1476</v>
      </c>
      <c r="AZ27" s="78" t="s">
        <v>66</v>
      </c>
      <c r="BA27" s="78" t="str">
        <f>REPLACE(INDEX(GroupVertices[Group],MATCH(Vertices[[#This Row],[Vertex]],GroupVertices[Vertex],0)),1,1,"")</f>
        <v>1</v>
      </c>
      <c r="BB27" s="48"/>
      <c r="BC27" s="48"/>
      <c r="BD27" s="48"/>
      <c r="BE27" s="48"/>
      <c r="BF27" s="48" t="s">
        <v>445</v>
      </c>
      <c r="BG27" s="48" t="s">
        <v>445</v>
      </c>
      <c r="BH27" s="121" t="s">
        <v>2113</v>
      </c>
      <c r="BI27" s="121" t="s">
        <v>2113</v>
      </c>
      <c r="BJ27" s="121" t="s">
        <v>2195</v>
      </c>
      <c r="BK27" s="121" t="s">
        <v>2195</v>
      </c>
      <c r="BL27" s="121">
        <v>1</v>
      </c>
      <c r="BM27" s="124">
        <v>11.11111111111111</v>
      </c>
      <c r="BN27" s="121">
        <v>0</v>
      </c>
      <c r="BO27" s="124">
        <v>0</v>
      </c>
      <c r="BP27" s="121">
        <v>0</v>
      </c>
      <c r="BQ27" s="124">
        <v>0</v>
      </c>
      <c r="BR27" s="121">
        <v>8</v>
      </c>
      <c r="BS27" s="124">
        <v>88.88888888888889</v>
      </c>
      <c r="BT27" s="121">
        <v>9</v>
      </c>
      <c r="BU27" s="2"/>
      <c r="BV27" s="3"/>
      <c r="BW27" s="3"/>
      <c r="BX27" s="3"/>
      <c r="BY27" s="3"/>
    </row>
    <row r="28" spans="1:77" ht="41.45" customHeight="1">
      <c r="A28" s="64" t="s">
        <v>236</v>
      </c>
      <c r="C28" s="65"/>
      <c r="D28" s="65" t="s">
        <v>64</v>
      </c>
      <c r="E28" s="66">
        <v>165.00663211684122</v>
      </c>
      <c r="F28" s="68">
        <v>99.99412048841519</v>
      </c>
      <c r="G28" s="100" t="s">
        <v>1385</v>
      </c>
      <c r="H28" s="65"/>
      <c r="I28" s="69" t="s">
        <v>236</v>
      </c>
      <c r="J28" s="70"/>
      <c r="K28" s="70"/>
      <c r="L28" s="69" t="s">
        <v>1598</v>
      </c>
      <c r="M28" s="73">
        <v>2.9594452274994856</v>
      </c>
      <c r="N28" s="74">
        <v>2319.41748046875</v>
      </c>
      <c r="O28" s="74">
        <v>8435.5615234375</v>
      </c>
      <c r="P28" s="75"/>
      <c r="Q28" s="76"/>
      <c r="R28" s="76"/>
      <c r="S28" s="86"/>
      <c r="T28" s="48">
        <v>0</v>
      </c>
      <c r="U28" s="48">
        <v>1</v>
      </c>
      <c r="V28" s="49">
        <v>0</v>
      </c>
      <c r="W28" s="49">
        <v>0.00431</v>
      </c>
      <c r="X28" s="49">
        <v>0.017026</v>
      </c>
      <c r="Y28" s="49">
        <v>0.476527</v>
      </c>
      <c r="Z28" s="49">
        <v>0</v>
      </c>
      <c r="AA28" s="49">
        <v>0</v>
      </c>
      <c r="AB28" s="71">
        <v>28</v>
      </c>
      <c r="AC28" s="71"/>
      <c r="AD28" s="72"/>
      <c r="AE28" s="78" t="s">
        <v>924</v>
      </c>
      <c r="AF28" s="78">
        <v>155</v>
      </c>
      <c r="AG28" s="78">
        <v>101</v>
      </c>
      <c r="AH28" s="78">
        <v>544</v>
      </c>
      <c r="AI28" s="78">
        <v>1720</v>
      </c>
      <c r="AJ28" s="78"/>
      <c r="AK28" s="78" t="s">
        <v>1042</v>
      </c>
      <c r="AL28" s="78" t="s">
        <v>1145</v>
      </c>
      <c r="AM28" s="78"/>
      <c r="AN28" s="78"/>
      <c r="AO28" s="80">
        <v>43251.23364583333</v>
      </c>
      <c r="AP28" s="83" t="s">
        <v>1276</v>
      </c>
      <c r="AQ28" s="78" t="b">
        <v>0</v>
      </c>
      <c r="AR28" s="78" t="b">
        <v>0</v>
      </c>
      <c r="AS28" s="78" t="b">
        <v>0</v>
      </c>
      <c r="AT28" s="78" t="s">
        <v>1354</v>
      </c>
      <c r="AU28" s="78">
        <v>0</v>
      </c>
      <c r="AV28" s="83" t="s">
        <v>1357</v>
      </c>
      <c r="AW28" s="78" t="b">
        <v>0</v>
      </c>
      <c r="AX28" s="78" t="s">
        <v>1451</v>
      </c>
      <c r="AY28" s="83" t="s">
        <v>1477</v>
      </c>
      <c r="AZ28" s="78" t="s">
        <v>66</v>
      </c>
      <c r="BA28" s="78" t="str">
        <f>REPLACE(INDEX(GroupVertices[Group],MATCH(Vertices[[#This Row],[Vertex]],GroupVertices[Vertex],0)),1,1,"")</f>
        <v>1</v>
      </c>
      <c r="BB28" s="48"/>
      <c r="BC28" s="48"/>
      <c r="BD28" s="48"/>
      <c r="BE28" s="48"/>
      <c r="BF28" s="48" t="s">
        <v>445</v>
      </c>
      <c r="BG28" s="48" t="s">
        <v>445</v>
      </c>
      <c r="BH28" s="121" t="s">
        <v>2113</v>
      </c>
      <c r="BI28" s="121" t="s">
        <v>2113</v>
      </c>
      <c r="BJ28" s="121" t="s">
        <v>2195</v>
      </c>
      <c r="BK28" s="121" t="s">
        <v>2195</v>
      </c>
      <c r="BL28" s="121">
        <v>1</v>
      </c>
      <c r="BM28" s="124">
        <v>11.11111111111111</v>
      </c>
      <c r="BN28" s="121">
        <v>0</v>
      </c>
      <c r="BO28" s="124">
        <v>0</v>
      </c>
      <c r="BP28" s="121">
        <v>0</v>
      </c>
      <c r="BQ28" s="124">
        <v>0</v>
      </c>
      <c r="BR28" s="121">
        <v>8</v>
      </c>
      <c r="BS28" s="124">
        <v>88.88888888888889</v>
      </c>
      <c r="BT28" s="121">
        <v>9</v>
      </c>
      <c r="BU28" s="2"/>
      <c r="BV28" s="3"/>
      <c r="BW28" s="3"/>
      <c r="BX28" s="3"/>
      <c r="BY28" s="3"/>
    </row>
    <row r="29" spans="1:77" ht="41.45" customHeight="1">
      <c r="A29" s="64" t="s">
        <v>237</v>
      </c>
      <c r="C29" s="65"/>
      <c r="D29" s="65" t="s">
        <v>64</v>
      </c>
      <c r="E29" s="66">
        <v>212.29275540898055</v>
      </c>
      <c r="F29" s="68">
        <v>99.90165180621763</v>
      </c>
      <c r="G29" s="100" t="s">
        <v>1386</v>
      </c>
      <c r="H29" s="65"/>
      <c r="I29" s="69" t="s">
        <v>237</v>
      </c>
      <c r="J29" s="70"/>
      <c r="K29" s="70"/>
      <c r="L29" s="69" t="s">
        <v>1599</v>
      </c>
      <c r="M29" s="73">
        <v>33.77617471453684</v>
      </c>
      <c r="N29" s="74">
        <v>1547.0054931640625</v>
      </c>
      <c r="O29" s="74">
        <v>9482.6552734375</v>
      </c>
      <c r="P29" s="75"/>
      <c r="Q29" s="76"/>
      <c r="R29" s="76"/>
      <c r="S29" s="86"/>
      <c r="T29" s="48">
        <v>0</v>
      </c>
      <c r="U29" s="48">
        <v>1</v>
      </c>
      <c r="V29" s="49">
        <v>0</v>
      </c>
      <c r="W29" s="49">
        <v>0.00431</v>
      </c>
      <c r="X29" s="49">
        <v>0.017026</v>
      </c>
      <c r="Y29" s="49">
        <v>0.476527</v>
      </c>
      <c r="Z29" s="49">
        <v>0</v>
      </c>
      <c r="AA29" s="49">
        <v>0</v>
      </c>
      <c r="AB29" s="71">
        <v>29</v>
      </c>
      <c r="AC29" s="71"/>
      <c r="AD29" s="72"/>
      <c r="AE29" s="78" t="s">
        <v>925</v>
      </c>
      <c r="AF29" s="78">
        <v>2166</v>
      </c>
      <c r="AG29" s="78">
        <v>1658</v>
      </c>
      <c r="AH29" s="78">
        <v>8912</v>
      </c>
      <c r="AI29" s="78">
        <v>6462</v>
      </c>
      <c r="AJ29" s="78"/>
      <c r="AK29" s="78" t="s">
        <v>1043</v>
      </c>
      <c r="AL29" s="78" t="s">
        <v>1146</v>
      </c>
      <c r="AM29" s="83" t="s">
        <v>1208</v>
      </c>
      <c r="AN29" s="78"/>
      <c r="AO29" s="80">
        <v>39458.447743055556</v>
      </c>
      <c r="AP29" s="83" t="s">
        <v>1277</v>
      </c>
      <c r="AQ29" s="78" t="b">
        <v>0</v>
      </c>
      <c r="AR29" s="78" t="b">
        <v>0</v>
      </c>
      <c r="AS29" s="78" t="b">
        <v>0</v>
      </c>
      <c r="AT29" s="78" t="s">
        <v>830</v>
      </c>
      <c r="AU29" s="78">
        <v>169</v>
      </c>
      <c r="AV29" s="83" t="s">
        <v>1357</v>
      </c>
      <c r="AW29" s="78" t="b">
        <v>0</v>
      </c>
      <c r="AX29" s="78" t="s">
        <v>1451</v>
      </c>
      <c r="AY29" s="83" t="s">
        <v>1478</v>
      </c>
      <c r="AZ29" s="78" t="s">
        <v>66</v>
      </c>
      <c r="BA29" s="78" t="str">
        <f>REPLACE(INDEX(GroupVertices[Group],MATCH(Vertices[[#This Row],[Vertex]],GroupVertices[Vertex],0)),1,1,"")</f>
        <v>1</v>
      </c>
      <c r="BB29" s="48"/>
      <c r="BC29" s="48"/>
      <c r="BD29" s="48"/>
      <c r="BE29" s="48"/>
      <c r="BF29" s="48" t="s">
        <v>445</v>
      </c>
      <c r="BG29" s="48" t="s">
        <v>445</v>
      </c>
      <c r="BH29" s="121" t="s">
        <v>2113</v>
      </c>
      <c r="BI29" s="121" t="s">
        <v>2113</v>
      </c>
      <c r="BJ29" s="121" t="s">
        <v>2195</v>
      </c>
      <c r="BK29" s="121" t="s">
        <v>2195</v>
      </c>
      <c r="BL29" s="121">
        <v>1</v>
      </c>
      <c r="BM29" s="124">
        <v>11.11111111111111</v>
      </c>
      <c r="BN29" s="121">
        <v>0</v>
      </c>
      <c r="BO29" s="124">
        <v>0</v>
      </c>
      <c r="BP29" s="121">
        <v>0</v>
      </c>
      <c r="BQ29" s="124">
        <v>0</v>
      </c>
      <c r="BR29" s="121">
        <v>8</v>
      </c>
      <c r="BS29" s="124">
        <v>88.88888888888889</v>
      </c>
      <c r="BT29" s="121">
        <v>9</v>
      </c>
      <c r="BU29" s="2"/>
      <c r="BV29" s="3"/>
      <c r="BW29" s="3"/>
      <c r="BX29" s="3"/>
      <c r="BY29" s="3"/>
    </row>
    <row r="30" spans="1:77" ht="41.45" customHeight="1">
      <c r="A30" s="64" t="s">
        <v>238</v>
      </c>
      <c r="C30" s="65"/>
      <c r="D30" s="65" t="s">
        <v>64</v>
      </c>
      <c r="E30" s="66">
        <v>170.92878628637698</v>
      </c>
      <c r="F30" s="68">
        <v>99.98253963226327</v>
      </c>
      <c r="G30" s="100" t="s">
        <v>1387</v>
      </c>
      <c r="H30" s="65"/>
      <c r="I30" s="69" t="s">
        <v>238</v>
      </c>
      <c r="J30" s="70"/>
      <c r="K30" s="70"/>
      <c r="L30" s="69" t="s">
        <v>1600</v>
      </c>
      <c r="M30" s="73">
        <v>6.8189585543924105</v>
      </c>
      <c r="N30" s="74">
        <v>3380.759033203125</v>
      </c>
      <c r="O30" s="74">
        <v>6297.361328125</v>
      </c>
      <c r="P30" s="75"/>
      <c r="Q30" s="76"/>
      <c r="R30" s="76"/>
      <c r="S30" s="86"/>
      <c r="T30" s="48">
        <v>0</v>
      </c>
      <c r="U30" s="48">
        <v>1</v>
      </c>
      <c r="V30" s="49">
        <v>0</v>
      </c>
      <c r="W30" s="49">
        <v>0.00431</v>
      </c>
      <c r="X30" s="49">
        <v>0.017026</v>
      </c>
      <c r="Y30" s="49">
        <v>0.476527</v>
      </c>
      <c r="Z30" s="49">
        <v>0</v>
      </c>
      <c r="AA30" s="49">
        <v>0</v>
      </c>
      <c r="AB30" s="71">
        <v>30</v>
      </c>
      <c r="AC30" s="71"/>
      <c r="AD30" s="72"/>
      <c r="AE30" s="78" t="s">
        <v>926</v>
      </c>
      <c r="AF30" s="78">
        <v>453</v>
      </c>
      <c r="AG30" s="78">
        <v>296</v>
      </c>
      <c r="AH30" s="78">
        <v>643</v>
      </c>
      <c r="AI30" s="78">
        <v>170</v>
      </c>
      <c r="AJ30" s="78"/>
      <c r="AK30" s="78" t="s">
        <v>1044</v>
      </c>
      <c r="AL30" s="78"/>
      <c r="AM30" s="83" t="s">
        <v>1209</v>
      </c>
      <c r="AN30" s="78"/>
      <c r="AO30" s="80">
        <v>42788.820972222224</v>
      </c>
      <c r="AP30" s="83" t="s">
        <v>1278</v>
      </c>
      <c r="AQ30" s="78" t="b">
        <v>0</v>
      </c>
      <c r="AR30" s="78" t="b">
        <v>0</v>
      </c>
      <c r="AS30" s="78" t="b">
        <v>0</v>
      </c>
      <c r="AT30" s="78" t="s">
        <v>830</v>
      </c>
      <c r="AU30" s="78">
        <v>2</v>
      </c>
      <c r="AV30" s="83" t="s">
        <v>1357</v>
      </c>
      <c r="AW30" s="78" t="b">
        <v>0</v>
      </c>
      <c r="AX30" s="78" t="s">
        <v>1451</v>
      </c>
      <c r="AY30" s="83" t="s">
        <v>1479</v>
      </c>
      <c r="AZ30" s="78" t="s">
        <v>66</v>
      </c>
      <c r="BA30" s="78" t="str">
        <f>REPLACE(INDEX(GroupVertices[Group],MATCH(Vertices[[#This Row],[Vertex]],GroupVertices[Vertex],0)),1,1,"")</f>
        <v>1</v>
      </c>
      <c r="BB30" s="48"/>
      <c r="BC30" s="48"/>
      <c r="BD30" s="48"/>
      <c r="BE30" s="48"/>
      <c r="BF30" s="48" t="s">
        <v>445</v>
      </c>
      <c r="BG30" s="48" t="s">
        <v>445</v>
      </c>
      <c r="BH30" s="121" t="s">
        <v>2113</v>
      </c>
      <c r="BI30" s="121" t="s">
        <v>2113</v>
      </c>
      <c r="BJ30" s="121" t="s">
        <v>2195</v>
      </c>
      <c r="BK30" s="121" t="s">
        <v>2195</v>
      </c>
      <c r="BL30" s="121">
        <v>1</v>
      </c>
      <c r="BM30" s="124">
        <v>11.11111111111111</v>
      </c>
      <c r="BN30" s="121">
        <v>0</v>
      </c>
      <c r="BO30" s="124">
        <v>0</v>
      </c>
      <c r="BP30" s="121">
        <v>0</v>
      </c>
      <c r="BQ30" s="124">
        <v>0</v>
      </c>
      <c r="BR30" s="121">
        <v>8</v>
      </c>
      <c r="BS30" s="124">
        <v>88.88888888888889</v>
      </c>
      <c r="BT30" s="121">
        <v>9</v>
      </c>
      <c r="BU30" s="2"/>
      <c r="BV30" s="3"/>
      <c r="BW30" s="3"/>
      <c r="BX30" s="3"/>
      <c r="BY30" s="3"/>
    </row>
    <row r="31" spans="1:77" ht="41.45" customHeight="1">
      <c r="A31" s="64" t="s">
        <v>239</v>
      </c>
      <c r="C31" s="65"/>
      <c r="D31" s="65" t="s">
        <v>64</v>
      </c>
      <c r="E31" s="66">
        <v>172.20432718443084</v>
      </c>
      <c r="F31" s="68">
        <v>99.98004529401517</v>
      </c>
      <c r="G31" s="100" t="s">
        <v>1388</v>
      </c>
      <c r="H31" s="65"/>
      <c r="I31" s="69" t="s">
        <v>239</v>
      </c>
      <c r="J31" s="70"/>
      <c r="K31" s="70"/>
      <c r="L31" s="69" t="s">
        <v>1601</v>
      </c>
      <c r="M31" s="73">
        <v>7.650238347877041</v>
      </c>
      <c r="N31" s="74">
        <v>504.9156188964844</v>
      </c>
      <c r="O31" s="74">
        <v>1768.9407958984375</v>
      </c>
      <c r="P31" s="75"/>
      <c r="Q31" s="76"/>
      <c r="R31" s="76"/>
      <c r="S31" s="86"/>
      <c r="T31" s="48">
        <v>1</v>
      </c>
      <c r="U31" s="48">
        <v>1</v>
      </c>
      <c r="V31" s="49">
        <v>0</v>
      </c>
      <c r="W31" s="49">
        <v>0</v>
      </c>
      <c r="X31" s="49">
        <v>0</v>
      </c>
      <c r="Y31" s="49">
        <v>0.999996</v>
      </c>
      <c r="Z31" s="49">
        <v>0</v>
      </c>
      <c r="AA31" s="49" t="s">
        <v>2372</v>
      </c>
      <c r="AB31" s="71">
        <v>31</v>
      </c>
      <c r="AC31" s="71"/>
      <c r="AD31" s="72"/>
      <c r="AE31" s="78" t="s">
        <v>927</v>
      </c>
      <c r="AF31" s="78">
        <v>227</v>
      </c>
      <c r="AG31" s="78">
        <v>338</v>
      </c>
      <c r="AH31" s="78">
        <v>558</v>
      </c>
      <c r="AI31" s="78">
        <v>1216</v>
      </c>
      <c r="AJ31" s="78"/>
      <c r="AK31" s="78" t="s">
        <v>1045</v>
      </c>
      <c r="AL31" s="78" t="s">
        <v>1131</v>
      </c>
      <c r="AM31" s="83" t="s">
        <v>1210</v>
      </c>
      <c r="AN31" s="78"/>
      <c r="AO31" s="80">
        <v>41817.63497685185</v>
      </c>
      <c r="AP31" s="83" t="s">
        <v>1279</v>
      </c>
      <c r="AQ31" s="78" t="b">
        <v>0</v>
      </c>
      <c r="AR31" s="78" t="b">
        <v>0</v>
      </c>
      <c r="AS31" s="78" t="b">
        <v>1</v>
      </c>
      <c r="AT31" s="78" t="s">
        <v>830</v>
      </c>
      <c r="AU31" s="78">
        <v>18</v>
      </c>
      <c r="AV31" s="83" t="s">
        <v>1357</v>
      </c>
      <c r="AW31" s="78" t="b">
        <v>0</v>
      </c>
      <c r="AX31" s="78" t="s">
        <v>1451</v>
      </c>
      <c r="AY31" s="83" t="s">
        <v>1480</v>
      </c>
      <c r="AZ31" s="78" t="s">
        <v>66</v>
      </c>
      <c r="BA31" s="78" t="str">
        <f>REPLACE(INDEX(GroupVertices[Group],MATCH(Vertices[[#This Row],[Vertex]],GroupVertices[Vertex],0)),1,1,"")</f>
        <v>2</v>
      </c>
      <c r="BB31" s="48"/>
      <c r="BC31" s="48"/>
      <c r="BD31" s="48"/>
      <c r="BE31" s="48"/>
      <c r="BF31" s="48" t="s">
        <v>446</v>
      </c>
      <c r="BG31" s="48" t="s">
        <v>446</v>
      </c>
      <c r="BH31" s="121" t="s">
        <v>2117</v>
      </c>
      <c r="BI31" s="121" t="s">
        <v>2117</v>
      </c>
      <c r="BJ31" s="121" t="s">
        <v>2199</v>
      </c>
      <c r="BK31" s="121" t="s">
        <v>2199</v>
      </c>
      <c r="BL31" s="121">
        <v>0</v>
      </c>
      <c r="BM31" s="124">
        <v>0</v>
      </c>
      <c r="BN31" s="121">
        <v>0</v>
      </c>
      <c r="BO31" s="124">
        <v>0</v>
      </c>
      <c r="BP31" s="121">
        <v>0</v>
      </c>
      <c r="BQ31" s="124">
        <v>0</v>
      </c>
      <c r="BR31" s="121">
        <v>5</v>
      </c>
      <c r="BS31" s="124">
        <v>100</v>
      </c>
      <c r="BT31" s="121">
        <v>5</v>
      </c>
      <c r="BU31" s="2"/>
      <c r="BV31" s="3"/>
      <c r="BW31" s="3"/>
      <c r="BX31" s="3"/>
      <c r="BY31" s="3"/>
    </row>
    <row r="32" spans="1:77" ht="41.45" customHeight="1">
      <c r="A32" s="64" t="s">
        <v>240</v>
      </c>
      <c r="C32" s="65"/>
      <c r="D32" s="65" t="s">
        <v>64</v>
      </c>
      <c r="E32" s="66">
        <v>187.6930380893705</v>
      </c>
      <c r="F32" s="68">
        <v>99.94975690100249</v>
      </c>
      <c r="G32" s="100" t="s">
        <v>1389</v>
      </c>
      <c r="H32" s="65"/>
      <c r="I32" s="69" t="s">
        <v>240</v>
      </c>
      <c r="J32" s="70"/>
      <c r="K32" s="70"/>
      <c r="L32" s="69" t="s">
        <v>1602</v>
      </c>
      <c r="M32" s="73">
        <v>17.744350125904692</v>
      </c>
      <c r="N32" s="74">
        <v>3562.80859375</v>
      </c>
      <c r="O32" s="74">
        <v>7269.25341796875</v>
      </c>
      <c r="P32" s="75"/>
      <c r="Q32" s="76"/>
      <c r="R32" s="76"/>
      <c r="S32" s="86"/>
      <c r="T32" s="48">
        <v>0</v>
      </c>
      <c r="U32" s="48">
        <v>1</v>
      </c>
      <c r="V32" s="49">
        <v>0</v>
      </c>
      <c r="W32" s="49">
        <v>0.00431</v>
      </c>
      <c r="X32" s="49">
        <v>0.017026</v>
      </c>
      <c r="Y32" s="49">
        <v>0.476527</v>
      </c>
      <c r="Z32" s="49">
        <v>0</v>
      </c>
      <c r="AA32" s="49">
        <v>0</v>
      </c>
      <c r="AB32" s="71">
        <v>32</v>
      </c>
      <c r="AC32" s="71"/>
      <c r="AD32" s="72"/>
      <c r="AE32" s="78" t="s">
        <v>928</v>
      </c>
      <c r="AF32" s="78">
        <v>836</v>
      </c>
      <c r="AG32" s="78">
        <v>848</v>
      </c>
      <c r="AH32" s="78">
        <v>44917</v>
      </c>
      <c r="AI32" s="78">
        <v>12066</v>
      </c>
      <c r="AJ32" s="78"/>
      <c r="AK32" s="78" t="s">
        <v>1046</v>
      </c>
      <c r="AL32" s="78" t="s">
        <v>1147</v>
      </c>
      <c r="AM32" s="78"/>
      <c r="AN32" s="78"/>
      <c r="AO32" s="80">
        <v>39870.125555555554</v>
      </c>
      <c r="AP32" s="83" t="s">
        <v>1280</v>
      </c>
      <c r="AQ32" s="78" t="b">
        <v>0</v>
      </c>
      <c r="AR32" s="78" t="b">
        <v>0</v>
      </c>
      <c r="AS32" s="78" t="b">
        <v>0</v>
      </c>
      <c r="AT32" s="78" t="s">
        <v>830</v>
      </c>
      <c r="AU32" s="78">
        <v>626</v>
      </c>
      <c r="AV32" s="83" t="s">
        <v>1361</v>
      </c>
      <c r="AW32" s="78" t="b">
        <v>0</v>
      </c>
      <c r="AX32" s="78" t="s">
        <v>1451</v>
      </c>
      <c r="AY32" s="83" t="s">
        <v>1481</v>
      </c>
      <c r="AZ32" s="78" t="s">
        <v>66</v>
      </c>
      <c r="BA32" s="78" t="str">
        <f>REPLACE(INDEX(GroupVertices[Group],MATCH(Vertices[[#This Row],[Vertex]],GroupVertices[Vertex],0)),1,1,"")</f>
        <v>1</v>
      </c>
      <c r="BB32" s="48"/>
      <c r="BC32" s="48"/>
      <c r="BD32" s="48"/>
      <c r="BE32" s="48"/>
      <c r="BF32" s="48" t="s">
        <v>445</v>
      </c>
      <c r="BG32" s="48" t="s">
        <v>445</v>
      </c>
      <c r="BH32" s="121" t="s">
        <v>2113</v>
      </c>
      <c r="BI32" s="121" t="s">
        <v>2113</v>
      </c>
      <c r="BJ32" s="121" t="s">
        <v>2195</v>
      </c>
      <c r="BK32" s="121" t="s">
        <v>2195</v>
      </c>
      <c r="BL32" s="121">
        <v>1</v>
      </c>
      <c r="BM32" s="124">
        <v>11.11111111111111</v>
      </c>
      <c r="BN32" s="121">
        <v>0</v>
      </c>
      <c r="BO32" s="124">
        <v>0</v>
      </c>
      <c r="BP32" s="121">
        <v>0</v>
      </c>
      <c r="BQ32" s="124">
        <v>0</v>
      </c>
      <c r="BR32" s="121">
        <v>8</v>
      </c>
      <c r="BS32" s="124">
        <v>88.88888888888889</v>
      </c>
      <c r="BT32" s="121">
        <v>9</v>
      </c>
      <c r="BU32" s="2"/>
      <c r="BV32" s="3"/>
      <c r="BW32" s="3"/>
      <c r="BX32" s="3"/>
      <c r="BY32" s="3"/>
    </row>
    <row r="33" spans="1:77" ht="41.45" customHeight="1">
      <c r="A33" s="64" t="s">
        <v>241</v>
      </c>
      <c r="C33" s="65"/>
      <c r="D33" s="65" t="s">
        <v>64</v>
      </c>
      <c r="E33" s="66">
        <v>163.60961113325843</v>
      </c>
      <c r="F33" s="68">
        <v>99.99685238268691</v>
      </c>
      <c r="G33" s="100" t="s">
        <v>1390</v>
      </c>
      <c r="H33" s="65"/>
      <c r="I33" s="69" t="s">
        <v>241</v>
      </c>
      <c r="J33" s="70"/>
      <c r="K33" s="70"/>
      <c r="L33" s="69" t="s">
        <v>1603</v>
      </c>
      <c r="M33" s="73">
        <v>2.048995929873462</v>
      </c>
      <c r="N33" s="74">
        <v>1955.688720703125</v>
      </c>
      <c r="O33" s="74">
        <v>5844.4736328125</v>
      </c>
      <c r="P33" s="75"/>
      <c r="Q33" s="76"/>
      <c r="R33" s="76"/>
      <c r="S33" s="86"/>
      <c r="T33" s="48">
        <v>0</v>
      </c>
      <c r="U33" s="48">
        <v>1</v>
      </c>
      <c r="V33" s="49">
        <v>0</v>
      </c>
      <c r="W33" s="49">
        <v>0.00431</v>
      </c>
      <c r="X33" s="49">
        <v>0.017026</v>
      </c>
      <c r="Y33" s="49">
        <v>0.476527</v>
      </c>
      <c r="Z33" s="49">
        <v>0</v>
      </c>
      <c r="AA33" s="49">
        <v>0</v>
      </c>
      <c r="AB33" s="71">
        <v>33</v>
      </c>
      <c r="AC33" s="71"/>
      <c r="AD33" s="72"/>
      <c r="AE33" s="78" t="s">
        <v>929</v>
      </c>
      <c r="AF33" s="78">
        <v>148</v>
      </c>
      <c r="AG33" s="78">
        <v>55</v>
      </c>
      <c r="AH33" s="78">
        <v>465</v>
      </c>
      <c r="AI33" s="78">
        <v>140</v>
      </c>
      <c r="AJ33" s="78"/>
      <c r="AK33" s="78"/>
      <c r="AL33" s="78"/>
      <c r="AM33" s="78"/>
      <c r="AN33" s="78"/>
      <c r="AO33" s="80">
        <v>42139.76877314815</v>
      </c>
      <c r="AP33" s="78"/>
      <c r="AQ33" s="78" t="b">
        <v>0</v>
      </c>
      <c r="AR33" s="78" t="b">
        <v>0</v>
      </c>
      <c r="AS33" s="78" t="b">
        <v>0</v>
      </c>
      <c r="AT33" s="78" t="s">
        <v>830</v>
      </c>
      <c r="AU33" s="78">
        <v>5</v>
      </c>
      <c r="AV33" s="83" t="s">
        <v>1357</v>
      </c>
      <c r="AW33" s="78" t="b">
        <v>0</v>
      </c>
      <c r="AX33" s="78" t="s">
        <v>1451</v>
      </c>
      <c r="AY33" s="83" t="s">
        <v>1482</v>
      </c>
      <c r="AZ33" s="78" t="s">
        <v>66</v>
      </c>
      <c r="BA33" s="78" t="str">
        <f>REPLACE(INDEX(GroupVertices[Group],MATCH(Vertices[[#This Row],[Vertex]],GroupVertices[Vertex],0)),1,1,"")</f>
        <v>1</v>
      </c>
      <c r="BB33" s="48"/>
      <c r="BC33" s="48"/>
      <c r="BD33" s="48"/>
      <c r="BE33" s="48"/>
      <c r="BF33" s="48" t="s">
        <v>445</v>
      </c>
      <c r="BG33" s="48" t="s">
        <v>445</v>
      </c>
      <c r="BH33" s="121" t="s">
        <v>2113</v>
      </c>
      <c r="BI33" s="121" t="s">
        <v>2113</v>
      </c>
      <c r="BJ33" s="121" t="s">
        <v>2195</v>
      </c>
      <c r="BK33" s="121" t="s">
        <v>2195</v>
      </c>
      <c r="BL33" s="121">
        <v>1</v>
      </c>
      <c r="BM33" s="124">
        <v>11.11111111111111</v>
      </c>
      <c r="BN33" s="121">
        <v>0</v>
      </c>
      <c r="BO33" s="124">
        <v>0</v>
      </c>
      <c r="BP33" s="121">
        <v>0</v>
      </c>
      <c r="BQ33" s="124">
        <v>0</v>
      </c>
      <c r="BR33" s="121">
        <v>8</v>
      </c>
      <c r="BS33" s="124">
        <v>88.88888888888889</v>
      </c>
      <c r="BT33" s="121">
        <v>9</v>
      </c>
      <c r="BU33" s="2"/>
      <c r="BV33" s="3"/>
      <c r="BW33" s="3"/>
      <c r="BX33" s="3"/>
      <c r="BY33" s="3"/>
    </row>
    <row r="34" spans="1:77" ht="41.45" customHeight="1">
      <c r="A34" s="64" t="s">
        <v>242</v>
      </c>
      <c r="C34" s="65"/>
      <c r="D34" s="65" t="s">
        <v>64</v>
      </c>
      <c r="E34" s="66">
        <v>167.22364367774435</v>
      </c>
      <c r="F34" s="68">
        <v>99.98978509098396</v>
      </c>
      <c r="G34" s="100" t="s">
        <v>1391</v>
      </c>
      <c r="H34" s="65"/>
      <c r="I34" s="69" t="s">
        <v>242</v>
      </c>
      <c r="J34" s="70"/>
      <c r="K34" s="70"/>
      <c r="L34" s="69" t="s">
        <v>1604</v>
      </c>
      <c r="M34" s="73">
        <v>4.404288678079913</v>
      </c>
      <c r="N34" s="74">
        <v>6704.66015625</v>
      </c>
      <c r="O34" s="74">
        <v>6506.337890625</v>
      </c>
      <c r="P34" s="75"/>
      <c r="Q34" s="76"/>
      <c r="R34" s="76"/>
      <c r="S34" s="86"/>
      <c r="T34" s="48">
        <v>0</v>
      </c>
      <c r="U34" s="48">
        <v>1</v>
      </c>
      <c r="V34" s="49">
        <v>0</v>
      </c>
      <c r="W34" s="49">
        <v>0.003817</v>
      </c>
      <c r="X34" s="49">
        <v>0.003605</v>
      </c>
      <c r="Y34" s="49">
        <v>0.427372</v>
      </c>
      <c r="Z34" s="49">
        <v>0</v>
      </c>
      <c r="AA34" s="49">
        <v>0</v>
      </c>
      <c r="AB34" s="71">
        <v>34</v>
      </c>
      <c r="AC34" s="71"/>
      <c r="AD34" s="72"/>
      <c r="AE34" s="78" t="s">
        <v>930</v>
      </c>
      <c r="AF34" s="78">
        <v>333</v>
      </c>
      <c r="AG34" s="78">
        <v>174</v>
      </c>
      <c r="AH34" s="78">
        <v>902</v>
      </c>
      <c r="AI34" s="78">
        <v>287</v>
      </c>
      <c r="AJ34" s="78"/>
      <c r="AK34" s="78" t="s">
        <v>1047</v>
      </c>
      <c r="AL34" s="78" t="s">
        <v>1148</v>
      </c>
      <c r="AM34" s="83" t="s">
        <v>1211</v>
      </c>
      <c r="AN34" s="78"/>
      <c r="AO34" s="80">
        <v>40703.93309027778</v>
      </c>
      <c r="AP34" s="83" t="s">
        <v>1281</v>
      </c>
      <c r="AQ34" s="78" t="b">
        <v>0</v>
      </c>
      <c r="AR34" s="78" t="b">
        <v>0</v>
      </c>
      <c r="AS34" s="78" t="b">
        <v>1</v>
      </c>
      <c r="AT34" s="78" t="s">
        <v>1352</v>
      </c>
      <c r="AU34" s="78">
        <v>77</v>
      </c>
      <c r="AV34" s="83" t="s">
        <v>1357</v>
      </c>
      <c r="AW34" s="78" t="b">
        <v>0</v>
      </c>
      <c r="AX34" s="78" t="s">
        <v>1451</v>
      </c>
      <c r="AY34" s="83" t="s">
        <v>1483</v>
      </c>
      <c r="AZ34" s="78" t="s">
        <v>66</v>
      </c>
      <c r="BA34" s="78" t="str">
        <f>REPLACE(INDEX(GroupVertices[Group],MATCH(Vertices[[#This Row],[Vertex]],GroupVertices[Vertex],0)),1,1,"")</f>
        <v>3</v>
      </c>
      <c r="BB34" s="48"/>
      <c r="BC34" s="48"/>
      <c r="BD34" s="48"/>
      <c r="BE34" s="48"/>
      <c r="BF34" s="48" t="s">
        <v>448</v>
      </c>
      <c r="BG34" s="48" t="s">
        <v>448</v>
      </c>
      <c r="BH34" s="121" t="s">
        <v>2118</v>
      </c>
      <c r="BI34" s="121" t="s">
        <v>2118</v>
      </c>
      <c r="BJ34" s="121" t="s">
        <v>2200</v>
      </c>
      <c r="BK34" s="121" t="s">
        <v>2200</v>
      </c>
      <c r="BL34" s="121">
        <v>1</v>
      </c>
      <c r="BM34" s="124">
        <v>4.3478260869565215</v>
      </c>
      <c r="BN34" s="121">
        <v>0</v>
      </c>
      <c r="BO34" s="124">
        <v>0</v>
      </c>
      <c r="BP34" s="121">
        <v>0</v>
      </c>
      <c r="BQ34" s="124">
        <v>0</v>
      </c>
      <c r="BR34" s="121">
        <v>22</v>
      </c>
      <c r="BS34" s="124">
        <v>95.65217391304348</v>
      </c>
      <c r="BT34" s="121">
        <v>23</v>
      </c>
      <c r="BU34" s="2"/>
      <c r="BV34" s="3"/>
      <c r="BW34" s="3"/>
      <c r="BX34" s="3"/>
      <c r="BY34" s="3"/>
    </row>
    <row r="35" spans="1:77" ht="41.45" customHeight="1">
      <c r="A35" s="64" t="s">
        <v>269</v>
      </c>
      <c r="C35" s="65"/>
      <c r="D35" s="65" t="s">
        <v>64</v>
      </c>
      <c r="E35" s="66">
        <v>1000</v>
      </c>
      <c r="F35" s="68">
        <v>70</v>
      </c>
      <c r="G35" s="100" t="s">
        <v>538</v>
      </c>
      <c r="H35" s="65"/>
      <c r="I35" s="69" t="s">
        <v>269</v>
      </c>
      <c r="J35" s="70"/>
      <c r="K35" s="70"/>
      <c r="L35" s="69" t="s">
        <v>1605</v>
      </c>
      <c r="M35" s="73">
        <v>9999</v>
      </c>
      <c r="N35" s="74">
        <v>6233.09228515625</v>
      </c>
      <c r="O35" s="74">
        <v>7707.67041015625</v>
      </c>
      <c r="P35" s="75"/>
      <c r="Q35" s="76"/>
      <c r="R35" s="76"/>
      <c r="S35" s="86"/>
      <c r="T35" s="48">
        <v>19</v>
      </c>
      <c r="U35" s="48">
        <v>3</v>
      </c>
      <c r="V35" s="49">
        <v>2743.666667</v>
      </c>
      <c r="W35" s="49">
        <v>0.005464</v>
      </c>
      <c r="X35" s="49">
        <v>0.025078</v>
      </c>
      <c r="Y35" s="49">
        <v>6.852714</v>
      </c>
      <c r="Z35" s="49">
        <v>0.01904761904761905</v>
      </c>
      <c r="AA35" s="49">
        <v>0.047619047619047616</v>
      </c>
      <c r="AB35" s="71">
        <v>35</v>
      </c>
      <c r="AC35" s="71"/>
      <c r="AD35" s="72"/>
      <c r="AE35" s="78" t="s">
        <v>931</v>
      </c>
      <c r="AF35" s="78">
        <v>6259</v>
      </c>
      <c r="AG35" s="78">
        <v>505146</v>
      </c>
      <c r="AH35" s="78">
        <v>11895</v>
      </c>
      <c r="AI35" s="78">
        <v>4686</v>
      </c>
      <c r="AJ35" s="78"/>
      <c r="AK35" s="78" t="s">
        <v>1048</v>
      </c>
      <c r="AL35" s="78" t="s">
        <v>1149</v>
      </c>
      <c r="AM35" s="83" t="s">
        <v>1212</v>
      </c>
      <c r="AN35" s="78"/>
      <c r="AO35" s="80">
        <v>39827.86246527778</v>
      </c>
      <c r="AP35" s="83" t="s">
        <v>1282</v>
      </c>
      <c r="AQ35" s="78" t="b">
        <v>0</v>
      </c>
      <c r="AR35" s="78" t="b">
        <v>0</v>
      </c>
      <c r="AS35" s="78" t="b">
        <v>0</v>
      </c>
      <c r="AT35" s="78" t="s">
        <v>830</v>
      </c>
      <c r="AU35" s="78">
        <v>5720</v>
      </c>
      <c r="AV35" s="83" t="s">
        <v>1360</v>
      </c>
      <c r="AW35" s="78" t="b">
        <v>1</v>
      </c>
      <c r="AX35" s="78" t="s">
        <v>1451</v>
      </c>
      <c r="AY35" s="83" t="s">
        <v>1484</v>
      </c>
      <c r="AZ35" s="78" t="s">
        <v>66</v>
      </c>
      <c r="BA35" s="78" t="str">
        <f>REPLACE(INDEX(GroupVertices[Group],MATCH(Vertices[[#This Row],[Vertex]],GroupVertices[Vertex],0)),1,1,"")</f>
        <v>3</v>
      </c>
      <c r="BB35" s="48"/>
      <c r="BC35" s="48"/>
      <c r="BD35" s="48"/>
      <c r="BE35" s="48"/>
      <c r="BF35" s="48" t="s">
        <v>455</v>
      </c>
      <c r="BG35" s="48" t="s">
        <v>447</v>
      </c>
      <c r="BH35" s="121" t="s">
        <v>2119</v>
      </c>
      <c r="BI35" s="121" t="s">
        <v>2175</v>
      </c>
      <c r="BJ35" s="121" t="s">
        <v>2201</v>
      </c>
      <c r="BK35" s="121" t="s">
        <v>2255</v>
      </c>
      <c r="BL35" s="121">
        <v>6</v>
      </c>
      <c r="BM35" s="124">
        <v>16.216216216216218</v>
      </c>
      <c r="BN35" s="121">
        <v>0</v>
      </c>
      <c r="BO35" s="124">
        <v>0</v>
      </c>
      <c r="BP35" s="121">
        <v>0</v>
      </c>
      <c r="BQ35" s="124">
        <v>0</v>
      </c>
      <c r="BR35" s="121">
        <v>31</v>
      </c>
      <c r="BS35" s="124">
        <v>83.78378378378379</v>
      </c>
      <c r="BT35" s="121">
        <v>37</v>
      </c>
      <c r="BU35" s="2"/>
      <c r="BV35" s="3"/>
      <c r="BW35" s="3"/>
      <c r="BX35" s="3"/>
      <c r="BY35" s="3"/>
    </row>
    <row r="36" spans="1:77" ht="41.45" customHeight="1">
      <c r="A36" s="64" t="s">
        <v>243</v>
      </c>
      <c r="C36" s="65"/>
      <c r="D36" s="65" t="s">
        <v>64</v>
      </c>
      <c r="E36" s="66">
        <v>163.03258072699597</v>
      </c>
      <c r="F36" s="68">
        <v>99.99798077379916</v>
      </c>
      <c r="G36" s="100" t="s">
        <v>528</v>
      </c>
      <c r="H36" s="65"/>
      <c r="I36" s="69" t="s">
        <v>243</v>
      </c>
      <c r="J36" s="70"/>
      <c r="K36" s="70"/>
      <c r="L36" s="69" t="s">
        <v>1606</v>
      </c>
      <c r="M36" s="73">
        <v>1.6729407852018434</v>
      </c>
      <c r="N36" s="74">
        <v>4224.9560546875</v>
      </c>
      <c r="O36" s="74">
        <v>3656.987060546875</v>
      </c>
      <c r="P36" s="75"/>
      <c r="Q36" s="76"/>
      <c r="R36" s="76"/>
      <c r="S36" s="86"/>
      <c r="T36" s="48">
        <v>1</v>
      </c>
      <c r="U36" s="48">
        <v>1</v>
      </c>
      <c r="V36" s="49">
        <v>0</v>
      </c>
      <c r="W36" s="49">
        <v>0</v>
      </c>
      <c r="X36" s="49">
        <v>0</v>
      </c>
      <c r="Y36" s="49">
        <v>0.999996</v>
      </c>
      <c r="Z36" s="49">
        <v>0</v>
      </c>
      <c r="AA36" s="49" t="s">
        <v>2372</v>
      </c>
      <c r="AB36" s="71">
        <v>36</v>
      </c>
      <c r="AC36" s="71"/>
      <c r="AD36" s="72"/>
      <c r="AE36" s="78" t="s">
        <v>932</v>
      </c>
      <c r="AF36" s="78">
        <v>66</v>
      </c>
      <c r="AG36" s="78">
        <v>36</v>
      </c>
      <c r="AH36" s="78">
        <v>135</v>
      </c>
      <c r="AI36" s="78">
        <v>12</v>
      </c>
      <c r="AJ36" s="78"/>
      <c r="AK36" s="78" t="s">
        <v>1049</v>
      </c>
      <c r="AL36" s="78" t="s">
        <v>1150</v>
      </c>
      <c r="AM36" s="83" t="s">
        <v>1213</v>
      </c>
      <c r="AN36" s="78"/>
      <c r="AO36" s="80">
        <v>42113.50096064815</v>
      </c>
      <c r="AP36" s="83" t="s">
        <v>1283</v>
      </c>
      <c r="AQ36" s="78" t="b">
        <v>1</v>
      </c>
      <c r="AR36" s="78" t="b">
        <v>0</v>
      </c>
      <c r="AS36" s="78" t="b">
        <v>0</v>
      </c>
      <c r="AT36" s="78" t="s">
        <v>830</v>
      </c>
      <c r="AU36" s="78">
        <v>1</v>
      </c>
      <c r="AV36" s="83" t="s">
        <v>1357</v>
      </c>
      <c r="AW36" s="78" t="b">
        <v>0</v>
      </c>
      <c r="AX36" s="78" t="s">
        <v>1451</v>
      </c>
      <c r="AY36" s="83" t="s">
        <v>1485</v>
      </c>
      <c r="AZ36" s="78" t="s">
        <v>66</v>
      </c>
      <c r="BA36" s="78" t="str">
        <f>REPLACE(INDEX(GroupVertices[Group],MATCH(Vertices[[#This Row],[Vertex]],GroupVertices[Vertex],0)),1,1,"")</f>
        <v>2</v>
      </c>
      <c r="BB36" s="48" t="s">
        <v>425</v>
      </c>
      <c r="BC36" s="48" t="s">
        <v>425</v>
      </c>
      <c r="BD36" s="48" t="s">
        <v>437</v>
      </c>
      <c r="BE36" s="48" t="s">
        <v>437</v>
      </c>
      <c r="BF36" s="48" t="s">
        <v>449</v>
      </c>
      <c r="BG36" s="48" t="s">
        <v>449</v>
      </c>
      <c r="BH36" s="121" t="s">
        <v>2120</v>
      </c>
      <c r="BI36" s="121" t="s">
        <v>2120</v>
      </c>
      <c r="BJ36" s="121" t="s">
        <v>2202</v>
      </c>
      <c r="BK36" s="121" t="s">
        <v>2202</v>
      </c>
      <c r="BL36" s="121">
        <v>1</v>
      </c>
      <c r="BM36" s="124">
        <v>2.857142857142857</v>
      </c>
      <c r="BN36" s="121">
        <v>0</v>
      </c>
      <c r="BO36" s="124">
        <v>0</v>
      </c>
      <c r="BP36" s="121">
        <v>0</v>
      </c>
      <c r="BQ36" s="124">
        <v>0</v>
      </c>
      <c r="BR36" s="121">
        <v>34</v>
      </c>
      <c r="BS36" s="124">
        <v>97.14285714285714</v>
      </c>
      <c r="BT36" s="121">
        <v>35</v>
      </c>
      <c r="BU36" s="2"/>
      <c r="BV36" s="3"/>
      <c r="BW36" s="3"/>
      <c r="BX36" s="3"/>
      <c r="BY36" s="3"/>
    </row>
    <row r="37" spans="1:77" ht="41.45" customHeight="1">
      <c r="A37" s="64" t="s">
        <v>244</v>
      </c>
      <c r="C37" s="65"/>
      <c r="D37" s="65" t="s">
        <v>64</v>
      </c>
      <c r="E37" s="66">
        <v>162.2733301924401</v>
      </c>
      <c r="F37" s="68">
        <v>99.99946549894683</v>
      </c>
      <c r="G37" s="100" t="s">
        <v>1392</v>
      </c>
      <c r="H37" s="65"/>
      <c r="I37" s="69" t="s">
        <v>244</v>
      </c>
      <c r="J37" s="70"/>
      <c r="K37" s="70"/>
      <c r="L37" s="69" t="s">
        <v>1607</v>
      </c>
      <c r="M37" s="73">
        <v>1.1781313843181351</v>
      </c>
      <c r="N37" s="74">
        <v>2364.935791015625</v>
      </c>
      <c r="O37" s="74">
        <v>3656.987060546875</v>
      </c>
      <c r="P37" s="75"/>
      <c r="Q37" s="76"/>
      <c r="R37" s="76"/>
      <c r="S37" s="86"/>
      <c r="T37" s="48">
        <v>1</v>
      </c>
      <c r="U37" s="48">
        <v>1</v>
      </c>
      <c r="V37" s="49">
        <v>0</v>
      </c>
      <c r="W37" s="49">
        <v>0</v>
      </c>
      <c r="X37" s="49">
        <v>0</v>
      </c>
      <c r="Y37" s="49">
        <v>0.999996</v>
      </c>
      <c r="Z37" s="49">
        <v>0</v>
      </c>
      <c r="AA37" s="49" t="s">
        <v>2372</v>
      </c>
      <c r="AB37" s="71">
        <v>37</v>
      </c>
      <c r="AC37" s="71"/>
      <c r="AD37" s="72"/>
      <c r="AE37" s="78" t="s">
        <v>933</v>
      </c>
      <c r="AF37" s="78">
        <v>57</v>
      </c>
      <c r="AG37" s="78">
        <v>11</v>
      </c>
      <c r="AH37" s="78">
        <v>8</v>
      </c>
      <c r="AI37" s="78">
        <v>8</v>
      </c>
      <c r="AJ37" s="78"/>
      <c r="AK37" s="78"/>
      <c r="AL37" s="78"/>
      <c r="AM37" s="78"/>
      <c r="AN37" s="78"/>
      <c r="AO37" s="80">
        <v>42297.76930555556</v>
      </c>
      <c r="AP37" s="78"/>
      <c r="AQ37" s="78" t="b">
        <v>1</v>
      </c>
      <c r="AR37" s="78" t="b">
        <v>0</v>
      </c>
      <c r="AS37" s="78" t="b">
        <v>0</v>
      </c>
      <c r="AT37" s="78" t="s">
        <v>830</v>
      </c>
      <c r="AU37" s="78">
        <v>0</v>
      </c>
      <c r="AV37" s="83" t="s">
        <v>1357</v>
      </c>
      <c r="AW37" s="78" t="b">
        <v>0</v>
      </c>
      <c r="AX37" s="78" t="s">
        <v>1451</v>
      </c>
      <c r="AY37" s="83" t="s">
        <v>1486</v>
      </c>
      <c r="AZ37" s="78" t="s">
        <v>66</v>
      </c>
      <c r="BA37" s="78" t="str">
        <f>REPLACE(INDEX(GroupVertices[Group],MATCH(Vertices[[#This Row],[Vertex]],GroupVertices[Vertex],0)),1,1,"")</f>
        <v>2</v>
      </c>
      <c r="BB37" s="48"/>
      <c r="BC37" s="48"/>
      <c r="BD37" s="48"/>
      <c r="BE37" s="48"/>
      <c r="BF37" s="48" t="s">
        <v>450</v>
      </c>
      <c r="BG37" s="48" t="s">
        <v>450</v>
      </c>
      <c r="BH37" s="121" t="s">
        <v>450</v>
      </c>
      <c r="BI37" s="121" t="s">
        <v>450</v>
      </c>
      <c r="BJ37" s="121" t="s">
        <v>1950</v>
      </c>
      <c r="BK37" s="121" t="s">
        <v>1950</v>
      </c>
      <c r="BL37" s="121">
        <v>0</v>
      </c>
      <c r="BM37" s="124">
        <v>0</v>
      </c>
      <c r="BN37" s="121">
        <v>0</v>
      </c>
      <c r="BO37" s="124">
        <v>0</v>
      </c>
      <c r="BP37" s="121">
        <v>0</v>
      </c>
      <c r="BQ37" s="124">
        <v>0</v>
      </c>
      <c r="BR37" s="121">
        <v>2</v>
      </c>
      <c r="BS37" s="124">
        <v>100</v>
      </c>
      <c r="BT37" s="121">
        <v>2</v>
      </c>
      <c r="BU37" s="2"/>
      <c r="BV37" s="3"/>
      <c r="BW37" s="3"/>
      <c r="BX37" s="3"/>
      <c r="BY37" s="3"/>
    </row>
    <row r="38" spans="1:77" ht="41.45" customHeight="1">
      <c r="A38" s="64" t="s">
        <v>245</v>
      </c>
      <c r="C38" s="65"/>
      <c r="D38" s="65" t="s">
        <v>64</v>
      </c>
      <c r="E38" s="66">
        <v>174.99836915159642</v>
      </c>
      <c r="F38" s="68">
        <v>99.9745815054717</v>
      </c>
      <c r="G38" s="100" t="s">
        <v>1393</v>
      </c>
      <c r="H38" s="65"/>
      <c r="I38" s="69" t="s">
        <v>245</v>
      </c>
      <c r="J38" s="70"/>
      <c r="K38" s="70"/>
      <c r="L38" s="69" t="s">
        <v>1608</v>
      </c>
      <c r="M38" s="73">
        <v>9.471136943129087</v>
      </c>
      <c r="N38" s="74">
        <v>6047.1923828125</v>
      </c>
      <c r="O38" s="74">
        <v>8568.25</v>
      </c>
      <c r="P38" s="75"/>
      <c r="Q38" s="76"/>
      <c r="R38" s="76"/>
      <c r="S38" s="86"/>
      <c r="T38" s="48">
        <v>1</v>
      </c>
      <c r="U38" s="48">
        <v>1</v>
      </c>
      <c r="V38" s="49">
        <v>0</v>
      </c>
      <c r="W38" s="49">
        <v>0.003831</v>
      </c>
      <c r="X38" s="49">
        <v>0.00421</v>
      </c>
      <c r="Y38" s="49">
        <v>0.743254</v>
      </c>
      <c r="Z38" s="49">
        <v>0.5</v>
      </c>
      <c r="AA38" s="49">
        <v>0</v>
      </c>
      <c r="AB38" s="71">
        <v>38</v>
      </c>
      <c r="AC38" s="71"/>
      <c r="AD38" s="72"/>
      <c r="AE38" s="78" t="s">
        <v>934</v>
      </c>
      <c r="AF38" s="78">
        <v>306</v>
      </c>
      <c r="AG38" s="78">
        <v>430</v>
      </c>
      <c r="AH38" s="78">
        <v>2082</v>
      </c>
      <c r="AI38" s="78">
        <v>1414</v>
      </c>
      <c r="AJ38" s="78"/>
      <c r="AK38" s="78" t="s">
        <v>1050</v>
      </c>
      <c r="AL38" s="78" t="s">
        <v>1151</v>
      </c>
      <c r="AM38" s="78"/>
      <c r="AN38" s="78"/>
      <c r="AO38" s="80">
        <v>39902.89252314815</v>
      </c>
      <c r="AP38" s="83" t="s">
        <v>1284</v>
      </c>
      <c r="AQ38" s="78" t="b">
        <v>0</v>
      </c>
      <c r="AR38" s="78" t="b">
        <v>0</v>
      </c>
      <c r="AS38" s="78" t="b">
        <v>1</v>
      </c>
      <c r="AT38" s="78" t="s">
        <v>830</v>
      </c>
      <c r="AU38" s="78">
        <v>28</v>
      </c>
      <c r="AV38" s="83" t="s">
        <v>1364</v>
      </c>
      <c r="AW38" s="78" t="b">
        <v>0</v>
      </c>
      <c r="AX38" s="78" t="s">
        <v>1451</v>
      </c>
      <c r="AY38" s="83" t="s">
        <v>1487</v>
      </c>
      <c r="AZ38" s="78" t="s">
        <v>66</v>
      </c>
      <c r="BA38" s="78" t="str">
        <f>REPLACE(INDEX(GroupVertices[Group],MATCH(Vertices[[#This Row],[Vertex]],GroupVertices[Vertex],0)),1,1,"")</f>
        <v>3</v>
      </c>
      <c r="BB38" s="48"/>
      <c r="BC38" s="48"/>
      <c r="BD38" s="48"/>
      <c r="BE38" s="48"/>
      <c r="BF38" s="48" t="s">
        <v>451</v>
      </c>
      <c r="BG38" s="48" t="s">
        <v>451</v>
      </c>
      <c r="BH38" s="121" t="s">
        <v>2121</v>
      </c>
      <c r="BI38" s="121" t="s">
        <v>2121</v>
      </c>
      <c r="BJ38" s="121" t="s">
        <v>2203</v>
      </c>
      <c r="BK38" s="121" t="s">
        <v>2203</v>
      </c>
      <c r="BL38" s="121">
        <v>1</v>
      </c>
      <c r="BM38" s="124">
        <v>6.25</v>
      </c>
      <c r="BN38" s="121">
        <v>0</v>
      </c>
      <c r="BO38" s="124">
        <v>0</v>
      </c>
      <c r="BP38" s="121">
        <v>0</v>
      </c>
      <c r="BQ38" s="124">
        <v>0</v>
      </c>
      <c r="BR38" s="121">
        <v>15</v>
      </c>
      <c r="BS38" s="124">
        <v>93.75</v>
      </c>
      <c r="BT38" s="121">
        <v>16</v>
      </c>
      <c r="BU38" s="2"/>
      <c r="BV38" s="3"/>
      <c r="BW38" s="3"/>
      <c r="BX38" s="3"/>
      <c r="BY38" s="3"/>
    </row>
    <row r="39" spans="1:77" ht="41.45" customHeight="1">
      <c r="A39" s="64" t="s">
        <v>246</v>
      </c>
      <c r="C39" s="65"/>
      <c r="D39" s="65" t="s">
        <v>64</v>
      </c>
      <c r="E39" s="66">
        <v>172.23469720581306</v>
      </c>
      <c r="F39" s="68">
        <v>99.97998590500926</v>
      </c>
      <c r="G39" s="100" t="s">
        <v>529</v>
      </c>
      <c r="H39" s="65"/>
      <c r="I39" s="69" t="s">
        <v>246</v>
      </c>
      <c r="J39" s="70"/>
      <c r="K39" s="70"/>
      <c r="L39" s="69" t="s">
        <v>1609</v>
      </c>
      <c r="M39" s="73">
        <v>7.670030723912389</v>
      </c>
      <c r="N39" s="74">
        <v>6220.326171875</v>
      </c>
      <c r="O39" s="74">
        <v>8974.263671875</v>
      </c>
      <c r="P39" s="75"/>
      <c r="Q39" s="76"/>
      <c r="R39" s="76"/>
      <c r="S39" s="86"/>
      <c r="T39" s="48">
        <v>0</v>
      </c>
      <c r="U39" s="48">
        <v>2</v>
      </c>
      <c r="V39" s="49">
        <v>0</v>
      </c>
      <c r="W39" s="49">
        <v>0.003831</v>
      </c>
      <c r="X39" s="49">
        <v>0.00421</v>
      </c>
      <c r="Y39" s="49">
        <v>0.743254</v>
      </c>
      <c r="Z39" s="49">
        <v>0.5</v>
      </c>
      <c r="AA39" s="49">
        <v>0</v>
      </c>
      <c r="AB39" s="71">
        <v>39</v>
      </c>
      <c r="AC39" s="71"/>
      <c r="AD39" s="72"/>
      <c r="AE39" s="78" t="s">
        <v>935</v>
      </c>
      <c r="AF39" s="78">
        <v>1674</v>
      </c>
      <c r="AG39" s="78">
        <v>339</v>
      </c>
      <c r="AH39" s="78">
        <v>3528</v>
      </c>
      <c r="AI39" s="78">
        <v>323</v>
      </c>
      <c r="AJ39" s="78"/>
      <c r="AK39" s="78" t="s">
        <v>1051</v>
      </c>
      <c r="AL39" s="78" t="s">
        <v>1152</v>
      </c>
      <c r="AM39" s="83" t="s">
        <v>1214</v>
      </c>
      <c r="AN39" s="78"/>
      <c r="AO39" s="80">
        <v>43416.664247685185</v>
      </c>
      <c r="AP39" s="83" t="s">
        <v>1285</v>
      </c>
      <c r="AQ39" s="78" t="b">
        <v>0</v>
      </c>
      <c r="AR39" s="78" t="b">
        <v>0</v>
      </c>
      <c r="AS39" s="78" t="b">
        <v>0</v>
      </c>
      <c r="AT39" s="78" t="s">
        <v>1355</v>
      </c>
      <c r="AU39" s="78">
        <v>2</v>
      </c>
      <c r="AV39" s="83" t="s">
        <v>1357</v>
      </c>
      <c r="AW39" s="78" t="b">
        <v>0</v>
      </c>
      <c r="AX39" s="78" t="s">
        <v>1451</v>
      </c>
      <c r="AY39" s="83" t="s">
        <v>1488</v>
      </c>
      <c r="AZ39" s="78" t="s">
        <v>66</v>
      </c>
      <c r="BA39" s="78" t="str">
        <f>REPLACE(INDEX(GroupVertices[Group],MATCH(Vertices[[#This Row],[Vertex]],GroupVertices[Vertex],0)),1,1,"")</f>
        <v>3</v>
      </c>
      <c r="BB39" s="48"/>
      <c r="BC39" s="48"/>
      <c r="BD39" s="48"/>
      <c r="BE39" s="48"/>
      <c r="BF39" s="48" t="s">
        <v>451</v>
      </c>
      <c r="BG39" s="48" t="s">
        <v>451</v>
      </c>
      <c r="BH39" s="121" t="s">
        <v>2122</v>
      </c>
      <c r="BI39" s="121" t="s">
        <v>2122</v>
      </c>
      <c r="BJ39" s="121" t="s">
        <v>2204</v>
      </c>
      <c r="BK39" s="121" t="s">
        <v>2204</v>
      </c>
      <c r="BL39" s="121">
        <v>1</v>
      </c>
      <c r="BM39" s="124">
        <v>5.2631578947368425</v>
      </c>
      <c r="BN39" s="121">
        <v>0</v>
      </c>
      <c r="BO39" s="124">
        <v>0</v>
      </c>
      <c r="BP39" s="121">
        <v>0</v>
      </c>
      <c r="BQ39" s="124">
        <v>0</v>
      </c>
      <c r="BR39" s="121">
        <v>18</v>
      </c>
      <c r="BS39" s="124">
        <v>94.73684210526316</v>
      </c>
      <c r="BT39" s="121">
        <v>19</v>
      </c>
      <c r="BU39" s="2"/>
      <c r="BV39" s="3"/>
      <c r="BW39" s="3"/>
      <c r="BX39" s="3"/>
      <c r="BY39" s="3"/>
    </row>
    <row r="40" spans="1:77" ht="41.45" customHeight="1">
      <c r="A40" s="64" t="s">
        <v>247</v>
      </c>
      <c r="C40" s="65"/>
      <c r="D40" s="65" t="s">
        <v>64</v>
      </c>
      <c r="E40" s="66">
        <v>193.2203819809372</v>
      </c>
      <c r="F40" s="68">
        <v>99.93894810192737</v>
      </c>
      <c r="G40" s="100" t="s">
        <v>530</v>
      </c>
      <c r="H40" s="65"/>
      <c r="I40" s="69" t="s">
        <v>247</v>
      </c>
      <c r="J40" s="70"/>
      <c r="K40" s="70"/>
      <c r="L40" s="69" t="s">
        <v>1610</v>
      </c>
      <c r="M40" s="73">
        <v>21.34656256433809</v>
      </c>
      <c r="N40" s="74">
        <v>9475.9853515625</v>
      </c>
      <c r="O40" s="74">
        <v>5123.01708984375</v>
      </c>
      <c r="P40" s="75"/>
      <c r="Q40" s="76"/>
      <c r="R40" s="76"/>
      <c r="S40" s="86"/>
      <c r="T40" s="48">
        <v>1</v>
      </c>
      <c r="U40" s="48">
        <v>2</v>
      </c>
      <c r="V40" s="49">
        <v>0</v>
      </c>
      <c r="W40" s="49">
        <v>1</v>
      </c>
      <c r="X40" s="49">
        <v>0</v>
      </c>
      <c r="Y40" s="49">
        <v>1.29824</v>
      </c>
      <c r="Z40" s="49">
        <v>0</v>
      </c>
      <c r="AA40" s="49">
        <v>0</v>
      </c>
      <c r="AB40" s="71">
        <v>40</v>
      </c>
      <c r="AC40" s="71"/>
      <c r="AD40" s="72"/>
      <c r="AE40" s="78" t="s">
        <v>936</v>
      </c>
      <c r="AF40" s="78">
        <v>2030</v>
      </c>
      <c r="AG40" s="78">
        <v>1030</v>
      </c>
      <c r="AH40" s="78">
        <v>2371</v>
      </c>
      <c r="AI40" s="78">
        <v>751</v>
      </c>
      <c r="AJ40" s="78"/>
      <c r="AK40" s="78" t="s">
        <v>1052</v>
      </c>
      <c r="AL40" s="78" t="s">
        <v>1153</v>
      </c>
      <c r="AM40" s="83" t="s">
        <v>1215</v>
      </c>
      <c r="AN40" s="78"/>
      <c r="AO40" s="80">
        <v>39882.92724537037</v>
      </c>
      <c r="AP40" s="83" t="s">
        <v>1286</v>
      </c>
      <c r="AQ40" s="78" t="b">
        <v>0</v>
      </c>
      <c r="AR40" s="78" t="b">
        <v>0</v>
      </c>
      <c r="AS40" s="78" t="b">
        <v>0</v>
      </c>
      <c r="AT40" s="78" t="s">
        <v>830</v>
      </c>
      <c r="AU40" s="78">
        <v>151</v>
      </c>
      <c r="AV40" s="83" t="s">
        <v>1357</v>
      </c>
      <c r="AW40" s="78" t="b">
        <v>0</v>
      </c>
      <c r="AX40" s="78" t="s">
        <v>1451</v>
      </c>
      <c r="AY40" s="83" t="s">
        <v>1489</v>
      </c>
      <c r="AZ40" s="78" t="s">
        <v>66</v>
      </c>
      <c r="BA40" s="78" t="str">
        <f>REPLACE(INDEX(GroupVertices[Group],MATCH(Vertices[[#This Row],[Vertex]],GroupVertices[Vertex],0)),1,1,"")</f>
        <v>14</v>
      </c>
      <c r="BB40" s="48"/>
      <c r="BC40" s="48"/>
      <c r="BD40" s="48"/>
      <c r="BE40" s="48"/>
      <c r="BF40" s="48" t="s">
        <v>1854</v>
      </c>
      <c r="BG40" s="48" t="s">
        <v>2099</v>
      </c>
      <c r="BH40" s="121" t="s">
        <v>2123</v>
      </c>
      <c r="BI40" s="121" t="s">
        <v>2176</v>
      </c>
      <c r="BJ40" s="121" t="s">
        <v>2205</v>
      </c>
      <c r="BK40" s="121" t="s">
        <v>2205</v>
      </c>
      <c r="BL40" s="121">
        <v>2</v>
      </c>
      <c r="BM40" s="124">
        <v>7.142857142857143</v>
      </c>
      <c r="BN40" s="121">
        <v>1</v>
      </c>
      <c r="BO40" s="124">
        <v>3.5714285714285716</v>
      </c>
      <c r="BP40" s="121">
        <v>0</v>
      </c>
      <c r="BQ40" s="124">
        <v>0</v>
      </c>
      <c r="BR40" s="121">
        <v>25</v>
      </c>
      <c r="BS40" s="124">
        <v>89.28571428571429</v>
      </c>
      <c r="BT40" s="121">
        <v>28</v>
      </c>
      <c r="BU40" s="2"/>
      <c r="BV40" s="3"/>
      <c r="BW40" s="3"/>
      <c r="BX40" s="3"/>
      <c r="BY40" s="3"/>
    </row>
    <row r="41" spans="1:77" ht="41.45" customHeight="1">
      <c r="A41" s="64" t="s">
        <v>321</v>
      </c>
      <c r="C41" s="65"/>
      <c r="D41" s="65" t="s">
        <v>64</v>
      </c>
      <c r="E41" s="66">
        <v>1000</v>
      </c>
      <c r="F41" s="68">
        <v>94.63723215558336</v>
      </c>
      <c r="G41" s="100" t="s">
        <v>1394</v>
      </c>
      <c r="H41" s="65"/>
      <c r="I41" s="69" t="s">
        <v>321</v>
      </c>
      <c r="J41" s="70"/>
      <c r="K41" s="70"/>
      <c r="L41" s="69" t="s">
        <v>1611</v>
      </c>
      <c r="M41" s="73">
        <v>1788.2317636159194</v>
      </c>
      <c r="N41" s="74">
        <v>9475.9853515625</v>
      </c>
      <c r="O41" s="74">
        <v>4381.91455078125</v>
      </c>
      <c r="P41" s="75"/>
      <c r="Q41" s="76"/>
      <c r="R41" s="76"/>
      <c r="S41" s="86"/>
      <c r="T41" s="48">
        <v>1</v>
      </c>
      <c r="U41" s="48">
        <v>0</v>
      </c>
      <c r="V41" s="49">
        <v>0</v>
      </c>
      <c r="W41" s="49">
        <v>1</v>
      </c>
      <c r="X41" s="49">
        <v>0</v>
      </c>
      <c r="Y41" s="49">
        <v>0.701752</v>
      </c>
      <c r="Z41" s="49">
        <v>0</v>
      </c>
      <c r="AA41" s="49">
        <v>0</v>
      </c>
      <c r="AB41" s="71">
        <v>41</v>
      </c>
      <c r="AC41" s="71"/>
      <c r="AD41" s="72"/>
      <c r="AE41" s="78" t="s">
        <v>937</v>
      </c>
      <c r="AF41" s="78">
        <v>1102</v>
      </c>
      <c r="AG41" s="78">
        <v>90301</v>
      </c>
      <c r="AH41" s="78">
        <v>29091</v>
      </c>
      <c r="AI41" s="78">
        <v>33507</v>
      </c>
      <c r="AJ41" s="78"/>
      <c r="AK41" s="78" t="s">
        <v>1053</v>
      </c>
      <c r="AL41" s="78" t="s">
        <v>1153</v>
      </c>
      <c r="AM41" s="83" t="s">
        <v>1216</v>
      </c>
      <c r="AN41" s="78"/>
      <c r="AO41" s="80">
        <v>39590.00728009259</v>
      </c>
      <c r="AP41" s="83" t="s">
        <v>1287</v>
      </c>
      <c r="AQ41" s="78" t="b">
        <v>0</v>
      </c>
      <c r="AR41" s="78" t="b">
        <v>0</v>
      </c>
      <c r="AS41" s="78" t="b">
        <v>0</v>
      </c>
      <c r="AT41" s="78" t="s">
        <v>830</v>
      </c>
      <c r="AU41" s="78">
        <v>1162</v>
      </c>
      <c r="AV41" s="83" t="s">
        <v>1357</v>
      </c>
      <c r="AW41" s="78" t="b">
        <v>1</v>
      </c>
      <c r="AX41" s="78" t="s">
        <v>1451</v>
      </c>
      <c r="AY41" s="83" t="s">
        <v>1490</v>
      </c>
      <c r="AZ41" s="78" t="s">
        <v>65</v>
      </c>
      <c r="BA41" s="78" t="str">
        <f>REPLACE(INDEX(GroupVertices[Group],MATCH(Vertices[[#This Row],[Vertex]],GroupVertices[Vertex],0)),1,1,"")</f>
        <v>14</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248</v>
      </c>
      <c r="C42" s="65"/>
      <c r="D42" s="65" t="s">
        <v>64</v>
      </c>
      <c r="E42" s="66">
        <v>173.99615844598267</v>
      </c>
      <c r="F42" s="68">
        <v>99.97654134266665</v>
      </c>
      <c r="G42" s="100" t="s">
        <v>531</v>
      </c>
      <c r="H42" s="65"/>
      <c r="I42" s="69" t="s">
        <v>248</v>
      </c>
      <c r="J42" s="70"/>
      <c r="K42" s="70"/>
      <c r="L42" s="69" t="s">
        <v>1612</v>
      </c>
      <c r="M42" s="73">
        <v>8.817988533962593</v>
      </c>
      <c r="N42" s="74">
        <v>7395.296875</v>
      </c>
      <c r="O42" s="74">
        <v>5123.01708984375</v>
      </c>
      <c r="P42" s="75"/>
      <c r="Q42" s="76"/>
      <c r="R42" s="76"/>
      <c r="S42" s="86"/>
      <c r="T42" s="48">
        <v>0</v>
      </c>
      <c r="U42" s="48">
        <v>1</v>
      </c>
      <c r="V42" s="49">
        <v>0</v>
      </c>
      <c r="W42" s="49">
        <v>0.003257</v>
      </c>
      <c r="X42" s="49">
        <v>0.003016</v>
      </c>
      <c r="Y42" s="49">
        <v>0.487732</v>
      </c>
      <c r="Z42" s="49">
        <v>0</v>
      </c>
      <c r="AA42" s="49">
        <v>0</v>
      </c>
      <c r="AB42" s="71">
        <v>42</v>
      </c>
      <c r="AC42" s="71"/>
      <c r="AD42" s="72"/>
      <c r="AE42" s="78" t="s">
        <v>938</v>
      </c>
      <c r="AF42" s="78">
        <v>462</v>
      </c>
      <c r="AG42" s="78">
        <v>397</v>
      </c>
      <c r="AH42" s="78">
        <v>5972</v>
      </c>
      <c r="AI42" s="78">
        <v>751</v>
      </c>
      <c r="AJ42" s="78"/>
      <c r="AK42" s="78" t="s">
        <v>1054</v>
      </c>
      <c r="AL42" s="78" t="s">
        <v>1154</v>
      </c>
      <c r="AM42" s="83" t="s">
        <v>1217</v>
      </c>
      <c r="AN42" s="78"/>
      <c r="AO42" s="80">
        <v>39551.3834375</v>
      </c>
      <c r="AP42" s="83" t="s">
        <v>1288</v>
      </c>
      <c r="AQ42" s="78" t="b">
        <v>0</v>
      </c>
      <c r="AR42" s="78" t="b">
        <v>0</v>
      </c>
      <c r="AS42" s="78" t="b">
        <v>1</v>
      </c>
      <c r="AT42" s="78" t="s">
        <v>830</v>
      </c>
      <c r="AU42" s="78">
        <v>28</v>
      </c>
      <c r="AV42" s="83" t="s">
        <v>1357</v>
      </c>
      <c r="AW42" s="78" t="b">
        <v>0</v>
      </c>
      <c r="AX42" s="78" t="s">
        <v>1451</v>
      </c>
      <c r="AY42" s="83" t="s">
        <v>1491</v>
      </c>
      <c r="AZ42" s="78" t="s">
        <v>66</v>
      </c>
      <c r="BA42" s="78" t="str">
        <f>REPLACE(INDEX(GroupVertices[Group],MATCH(Vertices[[#This Row],[Vertex]],GroupVertices[Vertex],0)),1,1,"")</f>
        <v>9</v>
      </c>
      <c r="BB42" s="48"/>
      <c r="BC42" s="48"/>
      <c r="BD42" s="48"/>
      <c r="BE42" s="48"/>
      <c r="BF42" s="48"/>
      <c r="BG42" s="48"/>
      <c r="BH42" s="121" t="s">
        <v>2124</v>
      </c>
      <c r="BI42" s="121" t="s">
        <v>2124</v>
      </c>
      <c r="BJ42" s="121" t="s">
        <v>2206</v>
      </c>
      <c r="BK42" s="121" t="s">
        <v>2206</v>
      </c>
      <c r="BL42" s="121">
        <v>1</v>
      </c>
      <c r="BM42" s="124">
        <v>4.3478260869565215</v>
      </c>
      <c r="BN42" s="121">
        <v>0</v>
      </c>
      <c r="BO42" s="124">
        <v>0</v>
      </c>
      <c r="BP42" s="121">
        <v>0</v>
      </c>
      <c r="BQ42" s="124">
        <v>0</v>
      </c>
      <c r="BR42" s="121">
        <v>22</v>
      </c>
      <c r="BS42" s="124">
        <v>95.65217391304348</v>
      </c>
      <c r="BT42" s="121">
        <v>23</v>
      </c>
      <c r="BU42" s="2"/>
      <c r="BV42" s="3"/>
      <c r="BW42" s="3"/>
      <c r="BX42" s="3"/>
      <c r="BY42" s="3"/>
    </row>
    <row r="43" spans="1:77" ht="41.45" customHeight="1">
      <c r="A43" s="64" t="s">
        <v>289</v>
      </c>
      <c r="C43" s="65"/>
      <c r="D43" s="65" t="s">
        <v>64</v>
      </c>
      <c r="E43" s="66">
        <v>250.52861232921393</v>
      </c>
      <c r="F43" s="68">
        <v>99.82688104778043</v>
      </c>
      <c r="G43" s="100" t="s">
        <v>1395</v>
      </c>
      <c r="H43" s="65"/>
      <c r="I43" s="69" t="s">
        <v>289</v>
      </c>
      <c r="J43" s="70"/>
      <c r="K43" s="70"/>
      <c r="L43" s="69" t="s">
        <v>1613</v>
      </c>
      <c r="M43" s="73">
        <v>58.6947761430404</v>
      </c>
      <c r="N43" s="74">
        <v>6852.791015625</v>
      </c>
      <c r="O43" s="74">
        <v>4381.91455078125</v>
      </c>
      <c r="P43" s="75"/>
      <c r="Q43" s="76"/>
      <c r="R43" s="76"/>
      <c r="S43" s="86"/>
      <c r="T43" s="48">
        <v>3</v>
      </c>
      <c r="U43" s="48">
        <v>2</v>
      </c>
      <c r="V43" s="49">
        <v>314</v>
      </c>
      <c r="W43" s="49">
        <v>0.004386</v>
      </c>
      <c r="X43" s="49">
        <v>0.020982</v>
      </c>
      <c r="Y43" s="49">
        <v>1.589328</v>
      </c>
      <c r="Z43" s="49">
        <v>0</v>
      </c>
      <c r="AA43" s="49">
        <v>0</v>
      </c>
      <c r="AB43" s="71">
        <v>43</v>
      </c>
      <c r="AC43" s="71"/>
      <c r="AD43" s="72"/>
      <c r="AE43" s="78" t="s">
        <v>939</v>
      </c>
      <c r="AF43" s="78">
        <v>227</v>
      </c>
      <c r="AG43" s="78">
        <v>2917</v>
      </c>
      <c r="AH43" s="78">
        <v>1513</v>
      </c>
      <c r="AI43" s="78">
        <v>4434</v>
      </c>
      <c r="AJ43" s="78"/>
      <c r="AK43" s="78" t="s">
        <v>1055</v>
      </c>
      <c r="AL43" s="78" t="s">
        <v>1155</v>
      </c>
      <c r="AM43" s="83" t="s">
        <v>1218</v>
      </c>
      <c r="AN43" s="78"/>
      <c r="AO43" s="80">
        <v>41018.58834490741</v>
      </c>
      <c r="AP43" s="83" t="s">
        <v>1289</v>
      </c>
      <c r="AQ43" s="78" t="b">
        <v>0</v>
      </c>
      <c r="AR43" s="78" t="b">
        <v>0</v>
      </c>
      <c r="AS43" s="78" t="b">
        <v>1</v>
      </c>
      <c r="AT43" s="78" t="s">
        <v>830</v>
      </c>
      <c r="AU43" s="78">
        <v>140</v>
      </c>
      <c r="AV43" s="83" t="s">
        <v>1357</v>
      </c>
      <c r="AW43" s="78" t="b">
        <v>0</v>
      </c>
      <c r="AX43" s="78" t="s">
        <v>1451</v>
      </c>
      <c r="AY43" s="83" t="s">
        <v>1492</v>
      </c>
      <c r="AZ43" s="78" t="s">
        <v>66</v>
      </c>
      <c r="BA43" s="78" t="str">
        <f>REPLACE(INDEX(GroupVertices[Group],MATCH(Vertices[[#This Row],[Vertex]],GroupVertices[Vertex],0)),1,1,"")</f>
        <v>9</v>
      </c>
      <c r="BB43" s="48"/>
      <c r="BC43" s="48"/>
      <c r="BD43" s="48"/>
      <c r="BE43" s="48"/>
      <c r="BF43" s="48" t="s">
        <v>2090</v>
      </c>
      <c r="BG43" s="48" t="s">
        <v>2100</v>
      </c>
      <c r="BH43" s="121" t="s">
        <v>2125</v>
      </c>
      <c r="BI43" s="121" t="s">
        <v>2177</v>
      </c>
      <c r="BJ43" s="121" t="s">
        <v>2207</v>
      </c>
      <c r="BK43" s="121" t="s">
        <v>2207</v>
      </c>
      <c r="BL43" s="121">
        <v>2</v>
      </c>
      <c r="BM43" s="124">
        <v>4.3478260869565215</v>
      </c>
      <c r="BN43" s="121">
        <v>0</v>
      </c>
      <c r="BO43" s="124">
        <v>0</v>
      </c>
      <c r="BP43" s="121">
        <v>0</v>
      </c>
      <c r="BQ43" s="124">
        <v>0</v>
      </c>
      <c r="BR43" s="121">
        <v>44</v>
      </c>
      <c r="BS43" s="124">
        <v>95.65217391304348</v>
      </c>
      <c r="BT43" s="121">
        <v>46</v>
      </c>
      <c r="BU43" s="2"/>
      <c r="BV43" s="3"/>
      <c r="BW43" s="3"/>
      <c r="BX43" s="3"/>
      <c r="BY43" s="3"/>
    </row>
    <row r="44" spans="1:77" ht="41.45" customHeight="1">
      <c r="A44" s="64" t="s">
        <v>249</v>
      </c>
      <c r="C44" s="65"/>
      <c r="D44" s="65" t="s">
        <v>64</v>
      </c>
      <c r="E44" s="66">
        <v>174.3605987025695</v>
      </c>
      <c r="F44" s="68">
        <v>99.97582867459576</v>
      </c>
      <c r="G44" s="100" t="s">
        <v>532</v>
      </c>
      <c r="H44" s="65"/>
      <c r="I44" s="69" t="s">
        <v>249</v>
      </c>
      <c r="J44" s="70"/>
      <c r="K44" s="70"/>
      <c r="L44" s="69" t="s">
        <v>1614</v>
      </c>
      <c r="M44" s="73">
        <v>9.055497046386773</v>
      </c>
      <c r="N44" s="74">
        <v>1744.928955078125</v>
      </c>
      <c r="O44" s="74">
        <v>1768.9407958984375</v>
      </c>
      <c r="P44" s="75"/>
      <c r="Q44" s="76"/>
      <c r="R44" s="76"/>
      <c r="S44" s="86"/>
      <c r="T44" s="48">
        <v>1</v>
      </c>
      <c r="U44" s="48">
        <v>1</v>
      </c>
      <c r="V44" s="49">
        <v>0</v>
      </c>
      <c r="W44" s="49">
        <v>0</v>
      </c>
      <c r="X44" s="49">
        <v>0</v>
      </c>
      <c r="Y44" s="49">
        <v>0.999996</v>
      </c>
      <c r="Z44" s="49">
        <v>0</v>
      </c>
      <c r="AA44" s="49" t="s">
        <v>2372</v>
      </c>
      <c r="AB44" s="71">
        <v>44</v>
      </c>
      <c r="AC44" s="71"/>
      <c r="AD44" s="72"/>
      <c r="AE44" s="78" t="s">
        <v>940</v>
      </c>
      <c r="AF44" s="78">
        <v>1698</v>
      </c>
      <c r="AG44" s="78">
        <v>409</v>
      </c>
      <c r="AH44" s="78">
        <v>3033</v>
      </c>
      <c r="AI44" s="78">
        <v>1037</v>
      </c>
      <c r="AJ44" s="78"/>
      <c r="AK44" s="78" t="s">
        <v>1056</v>
      </c>
      <c r="AL44" s="78" t="s">
        <v>1156</v>
      </c>
      <c r="AM44" s="83" t="s">
        <v>1219</v>
      </c>
      <c r="AN44" s="78"/>
      <c r="AO44" s="80">
        <v>42117.68340277778</v>
      </c>
      <c r="AP44" s="83" t="s">
        <v>1290</v>
      </c>
      <c r="AQ44" s="78" t="b">
        <v>1</v>
      </c>
      <c r="AR44" s="78" t="b">
        <v>0</v>
      </c>
      <c r="AS44" s="78" t="b">
        <v>1</v>
      </c>
      <c r="AT44" s="78" t="s">
        <v>1355</v>
      </c>
      <c r="AU44" s="78">
        <v>58</v>
      </c>
      <c r="AV44" s="83" t="s">
        <v>1357</v>
      </c>
      <c r="AW44" s="78" t="b">
        <v>0</v>
      </c>
      <c r="AX44" s="78" t="s">
        <v>1451</v>
      </c>
      <c r="AY44" s="83" t="s">
        <v>1493</v>
      </c>
      <c r="AZ44" s="78" t="s">
        <v>66</v>
      </c>
      <c r="BA44" s="78" t="str">
        <f>REPLACE(INDEX(GroupVertices[Group],MATCH(Vertices[[#This Row],[Vertex]],GroupVertices[Vertex],0)),1,1,"")</f>
        <v>2</v>
      </c>
      <c r="BB44" s="48" t="s">
        <v>426</v>
      </c>
      <c r="BC44" s="48" t="s">
        <v>426</v>
      </c>
      <c r="BD44" s="48" t="s">
        <v>437</v>
      </c>
      <c r="BE44" s="48" t="s">
        <v>437</v>
      </c>
      <c r="BF44" s="48" t="s">
        <v>2091</v>
      </c>
      <c r="BG44" s="48" t="s">
        <v>453</v>
      </c>
      <c r="BH44" s="121" t="s">
        <v>2126</v>
      </c>
      <c r="BI44" s="121" t="s">
        <v>2178</v>
      </c>
      <c r="BJ44" s="121" t="s">
        <v>2208</v>
      </c>
      <c r="BK44" s="121" t="s">
        <v>2256</v>
      </c>
      <c r="BL44" s="121">
        <v>2</v>
      </c>
      <c r="BM44" s="124">
        <v>3.1746031746031744</v>
      </c>
      <c r="BN44" s="121">
        <v>0</v>
      </c>
      <c r="BO44" s="124">
        <v>0</v>
      </c>
      <c r="BP44" s="121">
        <v>0</v>
      </c>
      <c r="BQ44" s="124">
        <v>0</v>
      </c>
      <c r="BR44" s="121">
        <v>61</v>
      </c>
      <c r="BS44" s="124">
        <v>96.82539682539682</v>
      </c>
      <c r="BT44" s="121">
        <v>63</v>
      </c>
      <c r="BU44" s="2"/>
      <c r="BV44" s="3"/>
      <c r="BW44" s="3"/>
      <c r="BX44" s="3"/>
      <c r="BY44" s="3"/>
    </row>
    <row r="45" spans="1:77" ht="41.45" customHeight="1">
      <c r="A45" s="64" t="s">
        <v>250</v>
      </c>
      <c r="C45" s="65"/>
      <c r="D45" s="65" t="s">
        <v>64</v>
      </c>
      <c r="E45" s="66">
        <v>233.55177037654477</v>
      </c>
      <c r="F45" s="68">
        <v>99.86007950208257</v>
      </c>
      <c r="G45" s="100" t="s">
        <v>533</v>
      </c>
      <c r="H45" s="65"/>
      <c r="I45" s="69" t="s">
        <v>250</v>
      </c>
      <c r="J45" s="70"/>
      <c r="K45" s="70"/>
      <c r="L45" s="69" t="s">
        <v>1615</v>
      </c>
      <c r="M45" s="73">
        <v>47.63083793928068</v>
      </c>
      <c r="N45" s="74">
        <v>504.9156188964844</v>
      </c>
      <c r="O45" s="74">
        <v>824.91748046875</v>
      </c>
      <c r="P45" s="75"/>
      <c r="Q45" s="76"/>
      <c r="R45" s="76"/>
      <c r="S45" s="86"/>
      <c r="T45" s="48">
        <v>1</v>
      </c>
      <c r="U45" s="48">
        <v>1</v>
      </c>
      <c r="V45" s="49">
        <v>0</v>
      </c>
      <c r="W45" s="49">
        <v>0</v>
      </c>
      <c r="X45" s="49">
        <v>0</v>
      </c>
      <c r="Y45" s="49">
        <v>0.999996</v>
      </c>
      <c r="Z45" s="49">
        <v>0</v>
      </c>
      <c r="AA45" s="49" t="s">
        <v>2372</v>
      </c>
      <c r="AB45" s="71">
        <v>45</v>
      </c>
      <c r="AC45" s="71"/>
      <c r="AD45" s="72"/>
      <c r="AE45" s="78" t="s">
        <v>941</v>
      </c>
      <c r="AF45" s="78">
        <v>2148</v>
      </c>
      <c r="AG45" s="78">
        <v>2358</v>
      </c>
      <c r="AH45" s="78">
        <v>9174</v>
      </c>
      <c r="AI45" s="78">
        <v>18</v>
      </c>
      <c r="AJ45" s="78"/>
      <c r="AK45" s="78" t="s">
        <v>1057</v>
      </c>
      <c r="AL45" s="78" t="s">
        <v>854</v>
      </c>
      <c r="AM45" s="83" t="s">
        <v>1220</v>
      </c>
      <c r="AN45" s="78"/>
      <c r="AO45" s="80">
        <v>39882.64351851852</v>
      </c>
      <c r="AP45" s="78"/>
      <c r="AQ45" s="78" t="b">
        <v>0</v>
      </c>
      <c r="AR45" s="78" t="b">
        <v>0</v>
      </c>
      <c r="AS45" s="78" t="b">
        <v>1</v>
      </c>
      <c r="AT45" s="78" t="s">
        <v>830</v>
      </c>
      <c r="AU45" s="78">
        <v>32</v>
      </c>
      <c r="AV45" s="83" t="s">
        <v>1365</v>
      </c>
      <c r="AW45" s="78" t="b">
        <v>0</v>
      </c>
      <c r="AX45" s="78" t="s">
        <v>1451</v>
      </c>
      <c r="AY45" s="83" t="s">
        <v>1494</v>
      </c>
      <c r="AZ45" s="78" t="s">
        <v>66</v>
      </c>
      <c r="BA45" s="78" t="str">
        <f>REPLACE(INDEX(GroupVertices[Group],MATCH(Vertices[[#This Row],[Vertex]],GroupVertices[Vertex],0)),1,1,"")</f>
        <v>2</v>
      </c>
      <c r="BB45" s="48" t="s">
        <v>427</v>
      </c>
      <c r="BC45" s="48" t="s">
        <v>427</v>
      </c>
      <c r="BD45" s="48" t="s">
        <v>437</v>
      </c>
      <c r="BE45" s="48" t="s">
        <v>437</v>
      </c>
      <c r="BF45" s="48" t="s">
        <v>454</v>
      </c>
      <c r="BG45" s="48" t="s">
        <v>454</v>
      </c>
      <c r="BH45" s="121" t="s">
        <v>454</v>
      </c>
      <c r="BI45" s="121" t="s">
        <v>454</v>
      </c>
      <c r="BJ45" s="121" t="s">
        <v>2209</v>
      </c>
      <c r="BK45" s="121" t="s">
        <v>2209</v>
      </c>
      <c r="BL45" s="121">
        <v>0</v>
      </c>
      <c r="BM45" s="124">
        <v>0</v>
      </c>
      <c r="BN45" s="121">
        <v>0</v>
      </c>
      <c r="BO45" s="124">
        <v>0</v>
      </c>
      <c r="BP45" s="121">
        <v>0</v>
      </c>
      <c r="BQ45" s="124">
        <v>0</v>
      </c>
      <c r="BR45" s="121">
        <v>4</v>
      </c>
      <c r="BS45" s="124">
        <v>100</v>
      </c>
      <c r="BT45" s="121">
        <v>4</v>
      </c>
      <c r="BU45" s="2"/>
      <c r="BV45" s="3"/>
      <c r="BW45" s="3"/>
      <c r="BX45" s="3"/>
      <c r="BY45" s="3"/>
    </row>
    <row r="46" spans="1:77" ht="41.45" customHeight="1">
      <c r="A46" s="64" t="s">
        <v>251</v>
      </c>
      <c r="C46" s="65"/>
      <c r="D46" s="65" t="s">
        <v>64</v>
      </c>
      <c r="E46" s="66">
        <v>311.2079150509187</v>
      </c>
      <c r="F46" s="68">
        <v>99.7082218139778</v>
      </c>
      <c r="G46" s="100" t="s">
        <v>1396</v>
      </c>
      <c r="H46" s="65"/>
      <c r="I46" s="69" t="s">
        <v>251</v>
      </c>
      <c r="J46" s="70"/>
      <c r="K46" s="70"/>
      <c r="L46" s="69" t="s">
        <v>1616</v>
      </c>
      <c r="M46" s="73">
        <v>98.23994346166637</v>
      </c>
      <c r="N46" s="74">
        <v>1744.928955078125</v>
      </c>
      <c r="O46" s="74">
        <v>824.91748046875</v>
      </c>
      <c r="P46" s="75"/>
      <c r="Q46" s="76"/>
      <c r="R46" s="76"/>
      <c r="S46" s="86"/>
      <c r="T46" s="48">
        <v>1</v>
      </c>
      <c r="U46" s="48">
        <v>1</v>
      </c>
      <c r="V46" s="49">
        <v>0</v>
      </c>
      <c r="W46" s="49">
        <v>0</v>
      </c>
      <c r="X46" s="49">
        <v>0</v>
      </c>
      <c r="Y46" s="49">
        <v>0.999996</v>
      </c>
      <c r="Z46" s="49">
        <v>0</v>
      </c>
      <c r="AA46" s="49" t="s">
        <v>2372</v>
      </c>
      <c r="AB46" s="71">
        <v>46</v>
      </c>
      <c r="AC46" s="71"/>
      <c r="AD46" s="72"/>
      <c r="AE46" s="78" t="s">
        <v>942</v>
      </c>
      <c r="AF46" s="78">
        <v>3975</v>
      </c>
      <c r="AG46" s="78">
        <v>4915</v>
      </c>
      <c r="AH46" s="78">
        <v>41061</v>
      </c>
      <c r="AI46" s="78">
        <v>50776</v>
      </c>
      <c r="AJ46" s="78"/>
      <c r="AK46" s="78" t="s">
        <v>1058</v>
      </c>
      <c r="AL46" s="78" t="s">
        <v>1157</v>
      </c>
      <c r="AM46" s="83" t="s">
        <v>1221</v>
      </c>
      <c r="AN46" s="78"/>
      <c r="AO46" s="80">
        <v>40555.83180555556</v>
      </c>
      <c r="AP46" s="83" t="s">
        <v>1291</v>
      </c>
      <c r="AQ46" s="78" t="b">
        <v>0</v>
      </c>
      <c r="AR46" s="78" t="b">
        <v>0</v>
      </c>
      <c r="AS46" s="78" t="b">
        <v>1</v>
      </c>
      <c r="AT46" s="78" t="s">
        <v>830</v>
      </c>
      <c r="AU46" s="78">
        <v>647</v>
      </c>
      <c r="AV46" s="83" t="s">
        <v>1362</v>
      </c>
      <c r="AW46" s="78" t="b">
        <v>0</v>
      </c>
      <c r="AX46" s="78" t="s">
        <v>1451</v>
      </c>
      <c r="AY46" s="83" t="s">
        <v>1495</v>
      </c>
      <c r="AZ46" s="78" t="s">
        <v>66</v>
      </c>
      <c r="BA46" s="78" t="str">
        <f>REPLACE(INDEX(GroupVertices[Group],MATCH(Vertices[[#This Row],[Vertex]],GroupVertices[Vertex],0)),1,1,"")</f>
        <v>2</v>
      </c>
      <c r="BB46" s="48"/>
      <c r="BC46" s="48"/>
      <c r="BD46" s="48"/>
      <c r="BE46" s="48"/>
      <c r="BF46" s="48" t="s">
        <v>455</v>
      </c>
      <c r="BG46" s="48" t="s">
        <v>455</v>
      </c>
      <c r="BH46" s="121" t="s">
        <v>455</v>
      </c>
      <c r="BI46" s="121" t="s">
        <v>455</v>
      </c>
      <c r="BJ46" s="121" t="s">
        <v>1934</v>
      </c>
      <c r="BK46" s="121" t="s">
        <v>1934</v>
      </c>
      <c r="BL46" s="121">
        <v>0</v>
      </c>
      <c r="BM46" s="124">
        <v>0</v>
      </c>
      <c r="BN46" s="121">
        <v>0</v>
      </c>
      <c r="BO46" s="124">
        <v>0</v>
      </c>
      <c r="BP46" s="121">
        <v>0</v>
      </c>
      <c r="BQ46" s="124">
        <v>0</v>
      </c>
      <c r="BR46" s="121">
        <v>2</v>
      </c>
      <c r="BS46" s="124">
        <v>100</v>
      </c>
      <c r="BT46" s="121">
        <v>2</v>
      </c>
      <c r="BU46" s="2"/>
      <c r="BV46" s="3"/>
      <c r="BW46" s="3"/>
      <c r="BX46" s="3"/>
      <c r="BY46" s="3"/>
    </row>
    <row r="47" spans="1:77" ht="41.45" customHeight="1">
      <c r="A47" s="64" t="s">
        <v>252</v>
      </c>
      <c r="C47" s="65"/>
      <c r="D47" s="65" t="s">
        <v>64</v>
      </c>
      <c r="E47" s="66">
        <v>163.1540608125249</v>
      </c>
      <c r="F47" s="68">
        <v>99.99774321777552</v>
      </c>
      <c r="G47" s="100" t="s">
        <v>1397</v>
      </c>
      <c r="H47" s="65"/>
      <c r="I47" s="69" t="s">
        <v>252</v>
      </c>
      <c r="J47" s="70"/>
      <c r="K47" s="70"/>
      <c r="L47" s="69" t="s">
        <v>1617</v>
      </c>
      <c r="M47" s="73">
        <v>1.7521102893432368</v>
      </c>
      <c r="N47" s="74">
        <v>504.9156188964844</v>
      </c>
      <c r="O47" s="74">
        <v>2712.964111328125</v>
      </c>
      <c r="P47" s="75"/>
      <c r="Q47" s="76"/>
      <c r="R47" s="76"/>
      <c r="S47" s="86"/>
      <c r="T47" s="48">
        <v>1</v>
      </c>
      <c r="U47" s="48">
        <v>1</v>
      </c>
      <c r="V47" s="49">
        <v>0</v>
      </c>
      <c r="W47" s="49">
        <v>0</v>
      </c>
      <c r="X47" s="49">
        <v>0</v>
      </c>
      <c r="Y47" s="49">
        <v>0.999996</v>
      </c>
      <c r="Z47" s="49">
        <v>0</v>
      </c>
      <c r="AA47" s="49" t="s">
        <v>2372</v>
      </c>
      <c r="AB47" s="71">
        <v>47</v>
      </c>
      <c r="AC47" s="71"/>
      <c r="AD47" s="72"/>
      <c r="AE47" s="78" t="s">
        <v>943</v>
      </c>
      <c r="AF47" s="78">
        <v>33</v>
      </c>
      <c r="AG47" s="78">
        <v>40</v>
      </c>
      <c r="AH47" s="78">
        <v>7</v>
      </c>
      <c r="AI47" s="78">
        <v>1</v>
      </c>
      <c r="AJ47" s="78"/>
      <c r="AK47" s="78"/>
      <c r="AL47" s="78"/>
      <c r="AM47" s="78"/>
      <c r="AN47" s="78"/>
      <c r="AO47" s="80">
        <v>42191.74888888889</v>
      </c>
      <c r="AP47" s="78"/>
      <c r="AQ47" s="78" t="b">
        <v>1</v>
      </c>
      <c r="AR47" s="78" t="b">
        <v>0</v>
      </c>
      <c r="AS47" s="78" t="b">
        <v>0</v>
      </c>
      <c r="AT47" s="78" t="s">
        <v>830</v>
      </c>
      <c r="AU47" s="78">
        <v>0</v>
      </c>
      <c r="AV47" s="83" t="s">
        <v>1357</v>
      </c>
      <c r="AW47" s="78" t="b">
        <v>0</v>
      </c>
      <c r="AX47" s="78" t="s">
        <v>1451</v>
      </c>
      <c r="AY47" s="83" t="s">
        <v>1496</v>
      </c>
      <c r="AZ47" s="78" t="s">
        <v>66</v>
      </c>
      <c r="BA47" s="78" t="str">
        <f>REPLACE(INDEX(GroupVertices[Group],MATCH(Vertices[[#This Row],[Vertex]],GroupVertices[Vertex],0)),1,1,"")</f>
        <v>2</v>
      </c>
      <c r="BB47" s="48"/>
      <c r="BC47" s="48"/>
      <c r="BD47" s="48"/>
      <c r="BE47" s="48"/>
      <c r="BF47" s="48" t="s">
        <v>455</v>
      </c>
      <c r="BG47" s="48" t="s">
        <v>455</v>
      </c>
      <c r="BH47" s="121" t="s">
        <v>2127</v>
      </c>
      <c r="BI47" s="121" t="s">
        <v>2127</v>
      </c>
      <c r="BJ47" s="121" t="s">
        <v>2210</v>
      </c>
      <c r="BK47" s="121" t="s">
        <v>2210</v>
      </c>
      <c r="BL47" s="121">
        <v>0</v>
      </c>
      <c r="BM47" s="124">
        <v>0</v>
      </c>
      <c r="BN47" s="121">
        <v>0</v>
      </c>
      <c r="BO47" s="124">
        <v>0</v>
      </c>
      <c r="BP47" s="121">
        <v>0</v>
      </c>
      <c r="BQ47" s="124">
        <v>0</v>
      </c>
      <c r="BR47" s="121">
        <v>8</v>
      </c>
      <c r="BS47" s="124">
        <v>100</v>
      </c>
      <c r="BT47" s="121">
        <v>8</v>
      </c>
      <c r="BU47" s="2"/>
      <c r="BV47" s="3"/>
      <c r="BW47" s="3"/>
      <c r="BX47" s="3"/>
      <c r="BY47" s="3"/>
    </row>
    <row r="48" spans="1:77" ht="41.45" customHeight="1">
      <c r="A48" s="64" t="s">
        <v>253</v>
      </c>
      <c r="C48" s="65"/>
      <c r="D48" s="65" t="s">
        <v>64</v>
      </c>
      <c r="E48" s="66">
        <v>184.17011560903128</v>
      </c>
      <c r="F48" s="68">
        <v>99.95664602568772</v>
      </c>
      <c r="G48" s="100" t="s">
        <v>534</v>
      </c>
      <c r="H48" s="65"/>
      <c r="I48" s="69" t="s">
        <v>253</v>
      </c>
      <c r="J48" s="70"/>
      <c r="K48" s="70"/>
      <c r="L48" s="69" t="s">
        <v>1618</v>
      </c>
      <c r="M48" s="73">
        <v>15.448434505804286</v>
      </c>
      <c r="N48" s="74">
        <v>5640.904296875</v>
      </c>
      <c r="O48" s="74">
        <v>7299.123046875</v>
      </c>
      <c r="P48" s="75"/>
      <c r="Q48" s="76"/>
      <c r="R48" s="76"/>
      <c r="S48" s="86"/>
      <c r="T48" s="48">
        <v>1</v>
      </c>
      <c r="U48" s="48">
        <v>3</v>
      </c>
      <c r="V48" s="49">
        <v>521.333333</v>
      </c>
      <c r="W48" s="49">
        <v>0.005464</v>
      </c>
      <c r="X48" s="49">
        <v>0.025457</v>
      </c>
      <c r="Y48" s="49">
        <v>1.332296</v>
      </c>
      <c r="Z48" s="49">
        <v>0.25</v>
      </c>
      <c r="AA48" s="49">
        <v>0</v>
      </c>
      <c r="AB48" s="71">
        <v>48</v>
      </c>
      <c r="AC48" s="71"/>
      <c r="AD48" s="72"/>
      <c r="AE48" s="78" t="s">
        <v>944</v>
      </c>
      <c r="AF48" s="78">
        <v>760</v>
      </c>
      <c r="AG48" s="78">
        <v>732</v>
      </c>
      <c r="AH48" s="78">
        <v>487</v>
      </c>
      <c r="AI48" s="78">
        <v>628</v>
      </c>
      <c r="AJ48" s="78"/>
      <c r="AK48" s="78" t="s">
        <v>1059</v>
      </c>
      <c r="AL48" s="78" t="s">
        <v>1131</v>
      </c>
      <c r="AM48" s="78"/>
      <c r="AN48" s="78"/>
      <c r="AO48" s="80">
        <v>39842.78569444444</v>
      </c>
      <c r="AP48" s="83" t="s">
        <v>1292</v>
      </c>
      <c r="AQ48" s="78" t="b">
        <v>0</v>
      </c>
      <c r="AR48" s="78" t="b">
        <v>0</v>
      </c>
      <c r="AS48" s="78" t="b">
        <v>1</v>
      </c>
      <c r="AT48" s="78" t="s">
        <v>830</v>
      </c>
      <c r="AU48" s="78">
        <v>22</v>
      </c>
      <c r="AV48" s="83" t="s">
        <v>1362</v>
      </c>
      <c r="AW48" s="78" t="b">
        <v>0</v>
      </c>
      <c r="AX48" s="78" t="s">
        <v>1451</v>
      </c>
      <c r="AY48" s="83" t="s">
        <v>1497</v>
      </c>
      <c r="AZ48" s="78" t="s">
        <v>66</v>
      </c>
      <c r="BA48" s="78" t="str">
        <f>REPLACE(INDEX(GroupVertices[Group],MATCH(Vertices[[#This Row],[Vertex]],GroupVertices[Vertex],0)),1,1,"")</f>
        <v>3</v>
      </c>
      <c r="BB48" s="48"/>
      <c r="BC48" s="48"/>
      <c r="BD48" s="48"/>
      <c r="BE48" s="48"/>
      <c r="BF48" s="48" t="s">
        <v>2092</v>
      </c>
      <c r="BG48" s="48" t="s">
        <v>2101</v>
      </c>
      <c r="BH48" s="121" t="s">
        <v>2128</v>
      </c>
      <c r="BI48" s="121" t="s">
        <v>2179</v>
      </c>
      <c r="BJ48" s="121" t="s">
        <v>2211</v>
      </c>
      <c r="BK48" s="121" t="s">
        <v>2211</v>
      </c>
      <c r="BL48" s="121">
        <v>1</v>
      </c>
      <c r="BM48" s="124">
        <v>2.272727272727273</v>
      </c>
      <c r="BN48" s="121">
        <v>0</v>
      </c>
      <c r="BO48" s="124">
        <v>0</v>
      </c>
      <c r="BP48" s="121">
        <v>0</v>
      </c>
      <c r="BQ48" s="124">
        <v>0</v>
      </c>
      <c r="BR48" s="121">
        <v>43</v>
      </c>
      <c r="BS48" s="124">
        <v>97.72727272727273</v>
      </c>
      <c r="BT48" s="121">
        <v>44</v>
      </c>
      <c r="BU48" s="2"/>
      <c r="BV48" s="3"/>
      <c r="BW48" s="3"/>
      <c r="BX48" s="3"/>
      <c r="BY48" s="3"/>
    </row>
    <row r="49" spans="1:77" ht="41.45" customHeight="1">
      <c r="A49" s="64" t="s">
        <v>302</v>
      </c>
      <c r="C49" s="65"/>
      <c r="D49" s="65" t="s">
        <v>64</v>
      </c>
      <c r="E49" s="66">
        <v>184.41307578008914</v>
      </c>
      <c r="F49" s="68">
        <v>99.95617091364046</v>
      </c>
      <c r="G49" s="100" t="s">
        <v>1398</v>
      </c>
      <c r="H49" s="65"/>
      <c r="I49" s="69" t="s">
        <v>302</v>
      </c>
      <c r="J49" s="70"/>
      <c r="K49" s="70"/>
      <c r="L49" s="69" t="s">
        <v>1619</v>
      </c>
      <c r="M49" s="73">
        <v>15.606773514087072</v>
      </c>
      <c r="N49" s="74">
        <v>4805.3857421875</v>
      </c>
      <c r="O49" s="74">
        <v>417.2908020019531</v>
      </c>
      <c r="P49" s="75"/>
      <c r="Q49" s="76"/>
      <c r="R49" s="76"/>
      <c r="S49" s="86"/>
      <c r="T49" s="48">
        <v>2</v>
      </c>
      <c r="U49" s="48">
        <v>3</v>
      </c>
      <c r="V49" s="49">
        <v>637.5</v>
      </c>
      <c r="W49" s="49">
        <v>0.005587</v>
      </c>
      <c r="X49" s="49">
        <v>0.026307</v>
      </c>
      <c r="Y49" s="49">
        <v>1.626129</v>
      </c>
      <c r="Z49" s="49">
        <v>0.2</v>
      </c>
      <c r="AA49" s="49">
        <v>0</v>
      </c>
      <c r="AB49" s="71">
        <v>49</v>
      </c>
      <c r="AC49" s="71"/>
      <c r="AD49" s="72"/>
      <c r="AE49" s="78" t="s">
        <v>945</v>
      </c>
      <c r="AF49" s="78">
        <v>250</v>
      </c>
      <c r="AG49" s="78">
        <v>740</v>
      </c>
      <c r="AH49" s="78">
        <v>1041</v>
      </c>
      <c r="AI49" s="78">
        <v>87</v>
      </c>
      <c r="AJ49" s="78"/>
      <c r="AK49" s="78" t="s">
        <v>1060</v>
      </c>
      <c r="AL49" s="78" t="s">
        <v>1131</v>
      </c>
      <c r="AM49" s="83" t="s">
        <v>1222</v>
      </c>
      <c r="AN49" s="78"/>
      <c r="AO49" s="80">
        <v>40299.91909722222</v>
      </c>
      <c r="AP49" s="83" t="s">
        <v>1293</v>
      </c>
      <c r="AQ49" s="78" t="b">
        <v>0</v>
      </c>
      <c r="AR49" s="78" t="b">
        <v>0</v>
      </c>
      <c r="AS49" s="78" t="b">
        <v>1</v>
      </c>
      <c r="AT49" s="78" t="s">
        <v>830</v>
      </c>
      <c r="AU49" s="78">
        <v>24</v>
      </c>
      <c r="AV49" s="83" t="s">
        <v>1366</v>
      </c>
      <c r="AW49" s="78" t="b">
        <v>0</v>
      </c>
      <c r="AX49" s="78" t="s">
        <v>1451</v>
      </c>
      <c r="AY49" s="83" t="s">
        <v>1498</v>
      </c>
      <c r="AZ49" s="78" t="s">
        <v>66</v>
      </c>
      <c r="BA49" s="78" t="str">
        <f>REPLACE(INDEX(GroupVertices[Group],MATCH(Vertices[[#This Row],[Vertex]],GroupVertices[Vertex],0)),1,1,"")</f>
        <v>6</v>
      </c>
      <c r="BB49" s="48"/>
      <c r="BC49" s="48"/>
      <c r="BD49" s="48"/>
      <c r="BE49" s="48"/>
      <c r="BF49" s="48" t="s">
        <v>1855</v>
      </c>
      <c r="BG49" s="48" t="s">
        <v>445</v>
      </c>
      <c r="BH49" s="121" t="s">
        <v>2129</v>
      </c>
      <c r="BI49" s="121" t="s">
        <v>2180</v>
      </c>
      <c r="BJ49" s="121" t="s">
        <v>2212</v>
      </c>
      <c r="BK49" s="121" t="s">
        <v>2212</v>
      </c>
      <c r="BL49" s="121">
        <v>1</v>
      </c>
      <c r="BM49" s="124">
        <v>7.6923076923076925</v>
      </c>
      <c r="BN49" s="121">
        <v>0</v>
      </c>
      <c r="BO49" s="124">
        <v>0</v>
      </c>
      <c r="BP49" s="121">
        <v>0</v>
      </c>
      <c r="BQ49" s="124">
        <v>0</v>
      </c>
      <c r="BR49" s="121">
        <v>12</v>
      </c>
      <c r="BS49" s="124">
        <v>92.3076923076923</v>
      </c>
      <c r="BT49" s="121">
        <v>13</v>
      </c>
      <c r="BU49" s="2"/>
      <c r="BV49" s="3"/>
      <c r="BW49" s="3"/>
      <c r="BX49" s="3"/>
      <c r="BY49" s="3"/>
    </row>
    <row r="50" spans="1:77" ht="41.45" customHeight="1">
      <c r="A50" s="64" t="s">
        <v>254</v>
      </c>
      <c r="C50" s="65"/>
      <c r="D50" s="65" t="s">
        <v>64</v>
      </c>
      <c r="E50" s="66">
        <v>179.94868263690066</v>
      </c>
      <c r="F50" s="68">
        <v>99.96490109750883</v>
      </c>
      <c r="G50" s="100" t="s">
        <v>535</v>
      </c>
      <c r="H50" s="65"/>
      <c r="I50" s="69" t="s">
        <v>254</v>
      </c>
      <c r="J50" s="70"/>
      <c r="K50" s="70"/>
      <c r="L50" s="69" t="s">
        <v>1620</v>
      </c>
      <c r="M50" s="73">
        <v>12.697294236890867</v>
      </c>
      <c r="N50" s="74">
        <v>5977.2158203125</v>
      </c>
      <c r="O50" s="74">
        <v>6943.6728515625</v>
      </c>
      <c r="P50" s="75"/>
      <c r="Q50" s="76"/>
      <c r="R50" s="76"/>
      <c r="S50" s="86"/>
      <c r="T50" s="48">
        <v>0</v>
      </c>
      <c r="U50" s="48">
        <v>2</v>
      </c>
      <c r="V50" s="49">
        <v>0</v>
      </c>
      <c r="W50" s="49">
        <v>0.004464</v>
      </c>
      <c r="X50" s="49">
        <v>0.007264</v>
      </c>
      <c r="Y50" s="49">
        <v>0.710484</v>
      </c>
      <c r="Z50" s="49">
        <v>0.5</v>
      </c>
      <c r="AA50" s="49">
        <v>0</v>
      </c>
      <c r="AB50" s="71">
        <v>50</v>
      </c>
      <c r="AC50" s="71"/>
      <c r="AD50" s="72"/>
      <c r="AE50" s="78" t="s">
        <v>946</v>
      </c>
      <c r="AF50" s="78">
        <v>990</v>
      </c>
      <c r="AG50" s="78">
        <v>593</v>
      </c>
      <c r="AH50" s="78">
        <v>2024</v>
      </c>
      <c r="AI50" s="78">
        <v>8640</v>
      </c>
      <c r="AJ50" s="78"/>
      <c r="AK50" s="78" t="s">
        <v>1061</v>
      </c>
      <c r="AL50" s="78" t="s">
        <v>1131</v>
      </c>
      <c r="AM50" s="83" t="s">
        <v>1223</v>
      </c>
      <c r="AN50" s="78"/>
      <c r="AO50" s="80">
        <v>42228.778715277775</v>
      </c>
      <c r="AP50" s="83" t="s">
        <v>1294</v>
      </c>
      <c r="AQ50" s="78" t="b">
        <v>0</v>
      </c>
      <c r="AR50" s="78" t="b">
        <v>0</v>
      </c>
      <c r="AS50" s="78" t="b">
        <v>1</v>
      </c>
      <c r="AT50" s="78" t="s">
        <v>830</v>
      </c>
      <c r="AU50" s="78">
        <v>41</v>
      </c>
      <c r="AV50" s="83" t="s">
        <v>1357</v>
      </c>
      <c r="AW50" s="78" t="b">
        <v>0</v>
      </c>
      <c r="AX50" s="78" t="s">
        <v>1451</v>
      </c>
      <c r="AY50" s="83" t="s">
        <v>1499</v>
      </c>
      <c r="AZ50" s="78" t="s">
        <v>66</v>
      </c>
      <c r="BA50" s="78" t="str">
        <f>REPLACE(INDEX(GroupVertices[Group],MATCH(Vertices[[#This Row],[Vertex]],GroupVertices[Vertex],0)),1,1,"")</f>
        <v>3</v>
      </c>
      <c r="BB50" s="48"/>
      <c r="BC50" s="48"/>
      <c r="BD50" s="48"/>
      <c r="BE50" s="48"/>
      <c r="BF50" s="48" t="s">
        <v>458</v>
      </c>
      <c r="BG50" s="48" t="s">
        <v>458</v>
      </c>
      <c r="BH50" s="121" t="s">
        <v>2130</v>
      </c>
      <c r="BI50" s="121" t="s">
        <v>2130</v>
      </c>
      <c r="BJ50" s="121" t="s">
        <v>2213</v>
      </c>
      <c r="BK50" s="121" t="s">
        <v>2213</v>
      </c>
      <c r="BL50" s="121">
        <v>1</v>
      </c>
      <c r="BM50" s="124">
        <v>4</v>
      </c>
      <c r="BN50" s="121">
        <v>0</v>
      </c>
      <c r="BO50" s="124">
        <v>0</v>
      </c>
      <c r="BP50" s="121">
        <v>0</v>
      </c>
      <c r="BQ50" s="124">
        <v>0</v>
      </c>
      <c r="BR50" s="121">
        <v>24</v>
      </c>
      <c r="BS50" s="124">
        <v>96</v>
      </c>
      <c r="BT50" s="121">
        <v>25</v>
      </c>
      <c r="BU50" s="2"/>
      <c r="BV50" s="3"/>
      <c r="BW50" s="3"/>
      <c r="BX50" s="3"/>
      <c r="BY50" s="3"/>
    </row>
    <row r="51" spans="1:77" ht="41.45" customHeight="1">
      <c r="A51" s="64" t="s">
        <v>255</v>
      </c>
      <c r="C51" s="65"/>
      <c r="D51" s="65" t="s">
        <v>64</v>
      </c>
      <c r="E51" s="66">
        <v>165.00663211684122</v>
      </c>
      <c r="F51" s="68">
        <v>99.99412048841519</v>
      </c>
      <c r="G51" s="100" t="s">
        <v>1399</v>
      </c>
      <c r="H51" s="65"/>
      <c r="I51" s="69" t="s">
        <v>255</v>
      </c>
      <c r="J51" s="70"/>
      <c r="K51" s="70"/>
      <c r="L51" s="69" t="s">
        <v>1621</v>
      </c>
      <c r="M51" s="73">
        <v>2.9594452274994856</v>
      </c>
      <c r="N51" s="74">
        <v>2364.935791015625</v>
      </c>
      <c r="O51" s="74">
        <v>2712.964111328125</v>
      </c>
      <c r="P51" s="75"/>
      <c r="Q51" s="76"/>
      <c r="R51" s="76"/>
      <c r="S51" s="86"/>
      <c r="T51" s="48">
        <v>1</v>
      </c>
      <c r="U51" s="48">
        <v>1</v>
      </c>
      <c r="V51" s="49">
        <v>0</v>
      </c>
      <c r="W51" s="49">
        <v>0</v>
      </c>
      <c r="X51" s="49">
        <v>0</v>
      </c>
      <c r="Y51" s="49">
        <v>0.999996</v>
      </c>
      <c r="Z51" s="49">
        <v>0</v>
      </c>
      <c r="AA51" s="49" t="s">
        <v>2372</v>
      </c>
      <c r="AB51" s="71">
        <v>51</v>
      </c>
      <c r="AC51" s="71"/>
      <c r="AD51" s="72"/>
      <c r="AE51" s="78" t="s">
        <v>947</v>
      </c>
      <c r="AF51" s="78">
        <v>107</v>
      </c>
      <c r="AG51" s="78">
        <v>101</v>
      </c>
      <c r="AH51" s="78">
        <v>1645</v>
      </c>
      <c r="AI51" s="78">
        <v>921</v>
      </c>
      <c r="AJ51" s="78"/>
      <c r="AK51" s="78" t="s">
        <v>1062</v>
      </c>
      <c r="AL51" s="78" t="s">
        <v>1158</v>
      </c>
      <c r="AM51" s="83" t="s">
        <v>1224</v>
      </c>
      <c r="AN51" s="78"/>
      <c r="AO51" s="80">
        <v>39539.66547453704</v>
      </c>
      <c r="AP51" s="83" t="s">
        <v>1295</v>
      </c>
      <c r="AQ51" s="78" t="b">
        <v>0</v>
      </c>
      <c r="AR51" s="78" t="b">
        <v>0</v>
      </c>
      <c r="AS51" s="78" t="b">
        <v>1</v>
      </c>
      <c r="AT51" s="78" t="s">
        <v>830</v>
      </c>
      <c r="AU51" s="78">
        <v>21</v>
      </c>
      <c r="AV51" s="83" t="s">
        <v>1357</v>
      </c>
      <c r="AW51" s="78" t="b">
        <v>0</v>
      </c>
      <c r="AX51" s="78" t="s">
        <v>1451</v>
      </c>
      <c r="AY51" s="83" t="s">
        <v>1500</v>
      </c>
      <c r="AZ51" s="78" t="s">
        <v>66</v>
      </c>
      <c r="BA51" s="78" t="str">
        <f>REPLACE(INDEX(GroupVertices[Group],MATCH(Vertices[[#This Row],[Vertex]],GroupVertices[Vertex],0)),1,1,"")</f>
        <v>2</v>
      </c>
      <c r="BB51" s="48"/>
      <c r="BC51" s="48"/>
      <c r="BD51" s="48"/>
      <c r="BE51" s="48"/>
      <c r="BF51" s="48" t="s">
        <v>455</v>
      </c>
      <c r="BG51" s="48" t="s">
        <v>455</v>
      </c>
      <c r="BH51" s="121" t="s">
        <v>2131</v>
      </c>
      <c r="BI51" s="121" t="s">
        <v>2131</v>
      </c>
      <c r="BJ51" s="121" t="s">
        <v>2214</v>
      </c>
      <c r="BK51" s="121" t="s">
        <v>2214</v>
      </c>
      <c r="BL51" s="121">
        <v>0</v>
      </c>
      <c r="BM51" s="124">
        <v>0</v>
      </c>
      <c r="BN51" s="121">
        <v>0</v>
      </c>
      <c r="BO51" s="124">
        <v>0</v>
      </c>
      <c r="BP51" s="121">
        <v>0</v>
      </c>
      <c r="BQ51" s="124">
        <v>0</v>
      </c>
      <c r="BR51" s="121">
        <v>11</v>
      </c>
      <c r="BS51" s="124">
        <v>100</v>
      </c>
      <c r="BT51" s="121">
        <v>11</v>
      </c>
      <c r="BU51" s="2"/>
      <c r="BV51" s="3"/>
      <c r="BW51" s="3"/>
      <c r="BX51" s="3"/>
      <c r="BY51" s="3"/>
    </row>
    <row r="52" spans="1:77" ht="41.45" customHeight="1">
      <c r="A52" s="64" t="s">
        <v>256</v>
      </c>
      <c r="C52" s="65"/>
      <c r="D52" s="65" t="s">
        <v>64</v>
      </c>
      <c r="E52" s="66">
        <v>162</v>
      </c>
      <c r="F52" s="68">
        <v>100</v>
      </c>
      <c r="G52" s="100" t="s">
        <v>1400</v>
      </c>
      <c r="H52" s="65"/>
      <c r="I52" s="69" t="s">
        <v>256</v>
      </c>
      <c r="J52" s="70"/>
      <c r="K52" s="70"/>
      <c r="L52" s="69" t="s">
        <v>1622</v>
      </c>
      <c r="M52" s="73">
        <v>1</v>
      </c>
      <c r="N52" s="74">
        <v>504.9156188964844</v>
      </c>
      <c r="O52" s="74">
        <v>3656.987060546875</v>
      </c>
      <c r="P52" s="75"/>
      <c r="Q52" s="76"/>
      <c r="R52" s="76"/>
      <c r="S52" s="86"/>
      <c r="T52" s="48">
        <v>1</v>
      </c>
      <c r="U52" s="48">
        <v>1</v>
      </c>
      <c r="V52" s="49">
        <v>0</v>
      </c>
      <c r="W52" s="49">
        <v>0</v>
      </c>
      <c r="X52" s="49">
        <v>0</v>
      </c>
      <c r="Y52" s="49">
        <v>0.999996</v>
      </c>
      <c r="Z52" s="49">
        <v>0</v>
      </c>
      <c r="AA52" s="49" t="s">
        <v>2372</v>
      </c>
      <c r="AB52" s="71">
        <v>52</v>
      </c>
      <c r="AC52" s="71"/>
      <c r="AD52" s="72"/>
      <c r="AE52" s="78" t="s">
        <v>948</v>
      </c>
      <c r="AF52" s="78">
        <v>14</v>
      </c>
      <c r="AG52" s="78">
        <v>2</v>
      </c>
      <c r="AH52" s="78">
        <v>4</v>
      </c>
      <c r="AI52" s="78">
        <v>0</v>
      </c>
      <c r="AJ52" s="78"/>
      <c r="AK52" s="78" t="s">
        <v>1063</v>
      </c>
      <c r="AL52" s="78" t="s">
        <v>1159</v>
      </c>
      <c r="AM52" s="78"/>
      <c r="AN52" s="78"/>
      <c r="AO52" s="80">
        <v>42713.76825231482</v>
      </c>
      <c r="AP52" s="78"/>
      <c r="AQ52" s="78" t="b">
        <v>1</v>
      </c>
      <c r="AR52" s="78" t="b">
        <v>0</v>
      </c>
      <c r="AS52" s="78" t="b">
        <v>0</v>
      </c>
      <c r="AT52" s="78" t="s">
        <v>830</v>
      </c>
      <c r="AU52" s="78">
        <v>1</v>
      </c>
      <c r="AV52" s="78"/>
      <c r="AW52" s="78" t="b">
        <v>0</v>
      </c>
      <c r="AX52" s="78" t="s">
        <v>1451</v>
      </c>
      <c r="AY52" s="83" t="s">
        <v>1501</v>
      </c>
      <c r="AZ52" s="78" t="s">
        <v>66</v>
      </c>
      <c r="BA52" s="78" t="str">
        <f>REPLACE(INDEX(GroupVertices[Group],MATCH(Vertices[[#This Row],[Vertex]],GroupVertices[Vertex],0)),1,1,"")</f>
        <v>2</v>
      </c>
      <c r="BB52" s="48"/>
      <c r="BC52" s="48"/>
      <c r="BD52" s="48"/>
      <c r="BE52" s="48"/>
      <c r="BF52" s="48" t="s">
        <v>455</v>
      </c>
      <c r="BG52" s="48" t="s">
        <v>455</v>
      </c>
      <c r="BH52" s="121" t="s">
        <v>2132</v>
      </c>
      <c r="BI52" s="121" t="s">
        <v>2132</v>
      </c>
      <c r="BJ52" s="121" t="s">
        <v>2215</v>
      </c>
      <c r="BK52" s="121" t="s">
        <v>2215</v>
      </c>
      <c r="BL52" s="121">
        <v>1</v>
      </c>
      <c r="BM52" s="124">
        <v>14.285714285714286</v>
      </c>
      <c r="BN52" s="121">
        <v>0</v>
      </c>
      <c r="BO52" s="124">
        <v>0</v>
      </c>
      <c r="BP52" s="121">
        <v>0</v>
      </c>
      <c r="BQ52" s="124">
        <v>0</v>
      </c>
      <c r="BR52" s="121">
        <v>6</v>
      </c>
      <c r="BS52" s="124">
        <v>85.71428571428571</v>
      </c>
      <c r="BT52" s="121">
        <v>7</v>
      </c>
      <c r="BU52" s="2"/>
      <c r="BV52" s="3"/>
      <c r="BW52" s="3"/>
      <c r="BX52" s="3"/>
      <c r="BY52" s="3"/>
    </row>
    <row r="53" spans="1:77" ht="41.45" customHeight="1">
      <c r="A53" s="64" t="s">
        <v>257</v>
      </c>
      <c r="C53" s="65"/>
      <c r="D53" s="65" t="s">
        <v>64</v>
      </c>
      <c r="E53" s="66">
        <v>216.6660384880223</v>
      </c>
      <c r="F53" s="68">
        <v>99.89309978936699</v>
      </c>
      <c r="G53" s="100" t="s">
        <v>1401</v>
      </c>
      <c r="H53" s="65"/>
      <c r="I53" s="69" t="s">
        <v>257</v>
      </c>
      <c r="J53" s="70"/>
      <c r="K53" s="70"/>
      <c r="L53" s="69" t="s">
        <v>1623</v>
      </c>
      <c r="M53" s="73">
        <v>36.626276863627005</v>
      </c>
      <c r="N53" s="74">
        <v>6852.791015625</v>
      </c>
      <c r="O53" s="74">
        <v>2555.626708984375</v>
      </c>
      <c r="P53" s="75"/>
      <c r="Q53" s="76"/>
      <c r="R53" s="76"/>
      <c r="S53" s="86"/>
      <c r="T53" s="48">
        <v>0</v>
      </c>
      <c r="U53" s="48">
        <v>1</v>
      </c>
      <c r="V53" s="49">
        <v>0</v>
      </c>
      <c r="W53" s="49">
        <v>0.333333</v>
      </c>
      <c r="X53" s="49">
        <v>0</v>
      </c>
      <c r="Y53" s="49">
        <v>0.638295</v>
      </c>
      <c r="Z53" s="49">
        <v>0</v>
      </c>
      <c r="AA53" s="49">
        <v>0</v>
      </c>
      <c r="AB53" s="71">
        <v>53</v>
      </c>
      <c r="AC53" s="71"/>
      <c r="AD53" s="72"/>
      <c r="AE53" s="78" t="s">
        <v>949</v>
      </c>
      <c r="AF53" s="78">
        <v>1807</v>
      </c>
      <c r="AG53" s="78">
        <v>1802</v>
      </c>
      <c r="AH53" s="78">
        <v>8422</v>
      </c>
      <c r="AI53" s="78">
        <v>5540</v>
      </c>
      <c r="AJ53" s="78"/>
      <c r="AK53" s="78" t="s">
        <v>1064</v>
      </c>
      <c r="AL53" s="78" t="s">
        <v>1160</v>
      </c>
      <c r="AM53" s="83" t="s">
        <v>1225</v>
      </c>
      <c r="AN53" s="78"/>
      <c r="AO53" s="80">
        <v>41087.388553240744</v>
      </c>
      <c r="AP53" s="83" t="s">
        <v>1296</v>
      </c>
      <c r="AQ53" s="78" t="b">
        <v>0</v>
      </c>
      <c r="AR53" s="78" t="b">
        <v>0</v>
      </c>
      <c r="AS53" s="78" t="b">
        <v>1</v>
      </c>
      <c r="AT53" s="78" t="s">
        <v>1352</v>
      </c>
      <c r="AU53" s="78">
        <v>646</v>
      </c>
      <c r="AV53" s="83" t="s">
        <v>1362</v>
      </c>
      <c r="AW53" s="78" t="b">
        <v>0</v>
      </c>
      <c r="AX53" s="78" t="s">
        <v>1451</v>
      </c>
      <c r="AY53" s="83" t="s">
        <v>1502</v>
      </c>
      <c r="AZ53" s="78" t="s">
        <v>66</v>
      </c>
      <c r="BA53" s="78" t="str">
        <f>REPLACE(INDEX(GroupVertices[Group],MATCH(Vertices[[#This Row],[Vertex]],GroupVertices[Vertex],0)),1,1,"")</f>
        <v>10</v>
      </c>
      <c r="BB53" s="48"/>
      <c r="BC53" s="48"/>
      <c r="BD53" s="48"/>
      <c r="BE53" s="48"/>
      <c r="BF53" s="48" t="s">
        <v>459</v>
      </c>
      <c r="BG53" s="48" t="s">
        <v>459</v>
      </c>
      <c r="BH53" s="121" t="s">
        <v>2133</v>
      </c>
      <c r="BI53" s="121" t="s">
        <v>2133</v>
      </c>
      <c r="BJ53" s="121" t="s">
        <v>2216</v>
      </c>
      <c r="BK53" s="121" t="s">
        <v>2216</v>
      </c>
      <c r="BL53" s="121">
        <v>1</v>
      </c>
      <c r="BM53" s="124">
        <v>12.5</v>
      </c>
      <c r="BN53" s="121">
        <v>0</v>
      </c>
      <c r="BO53" s="124">
        <v>0</v>
      </c>
      <c r="BP53" s="121">
        <v>0</v>
      </c>
      <c r="BQ53" s="124">
        <v>0</v>
      </c>
      <c r="BR53" s="121">
        <v>7</v>
      </c>
      <c r="BS53" s="124">
        <v>87.5</v>
      </c>
      <c r="BT53" s="121">
        <v>8</v>
      </c>
      <c r="BU53" s="2"/>
      <c r="BV53" s="3"/>
      <c r="BW53" s="3"/>
      <c r="BX53" s="3"/>
      <c r="BY53" s="3"/>
    </row>
    <row r="54" spans="1:77" ht="41.45" customHeight="1">
      <c r="A54" s="64" t="s">
        <v>265</v>
      </c>
      <c r="C54" s="65"/>
      <c r="D54" s="65" t="s">
        <v>64</v>
      </c>
      <c r="E54" s="66">
        <v>205.12543036277316</v>
      </c>
      <c r="F54" s="68">
        <v>99.91566761161174</v>
      </c>
      <c r="G54" s="100" t="s">
        <v>1402</v>
      </c>
      <c r="H54" s="65"/>
      <c r="I54" s="69" t="s">
        <v>265</v>
      </c>
      <c r="J54" s="70"/>
      <c r="K54" s="70"/>
      <c r="L54" s="69" t="s">
        <v>1624</v>
      </c>
      <c r="M54" s="73">
        <v>29.105173970194638</v>
      </c>
      <c r="N54" s="74">
        <v>7395.296875</v>
      </c>
      <c r="O54" s="74">
        <v>3290.847412109375</v>
      </c>
      <c r="P54" s="75"/>
      <c r="Q54" s="76"/>
      <c r="R54" s="76"/>
      <c r="S54" s="86"/>
      <c r="T54" s="48">
        <v>3</v>
      </c>
      <c r="U54" s="48">
        <v>1</v>
      </c>
      <c r="V54" s="49">
        <v>2</v>
      </c>
      <c r="W54" s="49">
        <v>0.5</v>
      </c>
      <c r="X54" s="49">
        <v>0</v>
      </c>
      <c r="Y54" s="49">
        <v>1.723397</v>
      </c>
      <c r="Z54" s="49">
        <v>0</v>
      </c>
      <c r="AA54" s="49">
        <v>0</v>
      </c>
      <c r="AB54" s="71">
        <v>54</v>
      </c>
      <c r="AC54" s="71"/>
      <c r="AD54" s="72"/>
      <c r="AE54" s="78" t="s">
        <v>950</v>
      </c>
      <c r="AF54" s="78">
        <v>286</v>
      </c>
      <c r="AG54" s="78">
        <v>1422</v>
      </c>
      <c r="AH54" s="78">
        <v>873</v>
      </c>
      <c r="AI54" s="78">
        <v>932</v>
      </c>
      <c r="AJ54" s="78"/>
      <c r="AK54" s="78" t="s">
        <v>1065</v>
      </c>
      <c r="AL54" s="78" t="s">
        <v>1161</v>
      </c>
      <c r="AM54" s="83" t="s">
        <v>1226</v>
      </c>
      <c r="AN54" s="78"/>
      <c r="AO54" s="80">
        <v>41442.843773148146</v>
      </c>
      <c r="AP54" s="83" t="s">
        <v>1297</v>
      </c>
      <c r="AQ54" s="78" t="b">
        <v>1</v>
      </c>
      <c r="AR54" s="78" t="b">
        <v>0</v>
      </c>
      <c r="AS54" s="78" t="b">
        <v>1</v>
      </c>
      <c r="AT54" s="78" t="s">
        <v>830</v>
      </c>
      <c r="AU54" s="78">
        <v>38</v>
      </c>
      <c r="AV54" s="83" t="s">
        <v>1357</v>
      </c>
      <c r="AW54" s="78" t="b">
        <v>0</v>
      </c>
      <c r="AX54" s="78" t="s">
        <v>1451</v>
      </c>
      <c r="AY54" s="83" t="s">
        <v>1503</v>
      </c>
      <c r="AZ54" s="78" t="s">
        <v>66</v>
      </c>
      <c r="BA54" s="78" t="str">
        <f>REPLACE(INDEX(GroupVertices[Group],MATCH(Vertices[[#This Row],[Vertex]],GroupVertices[Vertex],0)),1,1,"")</f>
        <v>10</v>
      </c>
      <c r="BB54" s="48"/>
      <c r="BC54" s="48"/>
      <c r="BD54" s="48"/>
      <c r="BE54" s="48"/>
      <c r="BF54" s="48" t="s">
        <v>459</v>
      </c>
      <c r="BG54" s="48" t="s">
        <v>459</v>
      </c>
      <c r="BH54" s="121" t="s">
        <v>459</v>
      </c>
      <c r="BI54" s="121" t="s">
        <v>459</v>
      </c>
      <c r="BJ54" s="121" t="s">
        <v>2217</v>
      </c>
      <c r="BK54" s="121" t="s">
        <v>2217</v>
      </c>
      <c r="BL54" s="121">
        <v>1</v>
      </c>
      <c r="BM54" s="124">
        <v>16.666666666666668</v>
      </c>
      <c r="BN54" s="121">
        <v>0</v>
      </c>
      <c r="BO54" s="124">
        <v>0</v>
      </c>
      <c r="BP54" s="121">
        <v>0</v>
      </c>
      <c r="BQ54" s="124">
        <v>0</v>
      </c>
      <c r="BR54" s="121">
        <v>5</v>
      </c>
      <c r="BS54" s="124">
        <v>83.33333333333333</v>
      </c>
      <c r="BT54" s="121">
        <v>6</v>
      </c>
      <c r="BU54" s="2"/>
      <c r="BV54" s="3"/>
      <c r="BW54" s="3"/>
      <c r="BX54" s="3"/>
      <c r="BY54" s="3"/>
    </row>
    <row r="55" spans="1:77" ht="41.45" customHeight="1">
      <c r="A55" s="64" t="s">
        <v>258</v>
      </c>
      <c r="C55" s="65"/>
      <c r="D55" s="65" t="s">
        <v>64</v>
      </c>
      <c r="E55" s="66">
        <v>162.1822201282934</v>
      </c>
      <c r="F55" s="68">
        <v>99.99964366596456</v>
      </c>
      <c r="G55" s="100" t="s">
        <v>1403</v>
      </c>
      <c r="H55" s="65"/>
      <c r="I55" s="69" t="s">
        <v>258</v>
      </c>
      <c r="J55" s="70"/>
      <c r="K55" s="70"/>
      <c r="L55" s="69" t="s">
        <v>1625</v>
      </c>
      <c r="M55" s="73">
        <v>1.11875425621209</v>
      </c>
      <c r="N55" s="74">
        <v>1228.271484375</v>
      </c>
      <c r="O55" s="74">
        <v>7270.43505859375</v>
      </c>
      <c r="P55" s="75"/>
      <c r="Q55" s="76"/>
      <c r="R55" s="76"/>
      <c r="S55" s="86"/>
      <c r="T55" s="48">
        <v>0</v>
      </c>
      <c r="U55" s="48">
        <v>1</v>
      </c>
      <c r="V55" s="49">
        <v>0</v>
      </c>
      <c r="W55" s="49">
        <v>0.00431</v>
      </c>
      <c r="X55" s="49">
        <v>0.017026</v>
      </c>
      <c r="Y55" s="49">
        <v>0.476527</v>
      </c>
      <c r="Z55" s="49">
        <v>0</v>
      </c>
      <c r="AA55" s="49">
        <v>0</v>
      </c>
      <c r="AB55" s="71">
        <v>55</v>
      </c>
      <c r="AC55" s="71"/>
      <c r="AD55" s="72"/>
      <c r="AE55" s="78" t="s">
        <v>951</v>
      </c>
      <c r="AF55" s="78">
        <v>30</v>
      </c>
      <c r="AG55" s="78">
        <v>8</v>
      </c>
      <c r="AH55" s="78">
        <v>14</v>
      </c>
      <c r="AI55" s="78">
        <v>18</v>
      </c>
      <c r="AJ55" s="78"/>
      <c r="AK55" s="78" t="s">
        <v>1066</v>
      </c>
      <c r="AL55" s="78"/>
      <c r="AM55" s="78"/>
      <c r="AN55" s="78"/>
      <c r="AO55" s="80">
        <v>41667.1190162037</v>
      </c>
      <c r="AP55" s="78"/>
      <c r="AQ55" s="78" t="b">
        <v>1</v>
      </c>
      <c r="AR55" s="78" t="b">
        <v>0</v>
      </c>
      <c r="AS55" s="78" t="b">
        <v>0</v>
      </c>
      <c r="AT55" s="78" t="s">
        <v>830</v>
      </c>
      <c r="AU55" s="78">
        <v>0</v>
      </c>
      <c r="AV55" s="83" t="s">
        <v>1357</v>
      </c>
      <c r="AW55" s="78" t="b">
        <v>0</v>
      </c>
      <c r="AX55" s="78" t="s">
        <v>1451</v>
      </c>
      <c r="AY55" s="83" t="s">
        <v>1504</v>
      </c>
      <c r="AZ55" s="78" t="s">
        <v>66</v>
      </c>
      <c r="BA55" s="78" t="str">
        <f>REPLACE(INDEX(GroupVertices[Group],MATCH(Vertices[[#This Row],[Vertex]],GroupVertices[Vertex],0)),1,1,"")</f>
        <v>1</v>
      </c>
      <c r="BB55" s="48"/>
      <c r="BC55" s="48"/>
      <c r="BD55" s="48"/>
      <c r="BE55" s="48"/>
      <c r="BF55" s="48" t="s">
        <v>445</v>
      </c>
      <c r="BG55" s="48" t="s">
        <v>445</v>
      </c>
      <c r="BH55" s="121" t="s">
        <v>2113</v>
      </c>
      <c r="BI55" s="121" t="s">
        <v>2113</v>
      </c>
      <c r="BJ55" s="121" t="s">
        <v>2195</v>
      </c>
      <c r="BK55" s="121" t="s">
        <v>2195</v>
      </c>
      <c r="BL55" s="121">
        <v>1</v>
      </c>
      <c r="BM55" s="124">
        <v>11.11111111111111</v>
      </c>
      <c r="BN55" s="121">
        <v>0</v>
      </c>
      <c r="BO55" s="124">
        <v>0</v>
      </c>
      <c r="BP55" s="121">
        <v>0</v>
      </c>
      <c r="BQ55" s="124">
        <v>0</v>
      </c>
      <c r="BR55" s="121">
        <v>8</v>
      </c>
      <c r="BS55" s="124">
        <v>88.88888888888889</v>
      </c>
      <c r="BT55" s="121">
        <v>9</v>
      </c>
      <c r="BU55" s="2"/>
      <c r="BV55" s="3"/>
      <c r="BW55" s="3"/>
      <c r="BX55" s="3"/>
      <c r="BY55" s="3"/>
    </row>
    <row r="56" spans="1:77" ht="41.45" customHeight="1">
      <c r="A56" s="64" t="s">
        <v>259</v>
      </c>
      <c r="C56" s="65"/>
      <c r="D56" s="65" t="s">
        <v>64</v>
      </c>
      <c r="E56" s="66">
        <v>163.4881310477295</v>
      </c>
      <c r="F56" s="68">
        <v>99.99708993871054</v>
      </c>
      <c r="G56" s="100" t="s">
        <v>1404</v>
      </c>
      <c r="H56" s="65"/>
      <c r="I56" s="69" t="s">
        <v>259</v>
      </c>
      <c r="J56" s="70"/>
      <c r="K56" s="70"/>
      <c r="L56" s="69" t="s">
        <v>1626</v>
      </c>
      <c r="M56" s="73">
        <v>1.9698264257320686</v>
      </c>
      <c r="N56" s="74">
        <v>1124.9222412109375</v>
      </c>
      <c r="O56" s="74">
        <v>2712.964111328125</v>
      </c>
      <c r="P56" s="75"/>
      <c r="Q56" s="76"/>
      <c r="R56" s="76"/>
      <c r="S56" s="86"/>
      <c r="T56" s="48">
        <v>1</v>
      </c>
      <c r="U56" s="48">
        <v>1</v>
      </c>
      <c r="V56" s="49">
        <v>0</v>
      </c>
      <c r="W56" s="49">
        <v>0</v>
      </c>
      <c r="X56" s="49">
        <v>0</v>
      </c>
      <c r="Y56" s="49">
        <v>0.999996</v>
      </c>
      <c r="Z56" s="49">
        <v>0</v>
      </c>
      <c r="AA56" s="49" t="s">
        <v>2372</v>
      </c>
      <c r="AB56" s="71">
        <v>56</v>
      </c>
      <c r="AC56" s="71"/>
      <c r="AD56" s="72"/>
      <c r="AE56" s="78" t="s">
        <v>952</v>
      </c>
      <c r="AF56" s="78">
        <v>117</v>
      </c>
      <c r="AG56" s="78">
        <v>51</v>
      </c>
      <c r="AH56" s="78">
        <v>33</v>
      </c>
      <c r="AI56" s="78">
        <v>27</v>
      </c>
      <c r="AJ56" s="78"/>
      <c r="AK56" s="78"/>
      <c r="AL56" s="78"/>
      <c r="AM56" s="78"/>
      <c r="AN56" s="78"/>
      <c r="AO56" s="80">
        <v>42541.738958333335</v>
      </c>
      <c r="AP56" s="83" t="s">
        <v>1298</v>
      </c>
      <c r="AQ56" s="78" t="b">
        <v>1</v>
      </c>
      <c r="AR56" s="78" t="b">
        <v>0</v>
      </c>
      <c r="AS56" s="78" t="b">
        <v>0</v>
      </c>
      <c r="AT56" s="78" t="s">
        <v>830</v>
      </c>
      <c r="AU56" s="78">
        <v>1</v>
      </c>
      <c r="AV56" s="78"/>
      <c r="AW56" s="78" t="b">
        <v>0</v>
      </c>
      <c r="AX56" s="78" t="s">
        <v>1451</v>
      </c>
      <c r="AY56" s="83" t="s">
        <v>1505</v>
      </c>
      <c r="AZ56" s="78" t="s">
        <v>66</v>
      </c>
      <c r="BA56" s="78" t="str">
        <f>REPLACE(INDEX(GroupVertices[Group],MATCH(Vertices[[#This Row],[Vertex]],GroupVertices[Vertex],0)),1,1,"")</f>
        <v>2</v>
      </c>
      <c r="BB56" s="48"/>
      <c r="BC56" s="48"/>
      <c r="BD56" s="48"/>
      <c r="BE56" s="48"/>
      <c r="BF56" s="48" t="s">
        <v>460</v>
      </c>
      <c r="BG56" s="48" t="s">
        <v>460</v>
      </c>
      <c r="BH56" s="121" t="s">
        <v>2134</v>
      </c>
      <c r="BI56" s="121" t="s">
        <v>2134</v>
      </c>
      <c r="BJ56" s="121" t="s">
        <v>2218</v>
      </c>
      <c r="BK56" s="121" t="s">
        <v>2218</v>
      </c>
      <c r="BL56" s="121">
        <v>0</v>
      </c>
      <c r="BM56" s="124">
        <v>0</v>
      </c>
      <c r="BN56" s="121">
        <v>0</v>
      </c>
      <c r="BO56" s="124">
        <v>0</v>
      </c>
      <c r="BP56" s="121">
        <v>0</v>
      </c>
      <c r="BQ56" s="124">
        <v>0</v>
      </c>
      <c r="BR56" s="121">
        <v>12</v>
      </c>
      <c r="BS56" s="124">
        <v>100</v>
      </c>
      <c r="BT56" s="121">
        <v>12</v>
      </c>
      <c r="BU56" s="2"/>
      <c r="BV56" s="3"/>
      <c r="BW56" s="3"/>
      <c r="BX56" s="3"/>
      <c r="BY56" s="3"/>
    </row>
    <row r="57" spans="1:77" ht="41.45" customHeight="1">
      <c r="A57" s="64" t="s">
        <v>260</v>
      </c>
      <c r="C57" s="65"/>
      <c r="D57" s="65" t="s">
        <v>64</v>
      </c>
      <c r="E57" s="66">
        <v>309.0820135541623</v>
      </c>
      <c r="F57" s="68">
        <v>99.7123790443913</v>
      </c>
      <c r="G57" s="100" t="s">
        <v>536</v>
      </c>
      <c r="H57" s="65"/>
      <c r="I57" s="69" t="s">
        <v>260</v>
      </c>
      <c r="J57" s="70"/>
      <c r="K57" s="70"/>
      <c r="L57" s="69" t="s">
        <v>1627</v>
      </c>
      <c r="M57" s="73">
        <v>96.854477139192</v>
      </c>
      <c r="N57" s="74">
        <v>1124.9222412109375</v>
      </c>
      <c r="O57" s="74">
        <v>824.91748046875</v>
      </c>
      <c r="P57" s="75"/>
      <c r="Q57" s="76"/>
      <c r="R57" s="76"/>
      <c r="S57" s="86"/>
      <c r="T57" s="48">
        <v>1</v>
      </c>
      <c r="U57" s="48">
        <v>1</v>
      </c>
      <c r="V57" s="49">
        <v>0</v>
      </c>
      <c r="W57" s="49">
        <v>0</v>
      </c>
      <c r="X57" s="49">
        <v>0</v>
      </c>
      <c r="Y57" s="49">
        <v>0.999996</v>
      </c>
      <c r="Z57" s="49">
        <v>0</v>
      </c>
      <c r="AA57" s="49" t="s">
        <v>2372</v>
      </c>
      <c r="AB57" s="71">
        <v>57</v>
      </c>
      <c r="AC57" s="71"/>
      <c r="AD57" s="72"/>
      <c r="AE57" s="78" t="s">
        <v>953</v>
      </c>
      <c r="AF57" s="78">
        <v>2412</v>
      </c>
      <c r="AG57" s="78">
        <v>4845</v>
      </c>
      <c r="AH57" s="78">
        <v>3306</v>
      </c>
      <c r="AI57" s="78">
        <v>757</v>
      </c>
      <c r="AJ57" s="78"/>
      <c r="AK57" s="78" t="s">
        <v>1067</v>
      </c>
      <c r="AL57" s="78" t="s">
        <v>1162</v>
      </c>
      <c r="AM57" s="83" t="s">
        <v>1227</v>
      </c>
      <c r="AN57" s="78"/>
      <c r="AO57" s="80">
        <v>41051.62666666666</v>
      </c>
      <c r="AP57" s="83" t="s">
        <v>1299</v>
      </c>
      <c r="AQ57" s="78" t="b">
        <v>0</v>
      </c>
      <c r="AR57" s="78" t="b">
        <v>0</v>
      </c>
      <c r="AS57" s="78" t="b">
        <v>0</v>
      </c>
      <c r="AT57" s="78" t="s">
        <v>1352</v>
      </c>
      <c r="AU57" s="78">
        <v>192</v>
      </c>
      <c r="AV57" s="83" t="s">
        <v>1357</v>
      </c>
      <c r="AW57" s="78" t="b">
        <v>1</v>
      </c>
      <c r="AX57" s="78" t="s">
        <v>1451</v>
      </c>
      <c r="AY57" s="83" t="s">
        <v>1506</v>
      </c>
      <c r="AZ57" s="78" t="s">
        <v>66</v>
      </c>
      <c r="BA57" s="78" t="str">
        <f>REPLACE(INDEX(GroupVertices[Group],MATCH(Vertices[[#This Row],[Vertex]],GroupVertices[Vertex],0)),1,1,"")</f>
        <v>2</v>
      </c>
      <c r="BB57" s="48" t="s">
        <v>428</v>
      </c>
      <c r="BC57" s="48" t="s">
        <v>428</v>
      </c>
      <c r="BD57" s="48" t="s">
        <v>435</v>
      </c>
      <c r="BE57" s="48" t="s">
        <v>435</v>
      </c>
      <c r="BF57" s="48" t="s">
        <v>461</v>
      </c>
      <c r="BG57" s="48" t="s">
        <v>461</v>
      </c>
      <c r="BH57" s="121" t="s">
        <v>2135</v>
      </c>
      <c r="BI57" s="121" t="s">
        <v>2135</v>
      </c>
      <c r="BJ57" s="121" t="s">
        <v>2219</v>
      </c>
      <c r="BK57" s="121" t="s">
        <v>2219</v>
      </c>
      <c r="BL57" s="121">
        <v>0</v>
      </c>
      <c r="BM57" s="124">
        <v>0</v>
      </c>
      <c r="BN57" s="121">
        <v>0</v>
      </c>
      <c r="BO57" s="124">
        <v>0</v>
      </c>
      <c r="BP57" s="121">
        <v>0</v>
      </c>
      <c r="BQ57" s="124">
        <v>0</v>
      </c>
      <c r="BR57" s="121">
        <v>6</v>
      </c>
      <c r="BS57" s="124">
        <v>100</v>
      </c>
      <c r="BT57" s="121">
        <v>6</v>
      </c>
      <c r="BU57" s="2"/>
      <c r="BV57" s="3"/>
      <c r="BW57" s="3"/>
      <c r="BX57" s="3"/>
      <c r="BY57" s="3"/>
    </row>
    <row r="58" spans="1:77" ht="41.45" customHeight="1">
      <c r="A58" s="64" t="s">
        <v>261</v>
      </c>
      <c r="C58" s="65"/>
      <c r="D58" s="65" t="s">
        <v>64</v>
      </c>
      <c r="E58" s="66">
        <v>167.43623382742</v>
      </c>
      <c r="F58" s="68">
        <v>99.9893693679426</v>
      </c>
      <c r="G58" s="100" t="s">
        <v>1405</v>
      </c>
      <c r="H58" s="65"/>
      <c r="I58" s="69" t="s">
        <v>261</v>
      </c>
      <c r="J58" s="70"/>
      <c r="K58" s="70"/>
      <c r="L58" s="69" t="s">
        <v>1628</v>
      </c>
      <c r="M58" s="73">
        <v>4.5428353103273516</v>
      </c>
      <c r="N58" s="74">
        <v>3604.948974609375</v>
      </c>
      <c r="O58" s="74">
        <v>2712.964111328125</v>
      </c>
      <c r="P58" s="75"/>
      <c r="Q58" s="76"/>
      <c r="R58" s="76"/>
      <c r="S58" s="86"/>
      <c r="T58" s="48">
        <v>1</v>
      </c>
      <c r="U58" s="48">
        <v>1</v>
      </c>
      <c r="V58" s="49">
        <v>0</v>
      </c>
      <c r="W58" s="49">
        <v>0</v>
      </c>
      <c r="X58" s="49">
        <v>0</v>
      </c>
      <c r="Y58" s="49">
        <v>0.999996</v>
      </c>
      <c r="Z58" s="49">
        <v>0</v>
      </c>
      <c r="AA58" s="49" t="s">
        <v>2372</v>
      </c>
      <c r="AB58" s="71">
        <v>58</v>
      </c>
      <c r="AC58" s="71"/>
      <c r="AD58" s="72"/>
      <c r="AE58" s="78" t="s">
        <v>954</v>
      </c>
      <c r="AF58" s="78">
        <v>133</v>
      </c>
      <c r="AG58" s="78">
        <v>181</v>
      </c>
      <c r="AH58" s="78">
        <v>955</v>
      </c>
      <c r="AI58" s="78">
        <v>7</v>
      </c>
      <c r="AJ58" s="78"/>
      <c r="AK58" s="78" t="s">
        <v>1068</v>
      </c>
      <c r="AL58" s="78" t="s">
        <v>869</v>
      </c>
      <c r="AM58" s="78"/>
      <c r="AN58" s="78"/>
      <c r="AO58" s="80">
        <v>39849.726018518515</v>
      </c>
      <c r="AP58" s="83" t="s">
        <v>1300</v>
      </c>
      <c r="AQ58" s="78" t="b">
        <v>1</v>
      </c>
      <c r="AR58" s="78" t="b">
        <v>0</v>
      </c>
      <c r="AS58" s="78" t="b">
        <v>1</v>
      </c>
      <c r="AT58" s="78" t="s">
        <v>830</v>
      </c>
      <c r="AU58" s="78">
        <v>24</v>
      </c>
      <c r="AV58" s="83" t="s">
        <v>1357</v>
      </c>
      <c r="AW58" s="78" t="b">
        <v>0</v>
      </c>
      <c r="AX58" s="78" t="s">
        <v>1451</v>
      </c>
      <c r="AY58" s="83" t="s">
        <v>1507</v>
      </c>
      <c r="AZ58" s="78" t="s">
        <v>66</v>
      </c>
      <c r="BA58" s="78" t="str">
        <f>REPLACE(INDEX(GroupVertices[Group],MATCH(Vertices[[#This Row],[Vertex]],GroupVertices[Vertex],0)),1,1,"")</f>
        <v>2</v>
      </c>
      <c r="BB58" s="48"/>
      <c r="BC58" s="48"/>
      <c r="BD58" s="48"/>
      <c r="BE58" s="48"/>
      <c r="BF58" s="48" t="s">
        <v>462</v>
      </c>
      <c r="BG58" s="48" t="s">
        <v>462</v>
      </c>
      <c r="BH58" s="121" t="s">
        <v>2136</v>
      </c>
      <c r="BI58" s="121" t="s">
        <v>2136</v>
      </c>
      <c r="BJ58" s="121" t="s">
        <v>2220</v>
      </c>
      <c r="BK58" s="121" t="s">
        <v>2220</v>
      </c>
      <c r="BL58" s="121">
        <v>0</v>
      </c>
      <c r="BM58" s="124">
        <v>0</v>
      </c>
      <c r="BN58" s="121">
        <v>0</v>
      </c>
      <c r="BO58" s="124">
        <v>0</v>
      </c>
      <c r="BP58" s="121">
        <v>0</v>
      </c>
      <c r="BQ58" s="124">
        <v>0</v>
      </c>
      <c r="BR58" s="121">
        <v>8</v>
      </c>
      <c r="BS58" s="124">
        <v>100</v>
      </c>
      <c r="BT58" s="121">
        <v>8</v>
      </c>
      <c r="BU58" s="2"/>
      <c r="BV58" s="3"/>
      <c r="BW58" s="3"/>
      <c r="BX58" s="3"/>
      <c r="BY58" s="3"/>
    </row>
    <row r="59" spans="1:77" ht="41.45" customHeight="1">
      <c r="A59" s="64" t="s">
        <v>262</v>
      </c>
      <c r="C59" s="65"/>
      <c r="D59" s="65" t="s">
        <v>64</v>
      </c>
      <c r="E59" s="66">
        <v>171.74877686369732</v>
      </c>
      <c r="F59" s="68">
        <v>99.98093612910378</v>
      </c>
      <c r="G59" s="100" t="s">
        <v>1406</v>
      </c>
      <c r="H59" s="65"/>
      <c r="I59" s="69" t="s">
        <v>262</v>
      </c>
      <c r="J59" s="70"/>
      <c r="K59" s="70"/>
      <c r="L59" s="69" t="s">
        <v>1629</v>
      </c>
      <c r="M59" s="73">
        <v>7.353352707346816</v>
      </c>
      <c r="N59" s="74">
        <v>9532.8349609375</v>
      </c>
      <c r="O59" s="74">
        <v>788.156494140625</v>
      </c>
      <c r="P59" s="75"/>
      <c r="Q59" s="76"/>
      <c r="R59" s="76"/>
      <c r="S59" s="86"/>
      <c r="T59" s="48">
        <v>2</v>
      </c>
      <c r="U59" s="48">
        <v>1</v>
      </c>
      <c r="V59" s="49">
        <v>0</v>
      </c>
      <c r="W59" s="49">
        <v>1</v>
      </c>
      <c r="X59" s="49">
        <v>0</v>
      </c>
      <c r="Y59" s="49">
        <v>1.29824</v>
      </c>
      <c r="Z59" s="49">
        <v>0</v>
      </c>
      <c r="AA59" s="49">
        <v>0</v>
      </c>
      <c r="AB59" s="71">
        <v>59</v>
      </c>
      <c r="AC59" s="71"/>
      <c r="AD59" s="72"/>
      <c r="AE59" s="78" t="s">
        <v>955</v>
      </c>
      <c r="AF59" s="78">
        <v>167</v>
      </c>
      <c r="AG59" s="78">
        <v>323</v>
      </c>
      <c r="AH59" s="78">
        <v>1335</v>
      </c>
      <c r="AI59" s="78">
        <v>460</v>
      </c>
      <c r="AJ59" s="78"/>
      <c r="AK59" s="78" t="s">
        <v>1069</v>
      </c>
      <c r="AL59" s="78"/>
      <c r="AM59" s="78"/>
      <c r="AN59" s="78"/>
      <c r="AO59" s="80">
        <v>39938.95820601852</v>
      </c>
      <c r="AP59" s="83" t="s">
        <v>1301</v>
      </c>
      <c r="AQ59" s="78" t="b">
        <v>0</v>
      </c>
      <c r="AR59" s="78" t="b">
        <v>0</v>
      </c>
      <c r="AS59" s="78" t="b">
        <v>1</v>
      </c>
      <c r="AT59" s="78" t="s">
        <v>830</v>
      </c>
      <c r="AU59" s="78">
        <v>65</v>
      </c>
      <c r="AV59" s="83" t="s">
        <v>1360</v>
      </c>
      <c r="AW59" s="78" t="b">
        <v>0</v>
      </c>
      <c r="AX59" s="78" t="s">
        <v>1451</v>
      </c>
      <c r="AY59" s="83" t="s">
        <v>1508</v>
      </c>
      <c r="AZ59" s="78" t="s">
        <v>66</v>
      </c>
      <c r="BA59" s="78" t="str">
        <f>REPLACE(INDEX(GroupVertices[Group],MATCH(Vertices[[#This Row],[Vertex]],GroupVertices[Vertex],0)),1,1,"")</f>
        <v>13</v>
      </c>
      <c r="BB59" s="48"/>
      <c r="BC59" s="48"/>
      <c r="BD59" s="48"/>
      <c r="BE59" s="48"/>
      <c r="BF59" s="48" t="s">
        <v>455</v>
      </c>
      <c r="BG59" s="48" t="s">
        <v>455</v>
      </c>
      <c r="BH59" s="121" t="s">
        <v>1925</v>
      </c>
      <c r="BI59" s="121" t="s">
        <v>1925</v>
      </c>
      <c r="BJ59" s="121" t="s">
        <v>2019</v>
      </c>
      <c r="BK59" s="121" t="s">
        <v>2019</v>
      </c>
      <c r="BL59" s="121">
        <v>0</v>
      </c>
      <c r="BM59" s="124">
        <v>0</v>
      </c>
      <c r="BN59" s="121">
        <v>0</v>
      </c>
      <c r="BO59" s="124">
        <v>0</v>
      </c>
      <c r="BP59" s="121">
        <v>0</v>
      </c>
      <c r="BQ59" s="124">
        <v>0</v>
      </c>
      <c r="BR59" s="121">
        <v>8</v>
      </c>
      <c r="BS59" s="124">
        <v>100</v>
      </c>
      <c r="BT59" s="121">
        <v>8</v>
      </c>
      <c r="BU59" s="2"/>
      <c r="BV59" s="3"/>
      <c r="BW59" s="3"/>
      <c r="BX59" s="3"/>
      <c r="BY59" s="3"/>
    </row>
    <row r="60" spans="1:77" ht="41.45" customHeight="1">
      <c r="A60" s="64" t="s">
        <v>263</v>
      </c>
      <c r="C60" s="65"/>
      <c r="D60" s="65" t="s">
        <v>64</v>
      </c>
      <c r="E60" s="66">
        <v>169.50139528141196</v>
      </c>
      <c r="F60" s="68">
        <v>99.98533091554091</v>
      </c>
      <c r="G60" s="100" t="s">
        <v>1407</v>
      </c>
      <c r="H60" s="65"/>
      <c r="I60" s="69" t="s">
        <v>263</v>
      </c>
      <c r="J60" s="70"/>
      <c r="K60" s="70"/>
      <c r="L60" s="69" t="s">
        <v>1630</v>
      </c>
      <c r="M60" s="73">
        <v>5.888716880731039</v>
      </c>
      <c r="N60" s="74">
        <v>8990.3291015625</v>
      </c>
      <c r="O60" s="74">
        <v>788.156494140625</v>
      </c>
      <c r="P60" s="75"/>
      <c r="Q60" s="76"/>
      <c r="R60" s="76"/>
      <c r="S60" s="86"/>
      <c r="T60" s="48">
        <v>0</v>
      </c>
      <c r="U60" s="48">
        <v>1</v>
      </c>
      <c r="V60" s="49">
        <v>0</v>
      </c>
      <c r="W60" s="49">
        <v>1</v>
      </c>
      <c r="X60" s="49">
        <v>0</v>
      </c>
      <c r="Y60" s="49">
        <v>0.701752</v>
      </c>
      <c r="Z60" s="49">
        <v>0</v>
      </c>
      <c r="AA60" s="49">
        <v>0</v>
      </c>
      <c r="AB60" s="71">
        <v>60</v>
      </c>
      <c r="AC60" s="71"/>
      <c r="AD60" s="72"/>
      <c r="AE60" s="78" t="s">
        <v>956</v>
      </c>
      <c r="AF60" s="78">
        <v>34</v>
      </c>
      <c r="AG60" s="78">
        <v>249</v>
      </c>
      <c r="AH60" s="78">
        <v>504</v>
      </c>
      <c r="AI60" s="78">
        <v>320</v>
      </c>
      <c r="AJ60" s="78"/>
      <c r="AK60" s="78" t="s">
        <v>1070</v>
      </c>
      <c r="AL60" s="78" t="s">
        <v>1163</v>
      </c>
      <c r="AM60" s="78"/>
      <c r="AN60" s="78"/>
      <c r="AO60" s="80">
        <v>41822.06826388889</v>
      </c>
      <c r="AP60" s="83" t="s">
        <v>1302</v>
      </c>
      <c r="AQ60" s="78" t="b">
        <v>0</v>
      </c>
      <c r="AR60" s="78" t="b">
        <v>0</v>
      </c>
      <c r="AS60" s="78" t="b">
        <v>1</v>
      </c>
      <c r="AT60" s="78" t="s">
        <v>830</v>
      </c>
      <c r="AU60" s="78">
        <v>18</v>
      </c>
      <c r="AV60" s="83" t="s">
        <v>1357</v>
      </c>
      <c r="AW60" s="78" t="b">
        <v>0</v>
      </c>
      <c r="AX60" s="78" t="s">
        <v>1451</v>
      </c>
      <c r="AY60" s="83" t="s">
        <v>1509</v>
      </c>
      <c r="AZ60" s="78" t="s">
        <v>66</v>
      </c>
      <c r="BA60" s="78" t="str">
        <f>REPLACE(INDEX(GroupVertices[Group],MATCH(Vertices[[#This Row],[Vertex]],GroupVertices[Vertex],0)),1,1,"")</f>
        <v>13</v>
      </c>
      <c r="BB60" s="48"/>
      <c r="BC60" s="48"/>
      <c r="BD60" s="48"/>
      <c r="BE60" s="48"/>
      <c r="BF60" s="48" t="s">
        <v>455</v>
      </c>
      <c r="BG60" s="48" t="s">
        <v>455</v>
      </c>
      <c r="BH60" s="121" t="s">
        <v>2137</v>
      </c>
      <c r="BI60" s="121" t="s">
        <v>2137</v>
      </c>
      <c r="BJ60" s="121" t="s">
        <v>2221</v>
      </c>
      <c r="BK60" s="121" t="s">
        <v>2221</v>
      </c>
      <c r="BL60" s="121">
        <v>0</v>
      </c>
      <c r="BM60" s="124">
        <v>0</v>
      </c>
      <c r="BN60" s="121">
        <v>0</v>
      </c>
      <c r="BO60" s="124">
        <v>0</v>
      </c>
      <c r="BP60" s="121">
        <v>0</v>
      </c>
      <c r="BQ60" s="124">
        <v>0</v>
      </c>
      <c r="BR60" s="121">
        <v>10</v>
      </c>
      <c r="BS60" s="124">
        <v>100</v>
      </c>
      <c r="BT60" s="121">
        <v>10</v>
      </c>
      <c r="BU60" s="2"/>
      <c r="BV60" s="3"/>
      <c r="BW60" s="3"/>
      <c r="BX60" s="3"/>
      <c r="BY60" s="3"/>
    </row>
    <row r="61" spans="1:77" ht="41.45" customHeight="1">
      <c r="A61" s="64" t="s">
        <v>264</v>
      </c>
      <c r="C61" s="65"/>
      <c r="D61" s="65" t="s">
        <v>64</v>
      </c>
      <c r="E61" s="66">
        <v>164.8851520313123</v>
      </c>
      <c r="F61" s="68">
        <v>99.99435804443881</v>
      </c>
      <c r="G61" s="100" t="s">
        <v>1408</v>
      </c>
      <c r="H61" s="65"/>
      <c r="I61" s="69" t="s">
        <v>264</v>
      </c>
      <c r="J61" s="70"/>
      <c r="K61" s="70"/>
      <c r="L61" s="69" t="s">
        <v>1631</v>
      </c>
      <c r="M61" s="73">
        <v>2.880275723358092</v>
      </c>
      <c r="N61" s="74">
        <v>2773.70556640625</v>
      </c>
      <c r="O61" s="74">
        <v>5543.3017578125</v>
      </c>
      <c r="P61" s="75"/>
      <c r="Q61" s="76"/>
      <c r="R61" s="76"/>
      <c r="S61" s="86"/>
      <c r="T61" s="48">
        <v>0</v>
      </c>
      <c r="U61" s="48">
        <v>1</v>
      </c>
      <c r="V61" s="49">
        <v>0</v>
      </c>
      <c r="W61" s="49">
        <v>0.00431</v>
      </c>
      <c r="X61" s="49">
        <v>0.017026</v>
      </c>
      <c r="Y61" s="49">
        <v>0.476527</v>
      </c>
      <c r="Z61" s="49">
        <v>0</v>
      </c>
      <c r="AA61" s="49">
        <v>0</v>
      </c>
      <c r="AB61" s="71">
        <v>61</v>
      </c>
      <c r="AC61" s="71"/>
      <c r="AD61" s="72"/>
      <c r="AE61" s="78" t="s">
        <v>957</v>
      </c>
      <c r="AF61" s="78">
        <v>320</v>
      </c>
      <c r="AG61" s="78">
        <v>97</v>
      </c>
      <c r="AH61" s="78">
        <v>710</v>
      </c>
      <c r="AI61" s="78">
        <v>175</v>
      </c>
      <c r="AJ61" s="78"/>
      <c r="AK61" s="78" t="s">
        <v>1071</v>
      </c>
      <c r="AL61" s="78" t="s">
        <v>1164</v>
      </c>
      <c r="AM61" s="83" t="s">
        <v>1228</v>
      </c>
      <c r="AN61" s="78"/>
      <c r="AO61" s="80">
        <v>41193.799409722225</v>
      </c>
      <c r="AP61" s="83" t="s">
        <v>1303</v>
      </c>
      <c r="AQ61" s="78" t="b">
        <v>0</v>
      </c>
      <c r="AR61" s="78" t="b">
        <v>0</v>
      </c>
      <c r="AS61" s="78" t="b">
        <v>0</v>
      </c>
      <c r="AT61" s="78" t="s">
        <v>830</v>
      </c>
      <c r="AU61" s="78">
        <v>3</v>
      </c>
      <c r="AV61" s="83" t="s">
        <v>1363</v>
      </c>
      <c r="AW61" s="78" t="b">
        <v>0</v>
      </c>
      <c r="AX61" s="78" t="s">
        <v>1451</v>
      </c>
      <c r="AY61" s="83" t="s">
        <v>1510</v>
      </c>
      <c r="AZ61" s="78" t="s">
        <v>66</v>
      </c>
      <c r="BA61" s="78" t="str">
        <f>REPLACE(INDEX(GroupVertices[Group],MATCH(Vertices[[#This Row],[Vertex]],GroupVertices[Vertex],0)),1,1,"")</f>
        <v>1</v>
      </c>
      <c r="BB61" s="48"/>
      <c r="BC61" s="48"/>
      <c r="BD61" s="48"/>
      <c r="BE61" s="48"/>
      <c r="BF61" s="48" t="s">
        <v>445</v>
      </c>
      <c r="BG61" s="48" t="s">
        <v>445</v>
      </c>
      <c r="BH61" s="121" t="s">
        <v>2113</v>
      </c>
      <c r="BI61" s="121" t="s">
        <v>2113</v>
      </c>
      <c r="BJ61" s="121" t="s">
        <v>2195</v>
      </c>
      <c r="BK61" s="121" t="s">
        <v>2195</v>
      </c>
      <c r="BL61" s="121">
        <v>1</v>
      </c>
      <c r="BM61" s="124">
        <v>11.11111111111111</v>
      </c>
      <c r="BN61" s="121">
        <v>0</v>
      </c>
      <c r="BO61" s="124">
        <v>0</v>
      </c>
      <c r="BP61" s="121">
        <v>0</v>
      </c>
      <c r="BQ61" s="124">
        <v>0</v>
      </c>
      <c r="BR61" s="121">
        <v>8</v>
      </c>
      <c r="BS61" s="124">
        <v>88.88888888888889</v>
      </c>
      <c r="BT61" s="121">
        <v>9</v>
      </c>
      <c r="BU61" s="2"/>
      <c r="BV61" s="3"/>
      <c r="BW61" s="3"/>
      <c r="BX61" s="3"/>
      <c r="BY61" s="3"/>
    </row>
    <row r="62" spans="1:77" ht="41.45" customHeight="1">
      <c r="A62" s="64" t="s">
        <v>266</v>
      </c>
      <c r="C62" s="65"/>
      <c r="D62" s="65" t="s">
        <v>64</v>
      </c>
      <c r="E62" s="66">
        <v>176.2131700068858</v>
      </c>
      <c r="F62" s="68">
        <v>99.97220594523542</v>
      </c>
      <c r="G62" s="100" t="s">
        <v>1409</v>
      </c>
      <c r="H62" s="65"/>
      <c r="I62" s="69" t="s">
        <v>266</v>
      </c>
      <c r="J62" s="70"/>
      <c r="K62" s="70"/>
      <c r="L62" s="69" t="s">
        <v>1632</v>
      </c>
      <c r="M62" s="73">
        <v>10.262831984543022</v>
      </c>
      <c r="N62" s="74">
        <v>6852.791015625</v>
      </c>
      <c r="O62" s="74">
        <v>3290.847412109375</v>
      </c>
      <c r="P62" s="75"/>
      <c r="Q62" s="76"/>
      <c r="R62" s="76"/>
      <c r="S62" s="86"/>
      <c r="T62" s="48">
        <v>0</v>
      </c>
      <c r="U62" s="48">
        <v>1</v>
      </c>
      <c r="V62" s="49">
        <v>0</v>
      </c>
      <c r="W62" s="49">
        <v>0.333333</v>
      </c>
      <c r="X62" s="49">
        <v>0</v>
      </c>
      <c r="Y62" s="49">
        <v>0.638295</v>
      </c>
      <c r="Z62" s="49">
        <v>0</v>
      </c>
      <c r="AA62" s="49">
        <v>0</v>
      </c>
      <c r="AB62" s="71">
        <v>62</v>
      </c>
      <c r="AC62" s="71"/>
      <c r="AD62" s="72"/>
      <c r="AE62" s="78" t="s">
        <v>958</v>
      </c>
      <c r="AF62" s="78">
        <v>475</v>
      </c>
      <c r="AG62" s="78">
        <v>470</v>
      </c>
      <c r="AH62" s="78">
        <v>1493</v>
      </c>
      <c r="AI62" s="78">
        <v>107</v>
      </c>
      <c r="AJ62" s="78"/>
      <c r="AK62" s="78" t="s">
        <v>1072</v>
      </c>
      <c r="AL62" s="78" t="s">
        <v>1165</v>
      </c>
      <c r="AM62" s="78"/>
      <c r="AN62" s="78"/>
      <c r="AO62" s="80">
        <v>40462.45172453704</v>
      </c>
      <c r="AP62" s="83" t="s">
        <v>1304</v>
      </c>
      <c r="AQ62" s="78" t="b">
        <v>0</v>
      </c>
      <c r="AR62" s="78" t="b">
        <v>0</v>
      </c>
      <c r="AS62" s="78" t="b">
        <v>1</v>
      </c>
      <c r="AT62" s="78" t="s">
        <v>1352</v>
      </c>
      <c r="AU62" s="78">
        <v>85</v>
      </c>
      <c r="AV62" s="83" t="s">
        <v>1357</v>
      </c>
      <c r="AW62" s="78" t="b">
        <v>0</v>
      </c>
      <c r="AX62" s="78" t="s">
        <v>1451</v>
      </c>
      <c r="AY62" s="83" t="s">
        <v>1511</v>
      </c>
      <c r="AZ62" s="78" t="s">
        <v>66</v>
      </c>
      <c r="BA62" s="78" t="str">
        <f>REPLACE(INDEX(GroupVertices[Group],MATCH(Vertices[[#This Row],[Vertex]],GroupVertices[Vertex],0)),1,1,"")</f>
        <v>10</v>
      </c>
      <c r="BB62" s="48"/>
      <c r="BC62" s="48"/>
      <c r="BD62" s="48"/>
      <c r="BE62" s="48"/>
      <c r="BF62" s="48" t="s">
        <v>459</v>
      </c>
      <c r="BG62" s="48" t="s">
        <v>459</v>
      </c>
      <c r="BH62" s="121" t="s">
        <v>2133</v>
      </c>
      <c r="BI62" s="121" t="s">
        <v>2133</v>
      </c>
      <c r="BJ62" s="121" t="s">
        <v>2216</v>
      </c>
      <c r="BK62" s="121" t="s">
        <v>2216</v>
      </c>
      <c r="BL62" s="121">
        <v>1</v>
      </c>
      <c r="BM62" s="124">
        <v>12.5</v>
      </c>
      <c r="BN62" s="121">
        <v>0</v>
      </c>
      <c r="BO62" s="124">
        <v>0</v>
      </c>
      <c r="BP62" s="121">
        <v>0</v>
      </c>
      <c r="BQ62" s="124">
        <v>0</v>
      </c>
      <c r="BR62" s="121">
        <v>7</v>
      </c>
      <c r="BS62" s="124">
        <v>87.5</v>
      </c>
      <c r="BT62" s="121">
        <v>8</v>
      </c>
      <c r="BU62" s="2"/>
      <c r="BV62" s="3"/>
      <c r="BW62" s="3"/>
      <c r="BX62" s="3"/>
      <c r="BY62" s="3"/>
    </row>
    <row r="63" spans="1:77" ht="41.45" customHeight="1">
      <c r="A63" s="64" t="s">
        <v>267</v>
      </c>
      <c r="C63" s="65"/>
      <c r="D63" s="65" t="s">
        <v>64</v>
      </c>
      <c r="E63" s="66">
        <v>167.43623382742</v>
      </c>
      <c r="F63" s="68">
        <v>99.9893693679426</v>
      </c>
      <c r="G63" s="100" t="s">
        <v>1410</v>
      </c>
      <c r="H63" s="65"/>
      <c r="I63" s="69" t="s">
        <v>267</v>
      </c>
      <c r="J63" s="70"/>
      <c r="K63" s="70"/>
      <c r="L63" s="69" t="s">
        <v>1633</v>
      </c>
      <c r="M63" s="73">
        <v>4.5428353103273516</v>
      </c>
      <c r="N63" s="74">
        <v>5365.220703125</v>
      </c>
      <c r="O63" s="74">
        <v>6686.89453125</v>
      </c>
      <c r="P63" s="75"/>
      <c r="Q63" s="76"/>
      <c r="R63" s="76"/>
      <c r="S63" s="86"/>
      <c r="T63" s="48">
        <v>1</v>
      </c>
      <c r="U63" s="48">
        <v>1</v>
      </c>
      <c r="V63" s="49">
        <v>158</v>
      </c>
      <c r="W63" s="49">
        <v>0.003846</v>
      </c>
      <c r="X63" s="49">
        <v>0.003681</v>
      </c>
      <c r="Y63" s="49">
        <v>0.868683</v>
      </c>
      <c r="Z63" s="49">
        <v>0</v>
      </c>
      <c r="AA63" s="49">
        <v>0</v>
      </c>
      <c r="AB63" s="71">
        <v>63</v>
      </c>
      <c r="AC63" s="71"/>
      <c r="AD63" s="72"/>
      <c r="AE63" s="78" t="s">
        <v>959</v>
      </c>
      <c r="AF63" s="78">
        <v>270</v>
      </c>
      <c r="AG63" s="78">
        <v>181</v>
      </c>
      <c r="AH63" s="78">
        <v>362</v>
      </c>
      <c r="AI63" s="78">
        <v>415</v>
      </c>
      <c r="AJ63" s="78"/>
      <c r="AK63" s="78" t="s">
        <v>1073</v>
      </c>
      <c r="AL63" s="78"/>
      <c r="AM63" s="78"/>
      <c r="AN63" s="78"/>
      <c r="AO63" s="80">
        <v>40054.02815972222</v>
      </c>
      <c r="AP63" s="83" t="s">
        <v>1305</v>
      </c>
      <c r="AQ63" s="78" t="b">
        <v>1</v>
      </c>
      <c r="AR63" s="78" t="b">
        <v>0</v>
      </c>
      <c r="AS63" s="78" t="b">
        <v>1</v>
      </c>
      <c r="AT63" s="78" t="s">
        <v>830</v>
      </c>
      <c r="AU63" s="78">
        <v>9</v>
      </c>
      <c r="AV63" s="83" t="s">
        <v>1357</v>
      </c>
      <c r="AW63" s="78" t="b">
        <v>0</v>
      </c>
      <c r="AX63" s="78" t="s">
        <v>1451</v>
      </c>
      <c r="AY63" s="83" t="s">
        <v>1512</v>
      </c>
      <c r="AZ63" s="78" t="s">
        <v>66</v>
      </c>
      <c r="BA63" s="78" t="str">
        <f>REPLACE(INDEX(GroupVertices[Group],MATCH(Vertices[[#This Row],[Vertex]],GroupVertices[Vertex],0)),1,1,"")</f>
        <v>3</v>
      </c>
      <c r="BB63" s="48"/>
      <c r="BC63" s="48"/>
      <c r="BD63" s="48"/>
      <c r="BE63" s="48"/>
      <c r="BF63" s="48" t="s">
        <v>455</v>
      </c>
      <c r="BG63" s="48" t="s">
        <v>455</v>
      </c>
      <c r="BH63" s="121" t="s">
        <v>2138</v>
      </c>
      <c r="BI63" s="121" t="s">
        <v>2138</v>
      </c>
      <c r="BJ63" s="121" t="s">
        <v>2222</v>
      </c>
      <c r="BK63" s="121" t="s">
        <v>2222</v>
      </c>
      <c r="BL63" s="121">
        <v>4</v>
      </c>
      <c r="BM63" s="124">
        <v>28.571428571428573</v>
      </c>
      <c r="BN63" s="121">
        <v>0</v>
      </c>
      <c r="BO63" s="124">
        <v>0</v>
      </c>
      <c r="BP63" s="121">
        <v>0</v>
      </c>
      <c r="BQ63" s="124">
        <v>0</v>
      </c>
      <c r="BR63" s="121">
        <v>10</v>
      </c>
      <c r="BS63" s="124">
        <v>71.42857142857143</v>
      </c>
      <c r="BT63" s="121">
        <v>14</v>
      </c>
      <c r="BU63" s="2"/>
      <c r="BV63" s="3"/>
      <c r="BW63" s="3"/>
      <c r="BX63" s="3"/>
      <c r="BY63" s="3"/>
    </row>
    <row r="64" spans="1:77" ht="41.45" customHeight="1">
      <c r="A64" s="64" t="s">
        <v>322</v>
      </c>
      <c r="C64" s="65"/>
      <c r="D64" s="65" t="s">
        <v>64</v>
      </c>
      <c r="E64" s="66">
        <v>214.57050701264814</v>
      </c>
      <c r="F64" s="68">
        <v>99.89719763077458</v>
      </c>
      <c r="G64" s="100" t="s">
        <v>1411</v>
      </c>
      <c r="H64" s="65"/>
      <c r="I64" s="69" t="s">
        <v>322</v>
      </c>
      <c r="J64" s="70"/>
      <c r="K64" s="70"/>
      <c r="L64" s="69" t="s">
        <v>1634</v>
      </c>
      <c r="M64" s="73">
        <v>35.26060291718797</v>
      </c>
      <c r="N64" s="74">
        <v>4729.87158203125</v>
      </c>
      <c r="O64" s="74">
        <v>5846.47412109375</v>
      </c>
      <c r="P64" s="75"/>
      <c r="Q64" s="76"/>
      <c r="R64" s="76"/>
      <c r="S64" s="86"/>
      <c r="T64" s="48">
        <v>1</v>
      </c>
      <c r="U64" s="48">
        <v>0</v>
      </c>
      <c r="V64" s="49">
        <v>0</v>
      </c>
      <c r="W64" s="49">
        <v>0.00295</v>
      </c>
      <c r="X64" s="49">
        <v>0.000529</v>
      </c>
      <c r="Y64" s="49">
        <v>0.51919</v>
      </c>
      <c r="Z64" s="49">
        <v>0</v>
      </c>
      <c r="AA64" s="49">
        <v>0</v>
      </c>
      <c r="AB64" s="71">
        <v>64</v>
      </c>
      <c r="AC64" s="71"/>
      <c r="AD64" s="72"/>
      <c r="AE64" s="78" t="s">
        <v>960</v>
      </c>
      <c r="AF64" s="78">
        <v>2287</v>
      </c>
      <c r="AG64" s="78">
        <v>1733</v>
      </c>
      <c r="AH64" s="78">
        <v>7178</v>
      </c>
      <c r="AI64" s="78">
        <v>1408</v>
      </c>
      <c r="AJ64" s="78"/>
      <c r="AK64" s="78" t="s">
        <v>1074</v>
      </c>
      <c r="AL64" s="78" t="s">
        <v>1166</v>
      </c>
      <c r="AM64" s="78"/>
      <c r="AN64" s="78"/>
      <c r="AO64" s="80">
        <v>39574.913449074076</v>
      </c>
      <c r="AP64" s="83" t="s">
        <v>1306</v>
      </c>
      <c r="AQ64" s="78" t="b">
        <v>0</v>
      </c>
      <c r="AR64" s="78" t="b">
        <v>0</v>
      </c>
      <c r="AS64" s="78" t="b">
        <v>0</v>
      </c>
      <c r="AT64" s="78" t="s">
        <v>830</v>
      </c>
      <c r="AU64" s="78">
        <v>119</v>
      </c>
      <c r="AV64" s="83" t="s">
        <v>1364</v>
      </c>
      <c r="AW64" s="78" t="b">
        <v>0</v>
      </c>
      <c r="AX64" s="78" t="s">
        <v>1451</v>
      </c>
      <c r="AY64" s="83" t="s">
        <v>1513</v>
      </c>
      <c r="AZ64" s="78" t="s">
        <v>65</v>
      </c>
      <c r="BA64" s="78" t="str">
        <f>REPLACE(INDEX(GroupVertices[Group],MATCH(Vertices[[#This Row],[Vertex]],GroupVertices[Vertex],0)),1,1,"")</f>
        <v>3</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268</v>
      </c>
      <c r="C65" s="65"/>
      <c r="D65" s="65" t="s">
        <v>64</v>
      </c>
      <c r="E65" s="66">
        <v>166.61624325009967</v>
      </c>
      <c r="F65" s="68">
        <v>99.9909728711021</v>
      </c>
      <c r="G65" s="100" t="s">
        <v>537</v>
      </c>
      <c r="H65" s="65"/>
      <c r="I65" s="69" t="s">
        <v>268</v>
      </c>
      <c r="J65" s="70"/>
      <c r="K65" s="70"/>
      <c r="L65" s="69" t="s">
        <v>1635</v>
      </c>
      <c r="M65" s="73">
        <v>4.008441157372947</v>
      </c>
      <c r="N65" s="74">
        <v>5422.12841796875</v>
      </c>
      <c r="O65" s="74">
        <v>8081.21533203125</v>
      </c>
      <c r="P65" s="75"/>
      <c r="Q65" s="76"/>
      <c r="R65" s="76"/>
      <c r="S65" s="86"/>
      <c r="T65" s="48">
        <v>2</v>
      </c>
      <c r="U65" s="48">
        <v>2</v>
      </c>
      <c r="V65" s="49">
        <v>0</v>
      </c>
      <c r="W65" s="49">
        <v>0.003817</v>
      </c>
      <c r="X65" s="49">
        <v>0.00421</v>
      </c>
      <c r="Y65" s="49">
        <v>0.743254</v>
      </c>
      <c r="Z65" s="49">
        <v>0</v>
      </c>
      <c r="AA65" s="49">
        <v>1</v>
      </c>
      <c r="AB65" s="71">
        <v>65</v>
      </c>
      <c r="AC65" s="71"/>
      <c r="AD65" s="72"/>
      <c r="AE65" s="78" t="s">
        <v>961</v>
      </c>
      <c r="AF65" s="78">
        <v>287</v>
      </c>
      <c r="AG65" s="78">
        <v>154</v>
      </c>
      <c r="AH65" s="78">
        <v>91</v>
      </c>
      <c r="AI65" s="78">
        <v>85</v>
      </c>
      <c r="AJ65" s="78"/>
      <c r="AK65" s="78" t="s">
        <v>1075</v>
      </c>
      <c r="AL65" s="78" t="s">
        <v>1167</v>
      </c>
      <c r="AM65" s="78"/>
      <c r="AN65" s="78"/>
      <c r="AO65" s="80">
        <v>42281.2459375</v>
      </c>
      <c r="AP65" s="83" t="s">
        <v>1307</v>
      </c>
      <c r="AQ65" s="78" t="b">
        <v>1</v>
      </c>
      <c r="AR65" s="78" t="b">
        <v>0</v>
      </c>
      <c r="AS65" s="78" t="b">
        <v>1</v>
      </c>
      <c r="AT65" s="78" t="s">
        <v>830</v>
      </c>
      <c r="AU65" s="78">
        <v>3</v>
      </c>
      <c r="AV65" s="83" t="s">
        <v>1357</v>
      </c>
      <c r="AW65" s="78" t="b">
        <v>0</v>
      </c>
      <c r="AX65" s="78" t="s">
        <v>1451</v>
      </c>
      <c r="AY65" s="83" t="s">
        <v>1514</v>
      </c>
      <c r="AZ65" s="78" t="s">
        <v>66</v>
      </c>
      <c r="BA65" s="78" t="str">
        <f>REPLACE(INDEX(GroupVertices[Group],MATCH(Vertices[[#This Row],[Vertex]],GroupVertices[Vertex],0)),1,1,"")</f>
        <v>3</v>
      </c>
      <c r="BB65" s="48" t="s">
        <v>429</v>
      </c>
      <c r="BC65" s="48" t="s">
        <v>429</v>
      </c>
      <c r="BD65" s="48" t="s">
        <v>435</v>
      </c>
      <c r="BE65" s="48" t="s">
        <v>435</v>
      </c>
      <c r="BF65" s="48" t="s">
        <v>447</v>
      </c>
      <c r="BG65" s="48" t="s">
        <v>455</v>
      </c>
      <c r="BH65" s="121" t="s">
        <v>2139</v>
      </c>
      <c r="BI65" s="121" t="s">
        <v>2181</v>
      </c>
      <c r="BJ65" s="121" t="s">
        <v>2223</v>
      </c>
      <c r="BK65" s="121" t="s">
        <v>2223</v>
      </c>
      <c r="BL65" s="121">
        <v>2</v>
      </c>
      <c r="BM65" s="124">
        <v>6.896551724137931</v>
      </c>
      <c r="BN65" s="121">
        <v>0</v>
      </c>
      <c r="BO65" s="124">
        <v>0</v>
      </c>
      <c r="BP65" s="121">
        <v>0</v>
      </c>
      <c r="BQ65" s="124">
        <v>0</v>
      </c>
      <c r="BR65" s="121">
        <v>27</v>
      </c>
      <c r="BS65" s="124">
        <v>93.10344827586206</v>
      </c>
      <c r="BT65" s="121">
        <v>29</v>
      </c>
      <c r="BU65" s="2"/>
      <c r="BV65" s="3"/>
      <c r="BW65" s="3"/>
      <c r="BX65" s="3"/>
      <c r="BY65" s="3"/>
    </row>
    <row r="66" spans="1:77" ht="41.45" customHeight="1">
      <c r="A66" s="64" t="s">
        <v>270</v>
      </c>
      <c r="C66" s="65"/>
      <c r="D66" s="65" t="s">
        <v>64</v>
      </c>
      <c r="E66" s="66">
        <v>169.7139854310876</v>
      </c>
      <c r="F66" s="68">
        <v>99.98491519249957</v>
      </c>
      <c r="G66" s="100" t="s">
        <v>1412</v>
      </c>
      <c r="H66" s="65"/>
      <c r="I66" s="69" t="s">
        <v>270</v>
      </c>
      <c r="J66" s="70"/>
      <c r="K66" s="70"/>
      <c r="L66" s="69" t="s">
        <v>1636</v>
      </c>
      <c r="M66" s="73">
        <v>6.027263512978477</v>
      </c>
      <c r="N66" s="74">
        <v>6772.35009765625</v>
      </c>
      <c r="O66" s="74">
        <v>7056.50537109375</v>
      </c>
      <c r="P66" s="75"/>
      <c r="Q66" s="76"/>
      <c r="R66" s="76"/>
      <c r="S66" s="86"/>
      <c r="T66" s="48">
        <v>0</v>
      </c>
      <c r="U66" s="48">
        <v>1</v>
      </c>
      <c r="V66" s="49">
        <v>0</v>
      </c>
      <c r="W66" s="49">
        <v>0.003817</v>
      </c>
      <c r="X66" s="49">
        <v>0.003605</v>
      </c>
      <c r="Y66" s="49">
        <v>0.427372</v>
      </c>
      <c r="Z66" s="49">
        <v>0</v>
      </c>
      <c r="AA66" s="49">
        <v>0</v>
      </c>
      <c r="AB66" s="71">
        <v>66</v>
      </c>
      <c r="AC66" s="71"/>
      <c r="AD66" s="72"/>
      <c r="AE66" s="78" t="s">
        <v>962</v>
      </c>
      <c r="AF66" s="78">
        <v>252</v>
      </c>
      <c r="AG66" s="78">
        <v>256</v>
      </c>
      <c r="AH66" s="78">
        <v>986</v>
      </c>
      <c r="AI66" s="78">
        <v>99</v>
      </c>
      <c r="AJ66" s="78"/>
      <c r="AK66" s="78" t="s">
        <v>1076</v>
      </c>
      <c r="AL66" s="78" t="s">
        <v>1168</v>
      </c>
      <c r="AM66" s="78"/>
      <c r="AN66" s="78"/>
      <c r="AO66" s="80">
        <v>40704.63555555556</v>
      </c>
      <c r="AP66" s="78"/>
      <c r="AQ66" s="78" t="b">
        <v>0</v>
      </c>
      <c r="AR66" s="78" t="b">
        <v>0</v>
      </c>
      <c r="AS66" s="78" t="b">
        <v>1</v>
      </c>
      <c r="AT66" s="78" t="s">
        <v>830</v>
      </c>
      <c r="AU66" s="78">
        <v>23</v>
      </c>
      <c r="AV66" s="83" t="s">
        <v>1357</v>
      </c>
      <c r="AW66" s="78" t="b">
        <v>0</v>
      </c>
      <c r="AX66" s="78" t="s">
        <v>1451</v>
      </c>
      <c r="AY66" s="83" t="s">
        <v>1515</v>
      </c>
      <c r="AZ66" s="78" t="s">
        <v>66</v>
      </c>
      <c r="BA66" s="78" t="str">
        <f>REPLACE(INDEX(GroupVertices[Group],MATCH(Vertices[[#This Row],[Vertex]],GroupVertices[Vertex],0)),1,1,"")</f>
        <v>3</v>
      </c>
      <c r="BB66" s="48"/>
      <c r="BC66" s="48"/>
      <c r="BD66" s="48"/>
      <c r="BE66" s="48"/>
      <c r="BF66" s="48" t="s">
        <v>446</v>
      </c>
      <c r="BG66" s="48" t="s">
        <v>446</v>
      </c>
      <c r="BH66" s="121" t="s">
        <v>2140</v>
      </c>
      <c r="BI66" s="121" t="s">
        <v>2140</v>
      </c>
      <c r="BJ66" s="121" t="s">
        <v>2224</v>
      </c>
      <c r="BK66" s="121" t="s">
        <v>2224</v>
      </c>
      <c r="BL66" s="121">
        <v>2</v>
      </c>
      <c r="BM66" s="124">
        <v>18.181818181818183</v>
      </c>
      <c r="BN66" s="121">
        <v>0</v>
      </c>
      <c r="BO66" s="124">
        <v>0</v>
      </c>
      <c r="BP66" s="121">
        <v>0</v>
      </c>
      <c r="BQ66" s="124">
        <v>0</v>
      </c>
      <c r="BR66" s="121">
        <v>9</v>
      </c>
      <c r="BS66" s="124">
        <v>81.81818181818181</v>
      </c>
      <c r="BT66" s="121">
        <v>11</v>
      </c>
      <c r="BU66" s="2"/>
      <c r="BV66" s="3"/>
      <c r="BW66" s="3"/>
      <c r="BX66" s="3"/>
      <c r="BY66" s="3"/>
    </row>
    <row r="67" spans="1:77" ht="41.45" customHeight="1">
      <c r="A67" s="64" t="s">
        <v>271</v>
      </c>
      <c r="C67" s="65"/>
      <c r="D67" s="65" t="s">
        <v>64</v>
      </c>
      <c r="E67" s="66">
        <v>172.23469720581306</v>
      </c>
      <c r="F67" s="68">
        <v>99.97998590500926</v>
      </c>
      <c r="G67" s="100" t="s">
        <v>1413</v>
      </c>
      <c r="H67" s="65"/>
      <c r="I67" s="69" t="s">
        <v>271</v>
      </c>
      <c r="J67" s="70"/>
      <c r="K67" s="70"/>
      <c r="L67" s="69" t="s">
        <v>1637</v>
      </c>
      <c r="M67" s="73">
        <v>7.670030723912389</v>
      </c>
      <c r="N67" s="74">
        <v>8134.33935546875</v>
      </c>
      <c r="O67" s="74">
        <v>5123.01708984375</v>
      </c>
      <c r="P67" s="75"/>
      <c r="Q67" s="76"/>
      <c r="R67" s="76"/>
      <c r="S67" s="86"/>
      <c r="T67" s="48">
        <v>0</v>
      </c>
      <c r="U67" s="48">
        <v>1</v>
      </c>
      <c r="V67" s="49">
        <v>0</v>
      </c>
      <c r="W67" s="49">
        <v>0.333333</v>
      </c>
      <c r="X67" s="49">
        <v>0</v>
      </c>
      <c r="Y67" s="49">
        <v>0.638295</v>
      </c>
      <c r="Z67" s="49">
        <v>0</v>
      </c>
      <c r="AA67" s="49">
        <v>0</v>
      </c>
      <c r="AB67" s="71">
        <v>67</v>
      </c>
      <c r="AC67" s="71"/>
      <c r="AD67" s="72"/>
      <c r="AE67" s="78" t="s">
        <v>963</v>
      </c>
      <c r="AF67" s="78">
        <v>146</v>
      </c>
      <c r="AG67" s="78">
        <v>339</v>
      </c>
      <c r="AH67" s="78">
        <v>1009</v>
      </c>
      <c r="AI67" s="78">
        <v>546</v>
      </c>
      <c r="AJ67" s="78"/>
      <c r="AK67" s="78" t="s">
        <v>1077</v>
      </c>
      <c r="AL67" s="78" t="s">
        <v>1169</v>
      </c>
      <c r="AM67" s="83" t="s">
        <v>1229</v>
      </c>
      <c r="AN67" s="78"/>
      <c r="AO67" s="80">
        <v>41663.55357638889</v>
      </c>
      <c r="AP67" s="83" t="s">
        <v>1308</v>
      </c>
      <c r="AQ67" s="78" t="b">
        <v>0</v>
      </c>
      <c r="AR67" s="78" t="b">
        <v>0</v>
      </c>
      <c r="AS67" s="78" t="b">
        <v>0</v>
      </c>
      <c r="AT67" s="78" t="s">
        <v>830</v>
      </c>
      <c r="AU67" s="78">
        <v>14</v>
      </c>
      <c r="AV67" s="83" t="s">
        <v>1357</v>
      </c>
      <c r="AW67" s="78" t="b">
        <v>0</v>
      </c>
      <c r="AX67" s="78" t="s">
        <v>1451</v>
      </c>
      <c r="AY67" s="83" t="s">
        <v>1516</v>
      </c>
      <c r="AZ67" s="78" t="s">
        <v>66</v>
      </c>
      <c r="BA67" s="78" t="str">
        <f>REPLACE(INDEX(GroupVertices[Group],MATCH(Vertices[[#This Row],[Vertex]],GroupVertices[Vertex],0)),1,1,"")</f>
        <v>8</v>
      </c>
      <c r="BB67" s="48"/>
      <c r="BC67" s="48"/>
      <c r="BD67" s="48"/>
      <c r="BE67" s="48"/>
      <c r="BF67" s="48" t="s">
        <v>446</v>
      </c>
      <c r="BG67" s="48" t="s">
        <v>446</v>
      </c>
      <c r="BH67" s="121" t="s">
        <v>2141</v>
      </c>
      <c r="BI67" s="121" t="s">
        <v>2141</v>
      </c>
      <c r="BJ67" s="121" t="s">
        <v>2225</v>
      </c>
      <c r="BK67" s="121" t="s">
        <v>2225</v>
      </c>
      <c r="BL67" s="121">
        <v>0</v>
      </c>
      <c r="BM67" s="124">
        <v>0</v>
      </c>
      <c r="BN67" s="121">
        <v>0</v>
      </c>
      <c r="BO67" s="124">
        <v>0</v>
      </c>
      <c r="BP67" s="121">
        <v>0</v>
      </c>
      <c r="BQ67" s="124">
        <v>0</v>
      </c>
      <c r="BR67" s="121">
        <v>6</v>
      </c>
      <c r="BS67" s="124">
        <v>100</v>
      </c>
      <c r="BT67" s="121">
        <v>6</v>
      </c>
      <c r="BU67" s="2"/>
      <c r="BV67" s="3"/>
      <c r="BW67" s="3"/>
      <c r="BX67" s="3"/>
      <c r="BY67" s="3"/>
    </row>
    <row r="68" spans="1:77" ht="41.45" customHeight="1">
      <c r="A68" s="64" t="s">
        <v>311</v>
      </c>
      <c r="C68" s="65"/>
      <c r="D68" s="65" t="s">
        <v>64</v>
      </c>
      <c r="E68" s="66">
        <v>192.30928133947015</v>
      </c>
      <c r="F68" s="68">
        <v>99.94072977210459</v>
      </c>
      <c r="G68" s="100" t="s">
        <v>1414</v>
      </c>
      <c r="H68" s="65"/>
      <c r="I68" s="69" t="s">
        <v>311</v>
      </c>
      <c r="J68" s="70"/>
      <c r="K68" s="70"/>
      <c r="L68" s="69" t="s">
        <v>1638</v>
      </c>
      <c r="M68" s="73">
        <v>20.752791283277638</v>
      </c>
      <c r="N68" s="74">
        <v>8680.09375</v>
      </c>
      <c r="O68" s="74">
        <v>5123.01708984375</v>
      </c>
      <c r="P68" s="75"/>
      <c r="Q68" s="76"/>
      <c r="R68" s="76"/>
      <c r="S68" s="86"/>
      <c r="T68" s="48">
        <v>3</v>
      </c>
      <c r="U68" s="48">
        <v>1</v>
      </c>
      <c r="V68" s="49">
        <v>2</v>
      </c>
      <c r="W68" s="49">
        <v>0.5</v>
      </c>
      <c r="X68" s="49">
        <v>0</v>
      </c>
      <c r="Y68" s="49">
        <v>1.723397</v>
      </c>
      <c r="Z68" s="49">
        <v>0</v>
      </c>
      <c r="AA68" s="49">
        <v>0</v>
      </c>
      <c r="AB68" s="71">
        <v>68</v>
      </c>
      <c r="AC68" s="71"/>
      <c r="AD68" s="72"/>
      <c r="AE68" s="78" t="s">
        <v>964</v>
      </c>
      <c r="AF68" s="78">
        <v>258</v>
      </c>
      <c r="AG68" s="78">
        <v>1000</v>
      </c>
      <c r="AH68" s="78">
        <v>589</v>
      </c>
      <c r="AI68" s="78">
        <v>1177</v>
      </c>
      <c r="AJ68" s="78"/>
      <c r="AK68" s="78" t="s">
        <v>1078</v>
      </c>
      <c r="AL68" s="78" t="s">
        <v>1170</v>
      </c>
      <c r="AM68" s="83" t="s">
        <v>1230</v>
      </c>
      <c r="AN68" s="78"/>
      <c r="AO68" s="80">
        <v>41562.70600694444</v>
      </c>
      <c r="AP68" s="83" t="s">
        <v>1309</v>
      </c>
      <c r="AQ68" s="78" t="b">
        <v>1</v>
      </c>
      <c r="AR68" s="78" t="b">
        <v>0</v>
      </c>
      <c r="AS68" s="78" t="b">
        <v>0</v>
      </c>
      <c r="AT68" s="78" t="s">
        <v>830</v>
      </c>
      <c r="AU68" s="78">
        <v>44</v>
      </c>
      <c r="AV68" s="83" t="s">
        <v>1357</v>
      </c>
      <c r="AW68" s="78" t="b">
        <v>0</v>
      </c>
      <c r="AX68" s="78" t="s">
        <v>1451</v>
      </c>
      <c r="AY68" s="83" t="s">
        <v>1517</v>
      </c>
      <c r="AZ68" s="78" t="s">
        <v>66</v>
      </c>
      <c r="BA68" s="78" t="str">
        <f>REPLACE(INDEX(GroupVertices[Group],MATCH(Vertices[[#This Row],[Vertex]],GroupVertices[Vertex],0)),1,1,"")</f>
        <v>8</v>
      </c>
      <c r="BB68" s="48"/>
      <c r="BC68" s="48"/>
      <c r="BD68" s="48"/>
      <c r="BE68" s="48"/>
      <c r="BF68" s="48" t="s">
        <v>446</v>
      </c>
      <c r="BG68" s="48" t="s">
        <v>446</v>
      </c>
      <c r="BH68" s="121" t="s">
        <v>2142</v>
      </c>
      <c r="BI68" s="121" t="s">
        <v>2142</v>
      </c>
      <c r="BJ68" s="121" t="s">
        <v>1996</v>
      </c>
      <c r="BK68" s="121" t="s">
        <v>1996</v>
      </c>
      <c r="BL68" s="121">
        <v>0</v>
      </c>
      <c r="BM68" s="124">
        <v>0</v>
      </c>
      <c r="BN68" s="121">
        <v>0</v>
      </c>
      <c r="BO68" s="124">
        <v>0</v>
      </c>
      <c r="BP68" s="121">
        <v>0</v>
      </c>
      <c r="BQ68" s="124">
        <v>0</v>
      </c>
      <c r="BR68" s="121">
        <v>4</v>
      </c>
      <c r="BS68" s="124">
        <v>100</v>
      </c>
      <c r="BT68" s="121">
        <v>4</v>
      </c>
      <c r="BU68" s="2"/>
      <c r="BV68" s="3"/>
      <c r="BW68" s="3"/>
      <c r="BX68" s="3"/>
      <c r="BY68" s="3"/>
    </row>
    <row r="69" spans="1:77" ht="41.45" customHeight="1">
      <c r="A69" s="64" t="s">
        <v>272</v>
      </c>
      <c r="C69" s="65"/>
      <c r="D69" s="65" t="s">
        <v>64</v>
      </c>
      <c r="E69" s="66">
        <v>175.45391947232994</v>
      </c>
      <c r="F69" s="68">
        <v>99.97369067038309</v>
      </c>
      <c r="G69" s="100" t="s">
        <v>1415</v>
      </c>
      <c r="H69" s="65"/>
      <c r="I69" s="69" t="s">
        <v>272</v>
      </c>
      <c r="J69" s="70"/>
      <c r="K69" s="70"/>
      <c r="L69" s="69" t="s">
        <v>1639</v>
      </c>
      <c r="M69" s="73">
        <v>9.768022583659313</v>
      </c>
      <c r="N69" s="74">
        <v>5425.75390625</v>
      </c>
      <c r="O69" s="74">
        <v>8741.8896484375</v>
      </c>
      <c r="P69" s="75"/>
      <c r="Q69" s="76"/>
      <c r="R69" s="76"/>
      <c r="S69" s="86"/>
      <c r="T69" s="48">
        <v>3</v>
      </c>
      <c r="U69" s="48">
        <v>1</v>
      </c>
      <c r="V69" s="49">
        <v>158</v>
      </c>
      <c r="W69" s="49">
        <v>0.003846</v>
      </c>
      <c r="X69" s="49">
        <v>0.004314</v>
      </c>
      <c r="Y69" s="49">
        <v>1.166103</v>
      </c>
      <c r="Z69" s="49">
        <v>0</v>
      </c>
      <c r="AA69" s="49">
        <v>0</v>
      </c>
      <c r="AB69" s="71">
        <v>69</v>
      </c>
      <c r="AC69" s="71"/>
      <c r="AD69" s="72"/>
      <c r="AE69" s="78" t="s">
        <v>965</v>
      </c>
      <c r="AF69" s="78">
        <v>118</v>
      </c>
      <c r="AG69" s="78">
        <v>445</v>
      </c>
      <c r="AH69" s="78">
        <v>1157</v>
      </c>
      <c r="AI69" s="78">
        <v>842</v>
      </c>
      <c r="AJ69" s="78"/>
      <c r="AK69" s="78" t="s">
        <v>1079</v>
      </c>
      <c r="AL69" s="78" t="s">
        <v>1171</v>
      </c>
      <c r="AM69" s="83" t="s">
        <v>1231</v>
      </c>
      <c r="AN69" s="78"/>
      <c r="AO69" s="80">
        <v>40868.775034722225</v>
      </c>
      <c r="AP69" s="78"/>
      <c r="AQ69" s="78" t="b">
        <v>1</v>
      </c>
      <c r="AR69" s="78" t="b">
        <v>0</v>
      </c>
      <c r="AS69" s="78" t="b">
        <v>1</v>
      </c>
      <c r="AT69" s="78" t="s">
        <v>830</v>
      </c>
      <c r="AU69" s="78">
        <v>14</v>
      </c>
      <c r="AV69" s="83" t="s">
        <v>1357</v>
      </c>
      <c r="AW69" s="78" t="b">
        <v>0</v>
      </c>
      <c r="AX69" s="78" t="s">
        <v>1451</v>
      </c>
      <c r="AY69" s="83" t="s">
        <v>1518</v>
      </c>
      <c r="AZ69" s="78" t="s">
        <v>66</v>
      </c>
      <c r="BA69" s="78" t="str">
        <f>REPLACE(INDEX(GroupVertices[Group],MATCH(Vertices[[#This Row],[Vertex]],GroupVertices[Vertex],0)),1,1,"")</f>
        <v>3</v>
      </c>
      <c r="BB69" s="48"/>
      <c r="BC69" s="48"/>
      <c r="BD69" s="48"/>
      <c r="BE69" s="48"/>
      <c r="BF69" s="48" t="s">
        <v>447</v>
      </c>
      <c r="BG69" s="48" t="s">
        <v>447</v>
      </c>
      <c r="BH69" s="121" t="s">
        <v>2143</v>
      </c>
      <c r="BI69" s="121" t="s">
        <v>2143</v>
      </c>
      <c r="BJ69" s="121" t="s">
        <v>2226</v>
      </c>
      <c r="BK69" s="121" t="s">
        <v>2226</v>
      </c>
      <c r="BL69" s="121">
        <v>1</v>
      </c>
      <c r="BM69" s="124">
        <v>12.5</v>
      </c>
      <c r="BN69" s="121">
        <v>0</v>
      </c>
      <c r="BO69" s="124">
        <v>0</v>
      </c>
      <c r="BP69" s="121">
        <v>0</v>
      </c>
      <c r="BQ69" s="124">
        <v>0</v>
      </c>
      <c r="BR69" s="121">
        <v>7</v>
      </c>
      <c r="BS69" s="124">
        <v>87.5</v>
      </c>
      <c r="BT69" s="121">
        <v>8</v>
      </c>
      <c r="BU69" s="2"/>
      <c r="BV69" s="3"/>
      <c r="BW69" s="3"/>
      <c r="BX69" s="3"/>
      <c r="BY69" s="3"/>
    </row>
    <row r="70" spans="1:77" ht="41.45" customHeight="1">
      <c r="A70" s="64" t="s">
        <v>273</v>
      </c>
      <c r="C70" s="65"/>
      <c r="D70" s="65" t="s">
        <v>64</v>
      </c>
      <c r="E70" s="66">
        <v>176.09168992135687</v>
      </c>
      <c r="F70" s="68">
        <v>99.97244350125905</v>
      </c>
      <c r="G70" s="100" t="s">
        <v>1416</v>
      </c>
      <c r="H70" s="65"/>
      <c r="I70" s="69" t="s">
        <v>273</v>
      </c>
      <c r="J70" s="70"/>
      <c r="K70" s="70"/>
      <c r="L70" s="69" t="s">
        <v>1640</v>
      </c>
      <c r="M70" s="73">
        <v>10.183662480401628</v>
      </c>
      <c r="N70" s="74">
        <v>4839.08251953125</v>
      </c>
      <c r="O70" s="74">
        <v>9646.09375</v>
      </c>
      <c r="P70" s="75"/>
      <c r="Q70" s="76"/>
      <c r="R70" s="76"/>
      <c r="S70" s="86"/>
      <c r="T70" s="48">
        <v>0</v>
      </c>
      <c r="U70" s="48">
        <v>1</v>
      </c>
      <c r="V70" s="49">
        <v>0</v>
      </c>
      <c r="W70" s="49">
        <v>0.00295</v>
      </c>
      <c r="X70" s="49">
        <v>0.00062</v>
      </c>
      <c r="Y70" s="49">
        <v>0.480396</v>
      </c>
      <c r="Z70" s="49">
        <v>0</v>
      </c>
      <c r="AA70" s="49">
        <v>0</v>
      </c>
      <c r="AB70" s="71">
        <v>70</v>
      </c>
      <c r="AC70" s="71"/>
      <c r="AD70" s="72"/>
      <c r="AE70" s="78" t="s">
        <v>966</v>
      </c>
      <c r="AF70" s="78">
        <v>598</v>
      </c>
      <c r="AG70" s="78">
        <v>466</v>
      </c>
      <c r="AH70" s="78">
        <v>1108</v>
      </c>
      <c r="AI70" s="78">
        <v>621</v>
      </c>
      <c r="AJ70" s="78"/>
      <c r="AK70" s="78" t="s">
        <v>1080</v>
      </c>
      <c r="AL70" s="78"/>
      <c r="AM70" s="78"/>
      <c r="AN70" s="78"/>
      <c r="AO70" s="80">
        <v>41114.8744212963</v>
      </c>
      <c r="AP70" s="83" t="s">
        <v>1310</v>
      </c>
      <c r="AQ70" s="78" t="b">
        <v>1</v>
      </c>
      <c r="AR70" s="78" t="b">
        <v>0</v>
      </c>
      <c r="AS70" s="78" t="b">
        <v>0</v>
      </c>
      <c r="AT70" s="78" t="s">
        <v>830</v>
      </c>
      <c r="AU70" s="78">
        <v>37</v>
      </c>
      <c r="AV70" s="83" t="s">
        <v>1357</v>
      </c>
      <c r="AW70" s="78" t="b">
        <v>0</v>
      </c>
      <c r="AX70" s="78" t="s">
        <v>1451</v>
      </c>
      <c r="AY70" s="83" t="s">
        <v>1519</v>
      </c>
      <c r="AZ70" s="78" t="s">
        <v>66</v>
      </c>
      <c r="BA70" s="78" t="str">
        <f>REPLACE(INDEX(GroupVertices[Group],MATCH(Vertices[[#This Row],[Vertex]],GroupVertices[Vertex],0)),1,1,"")</f>
        <v>3</v>
      </c>
      <c r="BB70" s="48"/>
      <c r="BC70" s="48"/>
      <c r="BD70" s="48"/>
      <c r="BE70" s="48"/>
      <c r="BF70" s="48" t="s">
        <v>447</v>
      </c>
      <c r="BG70" s="48" t="s">
        <v>447</v>
      </c>
      <c r="BH70" s="121" t="s">
        <v>2144</v>
      </c>
      <c r="BI70" s="121" t="s">
        <v>2144</v>
      </c>
      <c r="BJ70" s="121" t="s">
        <v>2227</v>
      </c>
      <c r="BK70" s="121" t="s">
        <v>2227</v>
      </c>
      <c r="BL70" s="121">
        <v>1</v>
      </c>
      <c r="BM70" s="124">
        <v>10</v>
      </c>
      <c r="BN70" s="121">
        <v>0</v>
      </c>
      <c r="BO70" s="124">
        <v>0</v>
      </c>
      <c r="BP70" s="121">
        <v>0</v>
      </c>
      <c r="BQ70" s="124">
        <v>0</v>
      </c>
      <c r="BR70" s="121">
        <v>9</v>
      </c>
      <c r="BS70" s="124">
        <v>90</v>
      </c>
      <c r="BT70" s="121">
        <v>10</v>
      </c>
      <c r="BU70" s="2"/>
      <c r="BV70" s="3"/>
      <c r="BW70" s="3"/>
      <c r="BX70" s="3"/>
      <c r="BY70" s="3"/>
    </row>
    <row r="71" spans="1:77" ht="41.45" customHeight="1">
      <c r="A71" s="64" t="s">
        <v>274</v>
      </c>
      <c r="C71" s="65"/>
      <c r="D71" s="65" t="s">
        <v>64</v>
      </c>
      <c r="E71" s="66">
        <v>289.49334976262094</v>
      </c>
      <c r="F71" s="68">
        <v>99.75068495320146</v>
      </c>
      <c r="G71" s="100" t="s">
        <v>1417</v>
      </c>
      <c r="H71" s="65"/>
      <c r="I71" s="69" t="s">
        <v>274</v>
      </c>
      <c r="J71" s="70"/>
      <c r="K71" s="70"/>
      <c r="L71" s="69" t="s">
        <v>1641</v>
      </c>
      <c r="M71" s="73">
        <v>84.08839459639232</v>
      </c>
      <c r="N71" s="74">
        <v>4184.47802734375</v>
      </c>
      <c r="O71" s="74">
        <v>5654.1513671875</v>
      </c>
      <c r="P71" s="75"/>
      <c r="Q71" s="76"/>
      <c r="R71" s="76"/>
      <c r="S71" s="86"/>
      <c r="T71" s="48">
        <v>0</v>
      </c>
      <c r="U71" s="48">
        <v>1</v>
      </c>
      <c r="V71" s="49">
        <v>0</v>
      </c>
      <c r="W71" s="49">
        <v>0.00431</v>
      </c>
      <c r="X71" s="49">
        <v>0.017026</v>
      </c>
      <c r="Y71" s="49">
        <v>0.476527</v>
      </c>
      <c r="Z71" s="49">
        <v>0</v>
      </c>
      <c r="AA71" s="49">
        <v>0</v>
      </c>
      <c r="AB71" s="71">
        <v>71</v>
      </c>
      <c r="AC71" s="71"/>
      <c r="AD71" s="72"/>
      <c r="AE71" s="78" t="s">
        <v>967</v>
      </c>
      <c r="AF71" s="78">
        <v>4627</v>
      </c>
      <c r="AG71" s="78">
        <v>4200</v>
      </c>
      <c r="AH71" s="78">
        <v>2853</v>
      </c>
      <c r="AI71" s="78">
        <v>224</v>
      </c>
      <c r="AJ71" s="78"/>
      <c r="AK71" s="78" t="s">
        <v>1081</v>
      </c>
      <c r="AL71" s="83" t="s">
        <v>1172</v>
      </c>
      <c r="AM71" s="83" t="s">
        <v>1232</v>
      </c>
      <c r="AN71" s="78"/>
      <c r="AO71" s="80">
        <v>40718.66646990741</v>
      </c>
      <c r="AP71" s="83" t="s">
        <v>1311</v>
      </c>
      <c r="AQ71" s="78" t="b">
        <v>0</v>
      </c>
      <c r="AR71" s="78" t="b">
        <v>0</v>
      </c>
      <c r="AS71" s="78" t="b">
        <v>0</v>
      </c>
      <c r="AT71" s="78" t="s">
        <v>830</v>
      </c>
      <c r="AU71" s="78">
        <v>91</v>
      </c>
      <c r="AV71" s="83" t="s">
        <v>1367</v>
      </c>
      <c r="AW71" s="78" t="b">
        <v>0</v>
      </c>
      <c r="AX71" s="78" t="s">
        <v>1451</v>
      </c>
      <c r="AY71" s="83" t="s">
        <v>1520</v>
      </c>
      <c r="AZ71" s="78" t="s">
        <v>66</v>
      </c>
      <c r="BA71" s="78" t="str">
        <f>REPLACE(INDEX(GroupVertices[Group],MATCH(Vertices[[#This Row],[Vertex]],GroupVertices[Vertex],0)),1,1,"")</f>
        <v>1</v>
      </c>
      <c r="BB71" s="48"/>
      <c r="BC71" s="48"/>
      <c r="BD71" s="48"/>
      <c r="BE71" s="48"/>
      <c r="BF71" s="48" t="s">
        <v>445</v>
      </c>
      <c r="BG71" s="48" t="s">
        <v>445</v>
      </c>
      <c r="BH71" s="121" t="s">
        <v>2113</v>
      </c>
      <c r="BI71" s="121" t="s">
        <v>2113</v>
      </c>
      <c r="BJ71" s="121" t="s">
        <v>2195</v>
      </c>
      <c r="BK71" s="121" t="s">
        <v>2195</v>
      </c>
      <c r="BL71" s="121">
        <v>1</v>
      </c>
      <c r="BM71" s="124">
        <v>11.11111111111111</v>
      </c>
      <c r="BN71" s="121">
        <v>0</v>
      </c>
      <c r="BO71" s="124">
        <v>0</v>
      </c>
      <c r="BP71" s="121">
        <v>0</v>
      </c>
      <c r="BQ71" s="124">
        <v>0</v>
      </c>
      <c r="BR71" s="121">
        <v>8</v>
      </c>
      <c r="BS71" s="124">
        <v>88.88888888888889</v>
      </c>
      <c r="BT71" s="121">
        <v>9</v>
      </c>
      <c r="BU71" s="2"/>
      <c r="BV71" s="3"/>
      <c r="BW71" s="3"/>
      <c r="BX71" s="3"/>
      <c r="BY71" s="3"/>
    </row>
    <row r="72" spans="1:77" ht="41.45" customHeight="1">
      <c r="A72" s="64" t="s">
        <v>275</v>
      </c>
      <c r="C72" s="65"/>
      <c r="D72" s="65" t="s">
        <v>64</v>
      </c>
      <c r="E72" s="66">
        <v>167.46660384880224</v>
      </c>
      <c r="F72" s="68">
        <v>99.9893099789367</v>
      </c>
      <c r="G72" s="100" t="s">
        <v>1418</v>
      </c>
      <c r="H72" s="65"/>
      <c r="I72" s="69" t="s">
        <v>275</v>
      </c>
      <c r="J72" s="70"/>
      <c r="K72" s="70"/>
      <c r="L72" s="69" t="s">
        <v>1642</v>
      </c>
      <c r="M72" s="73">
        <v>4.562627686362701</v>
      </c>
      <c r="N72" s="74">
        <v>4426.8603515625</v>
      </c>
      <c r="O72" s="74">
        <v>6329.4091796875</v>
      </c>
      <c r="P72" s="75"/>
      <c r="Q72" s="76"/>
      <c r="R72" s="76"/>
      <c r="S72" s="86"/>
      <c r="T72" s="48">
        <v>0</v>
      </c>
      <c r="U72" s="48">
        <v>1</v>
      </c>
      <c r="V72" s="49">
        <v>0</v>
      </c>
      <c r="W72" s="49">
        <v>0.00431</v>
      </c>
      <c r="X72" s="49">
        <v>0.017026</v>
      </c>
      <c r="Y72" s="49">
        <v>0.476527</v>
      </c>
      <c r="Z72" s="49">
        <v>0</v>
      </c>
      <c r="AA72" s="49">
        <v>0</v>
      </c>
      <c r="AB72" s="71">
        <v>72</v>
      </c>
      <c r="AC72" s="71"/>
      <c r="AD72" s="72"/>
      <c r="AE72" s="78" t="s">
        <v>968</v>
      </c>
      <c r="AF72" s="78">
        <v>153</v>
      </c>
      <c r="AG72" s="78">
        <v>182</v>
      </c>
      <c r="AH72" s="78">
        <v>601</v>
      </c>
      <c r="AI72" s="78">
        <v>525</v>
      </c>
      <c r="AJ72" s="78"/>
      <c r="AK72" s="78" t="s">
        <v>1082</v>
      </c>
      <c r="AL72" s="78" t="s">
        <v>1173</v>
      </c>
      <c r="AM72" s="78"/>
      <c r="AN72" s="78"/>
      <c r="AO72" s="80">
        <v>42062.723020833335</v>
      </c>
      <c r="AP72" s="78"/>
      <c r="AQ72" s="78" t="b">
        <v>1</v>
      </c>
      <c r="AR72" s="78" t="b">
        <v>0</v>
      </c>
      <c r="AS72" s="78" t="b">
        <v>0</v>
      </c>
      <c r="AT72" s="78" t="s">
        <v>830</v>
      </c>
      <c r="AU72" s="78">
        <v>25</v>
      </c>
      <c r="AV72" s="83" t="s">
        <v>1357</v>
      </c>
      <c r="AW72" s="78" t="b">
        <v>0</v>
      </c>
      <c r="AX72" s="78" t="s">
        <v>1451</v>
      </c>
      <c r="AY72" s="83" t="s">
        <v>1521</v>
      </c>
      <c r="AZ72" s="78" t="s">
        <v>66</v>
      </c>
      <c r="BA72" s="78" t="str">
        <f>REPLACE(INDEX(GroupVertices[Group],MATCH(Vertices[[#This Row],[Vertex]],GroupVertices[Vertex],0)),1,1,"")</f>
        <v>1</v>
      </c>
      <c r="BB72" s="48"/>
      <c r="BC72" s="48"/>
      <c r="BD72" s="48"/>
      <c r="BE72" s="48"/>
      <c r="BF72" s="48" t="s">
        <v>445</v>
      </c>
      <c r="BG72" s="48" t="s">
        <v>445</v>
      </c>
      <c r="BH72" s="121" t="s">
        <v>2113</v>
      </c>
      <c r="BI72" s="121" t="s">
        <v>2113</v>
      </c>
      <c r="BJ72" s="121" t="s">
        <v>2195</v>
      </c>
      <c r="BK72" s="121" t="s">
        <v>2195</v>
      </c>
      <c r="BL72" s="121">
        <v>1</v>
      </c>
      <c r="BM72" s="124">
        <v>11.11111111111111</v>
      </c>
      <c r="BN72" s="121">
        <v>0</v>
      </c>
      <c r="BO72" s="124">
        <v>0</v>
      </c>
      <c r="BP72" s="121">
        <v>0</v>
      </c>
      <c r="BQ72" s="124">
        <v>0</v>
      </c>
      <c r="BR72" s="121">
        <v>8</v>
      </c>
      <c r="BS72" s="124">
        <v>88.88888888888889</v>
      </c>
      <c r="BT72" s="121">
        <v>9</v>
      </c>
      <c r="BU72" s="2"/>
      <c r="BV72" s="3"/>
      <c r="BW72" s="3"/>
      <c r="BX72" s="3"/>
      <c r="BY72" s="3"/>
    </row>
    <row r="73" spans="1:77" ht="41.45" customHeight="1">
      <c r="A73" s="64" t="s">
        <v>276</v>
      </c>
      <c r="C73" s="65"/>
      <c r="D73" s="65" t="s">
        <v>64</v>
      </c>
      <c r="E73" s="66">
        <v>172.5383974196354</v>
      </c>
      <c r="F73" s="68">
        <v>99.9793920149502</v>
      </c>
      <c r="G73" s="100" t="s">
        <v>1419</v>
      </c>
      <c r="H73" s="65"/>
      <c r="I73" s="69" t="s">
        <v>276</v>
      </c>
      <c r="J73" s="70"/>
      <c r="K73" s="70"/>
      <c r="L73" s="69" t="s">
        <v>1643</v>
      </c>
      <c r="M73" s="73">
        <v>7.867954484265873</v>
      </c>
      <c r="N73" s="74">
        <v>8990.3291015625</v>
      </c>
      <c r="O73" s="74">
        <v>2005.6817626953125</v>
      </c>
      <c r="P73" s="75"/>
      <c r="Q73" s="76"/>
      <c r="R73" s="76"/>
      <c r="S73" s="86"/>
      <c r="T73" s="48">
        <v>0</v>
      </c>
      <c r="U73" s="48">
        <v>1</v>
      </c>
      <c r="V73" s="49">
        <v>0</v>
      </c>
      <c r="W73" s="49">
        <v>1</v>
      </c>
      <c r="X73" s="49">
        <v>0</v>
      </c>
      <c r="Y73" s="49">
        <v>0.999996</v>
      </c>
      <c r="Z73" s="49">
        <v>0</v>
      </c>
      <c r="AA73" s="49">
        <v>0</v>
      </c>
      <c r="AB73" s="71">
        <v>73</v>
      </c>
      <c r="AC73" s="71"/>
      <c r="AD73" s="72"/>
      <c r="AE73" s="78" t="s">
        <v>969</v>
      </c>
      <c r="AF73" s="78">
        <v>316</v>
      </c>
      <c r="AG73" s="78">
        <v>349</v>
      </c>
      <c r="AH73" s="78">
        <v>1168</v>
      </c>
      <c r="AI73" s="78">
        <v>947</v>
      </c>
      <c r="AJ73" s="78"/>
      <c r="AK73" s="78" t="s">
        <v>1083</v>
      </c>
      <c r="AL73" s="78" t="s">
        <v>860</v>
      </c>
      <c r="AM73" s="78"/>
      <c r="AN73" s="78"/>
      <c r="AO73" s="80">
        <v>40256.661087962966</v>
      </c>
      <c r="AP73" s="83" t="s">
        <v>1312</v>
      </c>
      <c r="AQ73" s="78" t="b">
        <v>0</v>
      </c>
      <c r="AR73" s="78" t="b">
        <v>0</v>
      </c>
      <c r="AS73" s="78" t="b">
        <v>1</v>
      </c>
      <c r="AT73" s="78" t="s">
        <v>830</v>
      </c>
      <c r="AU73" s="78">
        <v>32</v>
      </c>
      <c r="AV73" s="83" t="s">
        <v>1357</v>
      </c>
      <c r="AW73" s="78" t="b">
        <v>0</v>
      </c>
      <c r="AX73" s="78" t="s">
        <v>1451</v>
      </c>
      <c r="AY73" s="83" t="s">
        <v>1522</v>
      </c>
      <c r="AZ73" s="78" t="s">
        <v>66</v>
      </c>
      <c r="BA73" s="78" t="str">
        <f>REPLACE(INDEX(GroupVertices[Group],MATCH(Vertices[[#This Row],[Vertex]],GroupVertices[Vertex],0)),1,1,"")</f>
        <v>12</v>
      </c>
      <c r="BB73" s="48"/>
      <c r="BC73" s="48"/>
      <c r="BD73" s="48"/>
      <c r="BE73" s="48"/>
      <c r="BF73" s="48" t="s">
        <v>464</v>
      </c>
      <c r="BG73" s="48" t="s">
        <v>464</v>
      </c>
      <c r="BH73" s="121" t="s">
        <v>2145</v>
      </c>
      <c r="BI73" s="121" t="s">
        <v>2145</v>
      </c>
      <c r="BJ73" s="121" t="s">
        <v>2228</v>
      </c>
      <c r="BK73" s="121" t="s">
        <v>2228</v>
      </c>
      <c r="BL73" s="121">
        <v>1</v>
      </c>
      <c r="BM73" s="124">
        <v>8.333333333333334</v>
      </c>
      <c r="BN73" s="121">
        <v>0</v>
      </c>
      <c r="BO73" s="124">
        <v>0</v>
      </c>
      <c r="BP73" s="121">
        <v>0</v>
      </c>
      <c r="BQ73" s="124">
        <v>0</v>
      </c>
      <c r="BR73" s="121">
        <v>11</v>
      </c>
      <c r="BS73" s="124">
        <v>91.66666666666667</v>
      </c>
      <c r="BT73" s="121">
        <v>12</v>
      </c>
      <c r="BU73" s="2"/>
      <c r="BV73" s="3"/>
      <c r="BW73" s="3"/>
      <c r="BX73" s="3"/>
      <c r="BY73" s="3"/>
    </row>
    <row r="74" spans="1:77" ht="41.45" customHeight="1">
      <c r="A74" s="64" t="s">
        <v>323</v>
      </c>
      <c r="C74" s="65"/>
      <c r="D74" s="65" t="s">
        <v>64</v>
      </c>
      <c r="E74" s="66">
        <v>184.92936614358715</v>
      </c>
      <c r="F74" s="68">
        <v>99.95516130054004</v>
      </c>
      <c r="G74" s="100" t="s">
        <v>1420</v>
      </c>
      <c r="H74" s="65"/>
      <c r="I74" s="69" t="s">
        <v>323</v>
      </c>
      <c r="J74" s="70"/>
      <c r="K74" s="70"/>
      <c r="L74" s="69" t="s">
        <v>1644</v>
      </c>
      <c r="M74" s="73">
        <v>15.943243906687995</v>
      </c>
      <c r="N74" s="74">
        <v>9532.8349609375</v>
      </c>
      <c r="O74" s="74">
        <v>2005.6817626953125</v>
      </c>
      <c r="P74" s="75"/>
      <c r="Q74" s="76"/>
      <c r="R74" s="76"/>
      <c r="S74" s="86"/>
      <c r="T74" s="48">
        <v>1</v>
      </c>
      <c r="U74" s="48">
        <v>0</v>
      </c>
      <c r="V74" s="49">
        <v>0</v>
      </c>
      <c r="W74" s="49">
        <v>1</v>
      </c>
      <c r="X74" s="49">
        <v>0</v>
      </c>
      <c r="Y74" s="49">
        <v>0.999996</v>
      </c>
      <c r="Z74" s="49">
        <v>0</v>
      </c>
      <c r="AA74" s="49">
        <v>0</v>
      </c>
      <c r="AB74" s="71">
        <v>74</v>
      </c>
      <c r="AC74" s="71"/>
      <c r="AD74" s="72"/>
      <c r="AE74" s="78" t="s">
        <v>970</v>
      </c>
      <c r="AF74" s="78">
        <v>42</v>
      </c>
      <c r="AG74" s="78">
        <v>757</v>
      </c>
      <c r="AH74" s="78">
        <v>242</v>
      </c>
      <c r="AI74" s="78">
        <v>37</v>
      </c>
      <c r="AJ74" s="78"/>
      <c r="AK74" s="78" t="s">
        <v>1084</v>
      </c>
      <c r="AL74" s="78" t="s">
        <v>1174</v>
      </c>
      <c r="AM74" s="83" t="s">
        <v>1233</v>
      </c>
      <c r="AN74" s="78"/>
      <c r="AO74" s="80">
        <v>40464.64376157407</v>
      </c>
      <c r="AP74" s="78"/>
      <c r="AQ74" s="78" t="b">
        <v>0</v>
      </c>
      <c r="AR74" s="78" t="b">
        <v>0</v>
      </c>
      <c r="AS74" s="78" t="b">
        <v>0</v>
      </c>
      <c r="AT74" s="78" t="s">
        <v>830</v>
      </c>
      <c r="AU74" s="78">
        <v>24</v>
      </c>
      <c r="AV74" s="83" t="s">
        <v>1368</v>
      </c>
      <c r="AW74" s="78" t="b">
        <v>0</v>
      </c>
      <c r="AX74" s="78" t="s">
        <v>1451</v>
      </c>
      <c r="AY74" s="83" t="s">
        <v>1523</v>
      </c>
      <c r="AZ74" s="78" t="s">
        <v>65</v>
      </c>
      <c r="BA74" s="78" t="str">
        <f>REPLACE(INDEX(GroupVertices[Group],MATCH(Vertices[[#This Row],[Vertex]],GroupVertices[Vertex],0)),1,1,"")</f>
        <v>12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277</v>
      </c>
      <c r="C75" s="65"/>
      <c r="D75" s="65" t="s">
        <v>64</v>
      </c>
      <c r="E75" s="66">
        <v>162.03037002138223</v>
      </c>
      <c r="F75" s="68">
        <v>99.99994061099409</v>
      </c>
      <c r="G75" s="100" t="s">
        <v>1421</v>
      </c>
      <c r="H75" s="65"/>
      <c r="I75" s="69" t="s">
        <v>277</v>
      </c>
      <c r="J75" s="70"/>
      <c r="K75" s="70"/>
      <c r="L75" s="69" t="s">
        <v>1645</v>
      </c>
      <c r="M75" s="73">
        <v>1.0197923760353484</v>
      </c>
      <c r="N75" s="74">
        <v>1124.9222412109375</v>
      </c>
      <c r="O75" s="74">
        <v>3656.987060546875</v>
      </c>
      <c r="P75" s="75"/>
      <c r="Q75" s="76"/>
      <c r="R75" s="76"/>
      <c r="S75" s="86"/>
      <c r="T75" s="48">
        <v>1</v>
      </c>
      <c r="U75" s="48">
        <v>1</v>
      </c>
      <c r="V75" s="49">
        <v>0</v>
      </c>
      <c r="W75" s="49">
        <v>0</v>
      </c>
      <c r="X75" s="49">
        <v>0</v>
      </c>
      <c r="Y75" s="49">
        <v>0.999996</v>
      </c>
      <c r="Z75" s="49">
        <v>0</v>
      </c>
      <c r="AA75" s="49" t="s">
        <v>2372</v>
      </c>
      <c r="AB75" s="71">
        <v>75</v>
      </c>
      <c r="AC75" s="71"/>
      <c r="AD75" s="72"/>
      <c r="AE75" s="78" t="s">
        <v>971</v>
      </c>
      <c r="AF75" s="78">
        <v>40</v>
      </c>
      <c r="AG75" s="78">
        <v>3</v>
      </c>
      <c r="AH75" s="78">
        <v>10</v>
      </c>
      <c r="AI75" s="78">
        <v>5</v>
      </c>
      <c r="AJ75" s="78"/>
      <c r="AK75" s="78"/>
      <c r="AL75" s="78" t="s">
        <v>1175</v>
      </c>
      <c r="AM75" s="78"/>
      <c r="AN75" s="78"/>
      <c r="AO75" s="80">
        <v>40327.991585648146</v>
      </c>
      <c r="AP75" s="78"/>
      <c r="AQ75" s="78" t="b">
        <v>1</v>
      </c>
      <c r="AR75" s="78" t="b">
        <v>0</v>
      </c>
      <c r="AS75" s="78" t="b">
        <v>0</v>
      </c>
      <c r="AT75" s="78" t="s">
        <v>830</v>
      </c>
      <c r="AU75" s="78">
        <v>0</v>
      </c>
      <c r="AV75" s="83" t="s">
        <v>1357</v>
      </c>
      <c r="AW75" s="78" t="b">
        <v>0</v>
      </c>
      <c r="AX75" s="78" t="s">
        <v>1451</v>
      </c>
      <c r="AY75" s="83" t="s">
        <v>1524</v>
      </c>
      <c r="AZ75" s="78" t="s">
        <v>66</v>
      </c>
      <c r="BA75" s="78" t="str">
        <f>REPLACE(INDEX(GroupVertices[Group],MATCH(Vertices[[#This Row],[Vertex]],GroupVertices[Vertex],0)),1,1,"")</f>
        <v>2</v>
      </c>
      <c r="BB75" s="48"/>
      <c r="BC75" s="48"/>
      <c r="BD75" s="48"/>
      <c r="BE75" s="48"/>
      <c r="BF75" s="48" t="s">
        <v>446</v>
      </c>
      <c r="BG75" s="48" t="s">
        <v>446</v>
      </c>
      <c r="BH75" s="121" t="s">
        <v>2146</v>
      </c>
      <c r="BI75" s="121" t="s">
        <v>2146</v>
      </c>
      <c r="BJ75" s="121" t="s">
        <v>2229</v>
      </c>
      <c r="BK75" s="121" t="s">
        <v>2229</v>
      </c>
      <c r="BL75" s="121">
        <v>1</v>
      </c>
      <c r="BM75" s="124">
        <v>4.3478260869565215</v>
      </c>
      <c r="BN75" s="121">
        <v>0</v>
      </c>
      <c r="BO75" s="124">
        <v>0</v>
      </c>
      <c r="BP75" s="121">
        <v>0</v>
      </c>
      <c r="BQ75" s="124">
        <v>0</v>
      </c>
      <c r="BR75" s="121">
        <v>22</v>
      </c>
      <c r="BS75" s="124">
        <v>95.65217391304348</v>
      </c>
      <c r="BT75" s="121">
        <v>23</v>
      </c>
      <c r="BU75" s="2"/>
      <c r="BV75" s="3"/>
      <c r="BW75" s="3"/>
      <c r="BX75" s="3"/>
      <c r="BY75" s="3"/>
    </row>
    <row r="76" spans="1:77" ht="41.45" customHeight="1">
      <c r="A76" s="64" t="s">
        <v>278</v>
      </c>
      <c r="C76" s="65"/>
      <c r="D76" s="65" t="s">
        <v>64</v>
      </c>
      <c r="E76" s="66">
        <v>188.4826586453086</v>
      </c>
      <c r="F76" s="68">
        <v>99.9482127868489</v>
      </c>
      <c r="G76" s="100" t="s">
        <v>1422</v>
      </c>
      <c r="H76" s="65"/>
      <c r="I76" s="69" t="s">
        <v>278</v>
      </c>
      <c r="J76" s="70"/>
      <c r="K76" s="70"/>
      <c r="L76" s="69" t="s">
        <v>1646</v>
      </c>
      <c r="M76" s="73">
        <v>18.25895190282375</v>
      </c>
      <c r="N76" s="74">
        <v>5112.21240234375</v>
      </c>
      <c r="O76" s="74">
        <v>7642.9423828125</v>
      </c>
      <c r="P76" s="75"/>
      <c r="Q76" s="76"/>
      <c r="R76" s="76"/>
      <c r="S76" s="86"/>
      <c r="T76" s="48">
        <v>0</v>
      </c>
      <c r="U76" s="48">
        <v>1</v>
      </c>
      <c r="V76" s="49">
        <v>0</v>
      </c>
      <c r="W76" s="49">
        <v>0.003817</v>
      </c>
      <c r="X76" s="49">
        <v>0.003605</v>
      </c>
      <c r="Y76" s="49">
        <v>0.427372</v>
      </c>
      <c r="Z76" s="49">
        <v>0</v>
      </c>
      <c r="AA76" s="49">
        <v>0</v>
      </c>
      <c r="AB76" s="71">
        <v>76</v>
      </c>
      <c r="AC76" s="71"/>
      <c r="AD76" s="72"/>
      <c r="AE76" s="78" t="s">
        <v>972</v>
      </c>
      <c r="AF76" s="78">
        <v>732</v>
      </c>
      <c r="AG76" s="78">
        <v>874</v>
      </c>
      <c r="AH76" s="78">
        <v>6061</v>
      </c>
      <c r="AI76" s="78">
        <v>1264</v>
      </c>
      <c r="AJ76" s="78"/>
      <c r="AK76" s="78" t="s">
        <v>1085</v>
      </c>
      <c r="AL76" s="78" t="s">
        <v>1176</v>
      </c>
      <c r="AM76" s="83" t="s">
        <v>1234</v>
      </c>
      <c r="AN76" s="78"/>
      <c r="AO76" s="80">
        <v>39177.78057870371</v>
      </c>
      <c r="AP76" s="83" t="s">
        <v>1313</v>
      </c>
      <c r="AQ76" s="78" t="b">
        <v>0</v>
      </c>
      <c r="AR76" s="78" t="b">
        <v>0</v>
      </c>
      <c r="AS76" s="78" t="b">
        <v>1</v>
      </c>
      <c r="AT76" s="78" t="s">
        <v>830</v>
      </c>
      <c r="AU76" s="78">
        <v>117</v>
      </c>
      <c r="AV76" s="83" t="s">
        <v>1357</v>
      </c>
      <c r="AW76" s="78" t="b">
        <v>0</v>
      </c>
      <c r="AX76" s="78" t="s">
        <v>1451</v>
      </c>
      <c r="AY76" s="83" t="s">
        <v>1525</v>
      </c>
      <c r="AZ76" s="78" t="s">
        <v>66</v>
      </c>
      <c r="BA76" s="78" t="str">
        <f>REPLACE(INDEX(GroupVertices[Group],MATCH(Vertices[[#This Row],[Vertex]],GroupVertices[Vertex],0)),1,1,"")</f>
        <v>3</v>
      </c>
      <c r="BB76" s="48"/>
      <c r="BC76" s="48"/>
      <c r="BD76" s="48"/>
      <c r="BE76" s="48"/>
      <c r="BF76" s="48" t="s">
        <v>455</v>
      </c>
      <c r="BG76" s="48" t="s">
        <v>455</v>
      </c>
      <c r="BH76" s="121" t="s">
        <v>2147</v>
      </c>
      <c r="BI76" s="121" t="s">
        <v>2147</v>
      </c>
      <c r="BJ76" s="121" t="s">
        <v>2230</v>
      </c>
      <c r="BK76" s="121" t="s">
        <v>2230</v>
      </c>
      <c r="BL76" s="121">
        <v>0</v>
      </c>
      <c r="BM76" s="124">
        <v>0</v>
      </c>
      <c r="BN76" s="121">
        <v>0</v>
      </c>
      <c r="BO76" s="124">
        <v>0</v>
      </c>
      <c r="BP76" s="121">
        <v>0</v>
      </c>
      <c r="BQ76" s="124">
        <v>0</v>
      </c>
      <c r="BR76" s="121">
        <v>11</v>
      </c>
      <c r="BS76" s="124">
        <v>100</v>
      </c>
      <c r="BT76" s="121">
        <v>11</v>
      </c>
      <c r="BU76" s="2"/>
      <c r="BV76" s="3"/>
      <c r="BW76" s="3"/>
      <c r="BX76" s="3"/>
      <c r="BY76" s="3"/>
    </row>
    <row r="77" spans="1:77" ht="41.45" customHeight="1">
      <c r="A77" s="64" t="s">
        <v>279</v>
      </c>
      <c r="C77" s="65"/>
      <c r="D77" s="65" t="s">
        <v>64</v>
      </c>
      <c r="E77" s="66">
        <v>199.021056064944</v>
      </c>
      <c r="F77" s="68">
        <v>99.92760480179909</v>
      </c>
      <c r="G77" s="100" t="s">
        <v>539</v>
      </c>
      <c r="H77" s="65"/>
      <c r="I77" s="69" t="s">
        <v>279</v>
      </c>
      <c r="J77" s="70"/>
      <c r="K77" s="70"/>
      <c r="L77" s="69" t="s">
        <v>1647</v>
      </c>
      <c r="M77" s="73">
        <v>25.126906387089623</v>
      </c>
      <c r="N77" s="74">
        <v>3604.948974609375</v>
      </c>
      <c r="O77" s="74">
        <v>1768.9407958984375</v>
      </c>
      <c r="P77" s="75"/>
      <c r="Q77" s="76"/>
      <c r="R77" s="76"/>
      <c r="S77" s="86"/>
      <c r="T77" s="48">
        <v>1</v>
      </c>
      <c r="U77" s="48">
        <v>1</v>
      </c>
      <c r="V77" s="49">
        <v>0</v>
      </c>
      <c r="W77" s="49">
        <v>0</v>
      </c>
      <c r="X77" s="49">
        <v>0</v>
      </c>
      <c r="Y77" s="49">
        <v>0.999996</v>
      </c>
      <c r="Z77" s="49">
        <v>0</v>
      </c>
      <c r="AA77" s="49" t="s">
        <v>2372</v>
      </c>
      <c r="AB77" s="71">
        <v>77</v>
      </c>
      <c r="AC77" s="71"/>
      <c r="AD77" s="72"/>
      <c r="AE77" s="78" t="s">
        <v>973</v>
      </c>
      <c r="AF77" s="78">
        <v>1530</v>
      </c>
      <c r="AG77" s="78">
        <v>1221</v>
      </c>
      <c r="AH77" s="78">
        <v>2292</v>
      </c>
      <c r="AI77" s="78">
        <v>11255</v>
      </c>
      <c r="AJ77" s="78"/>
      <c r="AK77" s="78" t="s">
        <v>1086</v>
      </c>
      <c r="AL77" s="78" t="s">
        <v>1131</v>
      </c>
      <c r="AM77" s="83" t="s">
        <v>1235</v>
      </c>
      <c r="AN77" s="78"/>
      <c r="AO77" s="80">
        <v>42417.73701388889</v>
      </c>
      <c r="AP77" s="83" t="s">
        <v>1314</v>
      </c>
      <c r="AQ77" s="78" t="b">
        <v>0</v>
      </c>
      <c r="AR77" s="78" t="b">
        <v>0</v>
      </c>
      <c r="AS77" s="78" t="b">
        <v>1</v>
      </c>
      <c r="AT77" s="78" t="s">
        <v>830</v>
      </c>
      <c r="AU77" s="78">
        <v>62</v>
      </c>
      <c r="AV77" s="83" t="s">
        <v>1357</v>
      </c>
      <c r="AW77" s="78" t="b">
        <v>0</v>
      </c>
      <c r="AX77" s="78" t="s">
        <v>1451</v>
      </c>
      <c r="AY77" s="83" t="s">
        <v>1526</v>
      </c>
      <c r="AZ77" s="78" t="s">
        <v>66</v>
      </c>
      <c r="BA77" s="78" t="str">
        <f>REPLACE(INDEX(GroupVertices[Group],MATCH(Vertices[[#This Row],[Vertex]],GroupVertices[Vertex],0)),1,1,"")</f>
        <v>2</v>
      </c>
      <c r="BB77" s="48" t="s">
        <v>430</v>
      </c>
      <c r="BC77" s="48" t="s">
        <v>430</v>
      </c>
      <c r="BD77" s="48" t="s">
        <v>435</v>
      </c>
      <c r="BE77" s="48" t="s">
        <v>435</v>
      </c>
      <c r="BF77" s="48" t="s">
        <v>465</v>
      </c>
      <c r="BG77" s="48" t="s">
        <v>465</v>
      </c>
      <c r="BH77" s="121" t="s">
        <v>2148</v>
      </c>
      <c r="BI77" s="121" t="s">
        <v>2148</v>
      </c>
      <c r="BJ77" s="121" t="s">
        <v>2231</v>
      </c>
      <c r="BK77" s="121" t="s">
        <v>2231</v>
      </c>
      <c r="BL77" s="121">
        <v>0</v>
      </c>
      <c r="BM77" s="124">
        <v>0</v>
      </c>
      <c r="BN77" s="121">
        <v>0</v>
      </c>
      <c r="BO77" s="124">
        <v>0</v>
      </c>
      <c r="BP77" s="121">
        <v>0</v>
      </c>
      <c r="BQ77" s="124">
        <v>0</v>
      </c>
      <c r="BR77" s="121">
        <v>3</v>
      </c>
      <c r="BS77" s="124">
        <v>100</v>
      </c>
      <c r="BT77" s="121">
        <v>3</v>
      </c>
      <c r="BU77" s="2"/>
      <c r="BV77" s="3"/>
      <c r="BW77" s="3"/>
      <c r="BX77" s="3"/>
      <c r="BY77" s="3"/>
    </row>
    <row r="78" spans="1:77" ht="41.45" customHeight="1">
      <c r="A78" s="64" t="s">
        <v>280</v>
      </c>
      <c r="C78" s="65"/>
      <c r="D78" s="65" t="s">
        <v>64</v>
      </c>
      <c r="E78" s="66">
        <v>176.60798028485485</v>
      </c>
      <c r="F78" s="68">
        <v>99.97143388815863</v>
      </c>
      <c r="G78" s="100" t="s">
        <v>1423</v>
      </c>
      <c r="H78" s="65"/>
      <c r="I78" s="69" t="s">
        <v>280</v>
      </c>
      <c r="J78" s="70"/>
      <c r="K78" s="70"/>
      <c r="L78" s="69" t="s">
        <v>1648</v>
      </c>
      <c r="M78" s="73">
        <v>10.52013287300255</v>
      </c>
      <c r="N78" s="74">
        <v>1991.607421875</v>
      </c>
      <c r="O78" s="74">
        <v>4530.41650390625</v>
      </c>
      <c r="P78" s="75"/>
      <c r="Q78" s="76"/>
      <c r="R78" s="76"/>
      <c r="S78" s="86"/>
      <c r="T78" s="48">
        <v>0</v>
      </c>
      <c r="U78" s="48">
        <v>1</v>
      </c>
      <c r="V78" s="49">
        <v>0</v>
      </c>
      <c r="W78" s="49">
        <v>0.00431</v>
      </c>
      <c r="X78" s="49">
        <v>0.017026</v>
      </c>
      <c r="Y78" s="49">
        <v>0.476527</v>
      </c>
      <c r="Z78" s="49">
        <v>0</v>
      </c>
      <c r="AA78" s="49">
        <v>0</v>
      </c>
      <c r="AB78" s="71">
        <v>78</v>
      </c>
      <c r="AC78" s="71"/>
      <c r="AD78" s="72"/>
      <c r="AE78" s="78" t="s">
        <v>974</v>
      </c>
      <c r="AF78" s="78">
        <v>835</v>
      </c>
      <c r="AG78" s="78">
        <v>483</v>
      </c>
      <c r="AH78" s="78">
        <v>3114</v>
      </c>
      <c r="AI78" s="78">
        <v>416</v>
      </c>
      <c r="AJ78" s="78"/>
      <c r="AK78" s="78" t="s">
        <v>1087</v>
      </c>
      <c r="AL78" s="78" t="s">
        <v>1131</v>
      </c>
      <c r="AM78" s="78"/>
      <c r="AN78" s="78"/>
      <c r="AO78" s="80">
        <v>41260.47298611111</v>
      </c>
      <c r="AP78" s="83" t="s">
        <v>1315</v>
      </c>
      <c r="AQ78" s="78" t="b">
        <v>1</v>
      </c>
      <c r="AR78" s="78" t="b">
        <v>0</v>
      </c>
      <c r="AS78" s="78" t="b">
        <v>1</v>
      </c>
      <c r="AT78" s="78" t="s">
        <v>830</v>
      </c>
      <c r="AU78" s="78">
        <v>120</v>
      </c>
      <c r="AV78" s="83" t="s">
        <v>1357</v>
      </c>
      <c r="AW78" s="78" t="b">
        <v>0</v>
      </c>
      <c r="AX78" s="78" t="s">
        <v>1451</v>
      </c>
      <c r="AY78" s="83" t="s">
        <v>1527</v>
      </c>
      <c r="AZ78" s="78" t="s">
        <v>66</v>
      </c>
      <c r="BA78" s="78" t="str">
        <f>REPLACE(INDEX(GroupVertices[Group],MATCH(Vertices[[#This Row],[Vertex]],GroupVertices[Vertex],0)),1,1,"")</f>
        <v>1</v>
      </c>
      <c r="BB78" s="48"/>
      <c r="BC78" s="48"/>
      <c r="BD78" s="48"/>
      <c r="BE78" s="48"/>
      <c r="BF78" s="48" t="s">
        <v>445</v>
      </c>
      <c r="BG78" s="48" t="s">
        <v>445</v>
      </c>
      <c r="BH78" s="121" t="s">
        <v>2113</v>
      </c>
      <c r="BI78" s="121" t="s">
        <v>2113</v>
      </c>
      <c r="BJ78" s="121" t="s">
        <v>2195</v>
      </c>
      <c r="BK78" s="121" t="s">
        <v>2195</v>
      </c>
      <c r="BL78" s="121">
        <v>1</v>
      </c>
      <c r="BM78" s="124">
        <v>11.11111111111111</v>
      </c>
      <c r="BN78" s="121">
        <v>0</v>
      </c>
      <c r="BO78" s="124">
        <v>0</v>
      </c>
      <c r="BP78" s="121">
        <v>0</v>
      </c>
      <c r="BQ78" s="124">
        <v>0</v>
      </c>
      <c r="BR78" s="121">
        <v>8</v>
      </c>
      <c r="BS78" s="124">
        <v>88.88888888888889</v>
      </c>
      <c r="BT78" s="121">
        <v>9</v>
      </c>
      <c r="BU78" s="2"/>
      <c r="BV78" s="3"/>
      <c r="BW78" s="3"/>
      <c r="BX78" s="3"/>
      <c r="BY78" s="3"/>
    </row>
    <row r="79" spans="1:77" ht="41.45" customHeight="1">
      <c r="A79" s="64" t="s">
        <v>281</v>
      </c>
      <c r="C79" s="65"/>
      <c r="D79" s="65" t="s">
        <v>64</v>
      </c>
      <c r="E79" s="66">
        <v>170.44286594426123</v>
      </c>
      <c r="F79" s="68">
        <v>99.98348985635779</v>
      </c>
      <c r="G79" s="100" t="s">
        <v>1424</v>
      </c>
      <c r="H79" s="65"/>
      <c r="I79" s="69" t="s">
        <v>281</v>
      </c>
      <c r="J79" s="70"/>
      <c r="K79" s="70"/>
      <c r="L79" s="69" t="s">
        <v>1649</v>
      </c>
      <c r="M79" s="73">
        <v>6.502280537826837</v>
      </c>
      <c r="N79" s="74">
        <v>5074.90234375</v>
      </c>
      <c r="O79" s="74">
        <v>4909.30224609375</v>
      </c>
      <c r="P79" s="75"/>
      <c r="Q79" s="76"/>
      <c r="R79" s="76"/>
      <c r="S79" s="86"/>
      <c r="T79" s="48">
        <v>0</v>
      </c>
      <c r="U79" s="48">
        <v>2</v>
      </c>
      <c r="V79" s="49">
        <v>158</v>
      </c>
      <c r="W79" s="49">
        <v>0.002732</v>
      </c>
      <c r="X79" s="49">
        <v>0.000167</v>
      </c>
      <c r="Y79" s="49">
        <v>1.027205</v>
      </c>
      <c r="Z79" s="49">
        <v>0</v>
      </c>
      <c r="AA79" s="49">
        <v>0</v>
      </c>
      <c r="AB79" s="71">
        <v>79</v>
      </c>
      <c r="AC79" s="71"/>
      <c r="AD79" s="72"/>
      <c r="AE79" s="78" t="s">
        <v>975</v>
      </c>
      <c r="AF79" s="78">
        <v>315</v>
      </c>
      <c r="AG79" s="78">
        <v>280</v>
      </c>
      <c r="AH79" s="78">
        <v>2507</v>
      </c>
      <c r="AI79" s="78">
        <v>195</v>
      </c>
      <c r="AJ79" s="78"/>
      <c r="AK79" s="78" t="s">
        <v>1088</v>
      </c>
      <c r="AL79" s="78" t="s">
        <v>1168</v>
      </c>
      <c r="AM79" s="83" t="s">
        <v>1236</v>
      </c>
      <c r="AN79" s="78"/>
      <c r="AO79" s="80">
        <v>39837.115798611114</v>
      </c>
      <c r="AP79" s="83" t="s">
        <v>1316</v>
      </c>
      <c r="AQ79" s="78" t="b">
        <v>1</v>
      </c>
      <c r="AR79" s="78" t="b">
        <v>0</v>
      </c>
      <c r="AS79" s="78" t="b">
        <v>1</v>
      </c>
      <c r="AT79" s="78" t="s">
        <v>830</v>
      </c>
      <c r="AU79" s="78">
        <v>133</v>
      </c>
      <c r="AV79" s="83" t="s">
        <v>1357</v>
      </c>
      <c r="AW79" s="78" t="b">
        <v>0</v>
      </c>
      <c r="AX79" s="78" t="s">
        <v>1451</v>
      </c>
      <c r="AY79" s="83" t="s">
        <v>1528</v>
      </c>
      <c r="AZ79" s="78" t="s">
        <v>66</v>
      </c>
      <c r="BA79" s="78" t="str">
        <f>REPLACE(INDEX(GroupVertices[Group],MATCH(Vertices[[#This Row],[Vertex]],GroupVertices[Vertex],0)),1,1,"")</f>
        <v>5</v>
      </c>
      <c r="BB79" s="48"/>
      <c r="BC79" s="48"/>
      <c r="BD79" s="48"/>
      <c r="BE79" s="48"/>
      <c r="BF79" s="48" t="s">
        <v>466</v>
      </c>
      <c r="BG79" s="48" t="s">
        <v>466</v>
      </c>
      <c r="BH79" s="121" t="s">
        <v>2149</v>
      </c>
      <c r="BI79" s="121" t="s">
        <v>2149</v>
      </c>
      <c r="BJ79" s="121" t="s">
        <v>2232</v>
      </c>
      <c r="BK79" s="121" t="s">
        <v>2232</v>
      </c>
      <c r="BL79" s="121">
        <v>0</v>
      </c>
      <c r="BM79" s="124">
        <v>0</v>
      </c>
      <c r="BN79" s="121">
        <v>0</v>
      </c>
      <c r="BO79" s="124">
        <v>0</v>
      </c>
      <c r="BP79" s="121">
        <v>0</v>
      </c>
      <c r="BQ79" s="124">
        <v>0</v>
      </c>
      <c r="BR79" s="121">
        <v>12</v>
      </c>
      <c r="BS79" s="124">
        <v>100</v>
      </c>
      <c r="BT79" s="121">
        <v>12</v>
      </c>
      <c r="BU79" s="2"/>
      <c r="BV79" s="3"/>
      <c r="BW79" s="3"/>
      <c r="BX79" s="3"/>
      <c r="BY79" s="3"/>
    </row>
    <row r="80" spans="1:77" ht="41.45" customHeight="1">
      <c r="A80" s="64" t="s">
        <v>324</v>
      </c>
      <c r="C80" s="65"/>
      <c r="D80" s="65" t="s">
        <v>64</v>
      </c>
      <c r="E80" s="66">
        <v>1000</v>
      </c>
      <c r="F80" s="68">
        <v>98.3612791600019</v>
      </c>
      <c r="G80" s="100" t="s">
        <v>1425</v>
      </c>
      <c r="H80" s="65"/>
      <c r="I80" s="69" t="s">
        <v>324</v>
      </c>
      <c r="J80" s="70"/>
      <c r="K80" s="70"/>
      <c r="L80" s="69" t="s">
        <v>1650</v>
      </c>
      <c r="M80" s="73">
        <v>547.1310319433667</v>
      </c>
      <c r="N80" s="74">
        <v>4729.87158203125</v>
      </c>
      <c r="O80" s="74">
        <v>5493.568359375</v>
      </c>
      <c r="P80" s="75"/>
      <c r="Q80" s="76"/>
      <c r="R80" s="76"/>
      <c r="S80" s="86"/>
      <c r="T80" s="48">
        <v>1</v>
      </c>
      <c r="U80" s="48">
        <v>0</v>
      </c>
      <c r="V80" s="49">
        <v>0</v>
      </c>
      <c r="W80" s="49">
        <v>0.002247</v>
      </c>
      <c r="X80" s="49">
        <v>2.4E-05</v>
      </c>
      <c r="Y80" s="49">
        <v>0.586562</v>
      </c>
      <c r="Z80" s="49">
        <v>0</v>
      </c>
      <c r="AA80" s="49">
        <v>0</v>
      </c>
      <c r="AB80" s="71">
        <v>80</v>
      </c>
      <c r="AC80" s="71"/>
      <c r="AD80" s="72"/>
      <c r="AE80" s="78" t="s">
        <v>976</v>
      </c>
      <c r="AF80" s="78">
        <v>0</v>
      </c>
      <c r="AG80" s="78">
        <v>27595</v>
      </c>
      <c r="AH80" s="78">
        <v>0</v>
      </c>
      <c r="AI80" s="78">
        <v>0</v>
      </c>
      <c r="AJ80" s="78"/>
      <c r="AK80" s="78" t="s">
        <v>1089</v>
      </c>
      <c r="AL80" s="78" t="s">
        <v>1149</v>
      </c>
      <c r="AM80" s="83" t="s">
        <v>1237</v>
      </c>
      <c r="AN80" s="78"/>
      <c r="AO80" s="80">
        <v>40889.74418981482</v>
      </c>
      <c r="AP80" s="78"/>
      <c r="AQ80" s="78" t="b">
        <v>1</v>
      </c>
      <c r="AR80" s="78" t="b">
        <v>0</v>
      </c>
      <c r="AS80" s="78" t="b">
        <v>0</v>
      </c>
      <c r="AT80" s="78" t="s">
        <v>830</v>
      </c>
      <c r="AU80" s="78">
        <v>691</v>
      </c>
      <c r="AV80" s="83" t="s">
        <v>1357</v>
      </c>
      <c r="AW80" s="78" t="b">
        <v>0</v>
      </c>
      <c r="AX80" s="78" t="s">
        <v>1451</v>
      </c>
      <c r="AY80" s="83" t="s">
        <v>1529</v>
      </c>
      <c r="AZ80" s="78" t="s">
        <v>65</v>
      </c>
      <c r="BA80" s="78" t="str">
        <f>REPLACE(INDEX(GroupVertices[Group],MATCH(Vertices[[#This Row],[Vertex]],GroupVertices[Vertex],0)),1,1,"")</f>
        <v>5</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325</v>
      </c>
      <c r="C81" s="65"/>
      <c r="D81" s="65" t="s">
        <v>64</v>
      </c>
      <c r="E81" s="66">
        <v>1000</v>
      </c>
      <c r="F81" s="68">
        <v>85.65832713048161</v>
      </c>
      <c r="G81" s="100" t="s">
        <v>1426</v>
      </c>
      <c r="H81" s="65"/>
      <c r="I81" s="69" t="s">
        <v>325</v>
      </c>
      <c r="J81" s="70"/>
      <c r="K81" s="70"/>
      <c r="L81" s="69" t="s">
        <v>1651</v>
      </c>
      <c r="M81" s="73">
        <v>4780.601511648164</v>
      </c>
      <c r="N81" s="74">
        <v>5426.66943359375</v>
      </c>
      <c r="O81" s="74">
        <v>4315.1240234375</v>
      </c>
      <c r="P81" s="75"/>
      <c r="Q81" s="76"/>
      <c r="R81" s="76"/>
      <c r="S81" s="86"/>
      <c r="T81" s="48">
        <v>2</v>
      </c>
      <c r="U81" s="48">
        <v>0</v>
      </c>
      <c r="V81" s="49">
        <v>312</v>
      </c>
      <c r="W81" s="49">
        <v>0.00346</v>
      </c>
      <c r="X81" s="49">
        <v>0.001141</v>
      </c>
      <c r="Y81" s="49">
        <v>0.890889</v>
      </c>
      <c r="Z81" s="49">
        <v>0</v>
      </c>
      <c r="AA81" s="49">
        <v>0</v>
      </c>
      <c r="AB81" s="71">
        <v>81</v>
      </c>
      <c r="AC81" s="71"/>
      <c r="AD81" s="72"/>
      <c r="AE81" s="78" t="s">
        <v>977</v>
      </c>
      <c r="AF81" s="78">
        <v>1651</v>
      </c>
      <c r="AG81" s="78">
        <v>241489</v>
      </c>
      <c r="AH81" s="78">
        <v>12876</v>
      </c>
      <c r="AI81" s="78">
        <v>5570</v>
      </c>
      <c r="AJ81" s="78"/>
      <c r="AK81" s="78" t="s">
        <v>1090</v>
      </c>
      <c r="AL81" s="78" t="s">
        <v>1131</v>
      </c>
      <c r="AM81" s="83" t="s">
        <v>1238</v>
      </c>
      <c r="AN81" s="78"/>
      <c r="AO81" s="80">
        <v>39911.63222222222</v>
      </c>
      <c r="AP81" s="83" t="s">
        <v>1317</v>
      </c>
      <c r="AQ81" s="78" t="b">
        <v>0</v>
      </c>
      <c r="AR81" s="78" t="b">
        <v>0</v>
      </c>
      <c r="AS81" s="78" t="b">
        <v>1</v>
      </c>
      <c r="AT81" s="78" t="s">
        <v>830</v>
      </c>
      <c r="AU81" s="78">
        <v>4244</v>
      </c>
      <c r="AV81" s="83" t="s">
        <v>1357</v>
      </c>
      <c r="AW81" s="78" t="b">
        <v>1</v>
      </c>
      <c r="AX81" s="78" t="s">
        <v>1451</v>
      </c>
      <c r="AY81" s="83" t="s">
        <v>1530</v>
      </c>
      <c r="AZ81" s="78" t="s">
        <v>65</v>
      </c>
      <c r="BA81" s="78" t="str">
        <f>REPLACE(INDEX(GroupVertices[Group],MATCH(Vertices[[#This Row],[Vertex]],GroupVertices[Vertex],0)),1,1,"")</f>
        <v>5</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282</v>
      </c>
      <c r="C82" s="65"/>
      <c r="D82" s="65" t="s">
        <v>64</v>
      </c>
      <c r="E82" s="66">
        <v>352.54151415214005</v>
      </c>
      <c r="F82" s="68">
        <v>99.62739337693806</v>
      </c>
      <c r="G82" s="100" t="s">
        <v>1427</v>
      </c>
      <c r="H82" s="65"/>
      <c r="I82" s="69" t="s">
        <v>282</v>
      </c>
      <c r="J82" s="70"/>
      <c r="K82" s="70"/>
      <c r="L82" s="69" t="s">
        <v>1652</v>
      </c>
      <c r="M82" s="73">
        <v>125.17736724577546</v>
      </c>
      <c r="N82" s="74">
        <v>985.1367797851562</v>
      </c>
      <c r="O82" s="74">
        <v>9140.6748046875</v>
      </c>
      <c r="P82" s="75"/>
      <c r="Q82" s="76"/>
      <c r="R82" s="76"/>
      <c r="S82" s="86"/>
      <c r="T82" s="48">
        <v>0</v>
      </c>
      <c r="U82" s="48">
        <v>1</v>
      </c>
      <c r="V82" s="49">
        <v>0</v>
      </c>
      <c r="W82" s="49">
        <v>0.00431</v>
      </c>
      <c r="X82" s="49">
        <v>0.017026</v>
      </c>
      <c r="Y82" s="49">
        <v>0.476527</v>
      </c>
      <c r="Z82" s="49">
        <v>0</v>
      </c>
      <c r="AA82" s="49">
        <v>0</v>
      </c>
      <c r="AB82" s="71">
        <v>82</v>
      </c>
      <c r="AC82" s="71"/>
      <c r="AD82" s="72"/>
      <c r="AE82" s="78" t="s">
        <v>978</v>
      </c>
      <c r="AF82" s="78">
        <v>3254</v>
      </c>
      <c r="AG82" s="78">
        <v>6276</v>
      </c>
      <c r="AH82" s="78">
        <v>48198</v>
      </c>
      <c r="AI82" s="78">
        <v>29573</v>
      </c>
      <c r="AJ82" s="78"/>
      <c r="AK82" s="78" t="s">
        <v>1091</v>
      </c>
      <c r="AL82" s="78" t="s">
        <v>1177</v>
      </c>
      <c r="AM82" s="83" t="s">
        <v>1239</v>
      </c>
      <c r="AN82" s="78"/>
      <c r="AO82" s="80">
        <v>41706.25802083333</v>
      </c>
      <c r="AP82" s="83" t="s">
        <v>1318</v>
      </c>
      <c r="AQ82" s="78" t="b">
        <v>1</v>
      </c>
      <c r="AR82" s="78" t="b">
        <v>0</v>
      </c>
      <c r="AS82" s="78" t="b">
        <v>1</v>
      </c>
      <c r="AT82" s="78" t="s">
        <v>830</v>
      </c>
      <c r="AU82" s="78">
        <v>117</v>
      </c>
      <c r="AV82" s="83" t="s">
        <v>1357</v>
      </c>
      <c r="AW82" s="78" t="b">
        <v>0</v>
      </c>
      <c r="AX82" s="78" t="s">
        <v>1451</v>
      </c>
      <c r="AY82" s="83" t="s">
        <v>1531</v>
      </c>
      <c r="AZ82" s="78" t="s">
        <v>66</v>
      </c>
      <c r="BA82" s="78" t="str">
        <f>REPLACE(INDEX(GroupVertices[Group],MATCH(Vertices[[#This Row],[Vertex]],GroupVertices[Vertex],0)),1,1,"")</f>
        <v>1</v>
      </c>
      <c r="BB82" s="48"/>
      <c r="BC82" s="48"/>
      <c r="BD82" s="48"/>
      <c r="BE82" s="48"/>
      <c r="BF82" s="48" t="s">
        <v>445</v>
      </c>
      <c r="BG82" s="48" t="s">
        <v>445</v>
      </c>
      <c r="BH82" s="121" t="s">
        <v>2113</v>
      </c>
      <c r="BI82" s="121" t="s">
        <v>2113</v>
      </c>
      <c r="BJ82" s="121" t="s">
        <v>2195</v>
      </c>
      <c r="BK82" s="121" t="s">
        <v>2195</v>
      </c>
      <c r="BL82" s="121">
        <v>1</v>
      </c>
      <c r="BM82" s="124">
        <v>11.11111111111111</v>
      </c>
      <c r="BN82" s="121">
        <v>0</v>
      </c>
      <c r="BO82" s="124">
        <v>0</v>
      </c>
      <c r="BP82" s="121">
        <v>0</v>
      </c>
      <c r="BQ82" s="124">
        <v>0</v>
      </c>
      <c r="BR82" s="121">
        <v>8</v>
      </c>
      <c r="BS82" s="124">
        <v>88.88888888888889</v>
      </c>
      <c r="BT82" s="121">
        <v>9</v>
      </c>
      <c r="BU82" s="2"/>
      <c r="BV82" s="3"/>
      <c r="BW82" s="3"/>
      <c r="BX82" s="3"/>
      <c r="BY82" s="3"/>
    </row>
    <row r="83" spans="1:77" ht="41.45" customHeight="1">
      <c r="A83" s="64" t="s">
        <v>283</v>
      </c>
      <c r="C83" s="65"/>
      <c r="D83" s="65" t="s">
        <v>64</v>
      </c>
      <c r="E83" s="66">
        <v>272.4861377885696</v>
      </c>
      <c r="F83" s="68">
        <v>99.7839427965095</v>
      </c>
      <c r="G83" s="100" t="s">
        <v>540</v>
      </c>
      <c r="H83" s="65"/>
      <c r="I83" s="69" t="s">
        <v>283</v>
      </c>
      <c r="J83" s="70"/>
      <c r="K83" s="70"/>
      <c r="L83" s="69" t="s">
        <v>1653</v>
      </c>
      <c r="M83" s="73">
        <v>73.00466401659725</v>
      </c>
      <c r="N83" s="74">
        <v>5800.7822265625</v>
      </c>
      <c r="O83" s="74">
        <v>3690.45263671875</v>
      </c>
      <c r="P83" s="75"/>
      <c r="Q83" s="76"/>
      <c r="R83" s="76"/>
      <c r="S83" s="86"/>
      <c r="T83" s="48">
        <v>1</v>
      </c>
      <c r="U83" s="48">
        <v>4</v>
      </c>
      <c r="V83" s="49">
        <v>634.666667</v>
      </c>
      <c r="W83" s="49">
        <v>0.004673</v>
      </c>
      <c r="X83" s="49">
        <v>0.007768</v>
      </c>
      <c r="Y83" s="49">
        <v>1.790163</v>
      </c>
      <c r="Z83" s="49">
        <v>0.1</v>
      </c>
      <c r="AA83" s="49">
        <v>0</v>
      </c>
      <c r="AB83" s="71">
        <v>83</v>
      </c>
      <c r="AC83" s="71"/>
      <c r="AD83" s="72"/>
      <c r="AE83" s="78" t="s">
        <v>979</v>
      </c>
      <c r="AF83" s="78">
        <v>1246</v>
      </c>
      <c r="AG83" s="78">
        <v>3640</v>
      </c>
      <c r="AH83" s="78">
        <v>4508</v>
      </c>
      <c r="AI83" s="78">
        <v>4279</v>
      </c>
      <c r="AJ83" s="78"/>
      <c r="AK83" s="78" t="s">
        <v>1092</v>
      </c>
      <c r="AL83" s="78" t="s">
        <v>860</v>
      </c>
      <c r="AM83" s="83" t="s">
        <v>1240</v>
      </c>
      <c r="AN83" s="78"/>
      <c r="AO83" s="80">
        <v>40584.86890046296</v>
      </c>
      <c r="AP83" s="83" t="s">
        <v>1319</v>
      </c>
      <c r="AQ83" s="78" t="b">
        <v>0</v>
      </c>
      <c r="AR83" s="78" t="b">
        <v>0</v>
      </c>
      <c r="AS83" s="78" t="b">
        <v>1</v>
      </c>
      <c r="AT83" s="78" t="s">
        <v>830</v>
      </c>
      <c r="AU83" s="78">
        <v>244</v>
      </c>
      <c r="AV83" s="83" t="s">
        <v>1367</v>
      </c>
      <c r="AW83" s="78" t="b">
        <v>0</v>
      </c>
      <c r="AX83" s="78" t="s">
        <v>1451</v>
      </c>
      <c r="AY83" s="83" t="s">
        <v>1532</v>
      </c>
      <c r="AZ83" s="78" t="s">
        <v>66</v>
      </c>
      <c r="BA83" s="78" t="str">
        <f>REPLACE(INDEX(GroupVertices[Group],MATCH(Vertices[[#This Row],[Vertex]],GroupVertices[Vertex],0)),1,1,"")</f>
        <v>5</v>
      </c>
      <c r="BB83" s="48" t="s">
        <v>1796</v>
      </c>
      <c r="BC83" s="48" t="s">
        <v>1796</v>
      </c>
      <c r="BD83" s="48" t="s">
        <v>1810</v>
      </c>
      <c r="BE83" s="48" t="s">
        <v>1810</v>
      </c>
      <c r="BF83" s="48" t="s">
        <v>2093</v>
      </c>
      <c r="BG83" s="48" t="s">
        <v>2102</v>
      </c>
      <c r="BH83" s="121" t="s">
        <v>2150</v>
      </c>
      <c r="BI83" s="121" t="s">
        <v>2182</v>
      </c>
      <c r="BJ83" s="121" t="s">
        <v>2233</v>
      </c>
      <c r="BK83" s="121" t="s">
        <v>2014</v>
      </c>
      <c r="BL83" s="121">
        <v>3</v>
      </c>
      <c r="BM83" s="124">
        <v>3.9473684210526314</v>
      </c>
      <c r="BN83" s="121">
        <v>0</v>
      </c>
      <c r="BO83" s="124">
        <v>0</v>
      </c>
      <c r="BP83" s="121">
        <v>0</v>
      </c>
      <c r="BQ83" s="124">
        <v>0</v>
      </c>
      <c r="BR83" s="121">
        <v>73</v>
      </c>
      <c r="BS83" s="124">
        <v>96.05263157894737</v>
      </c>
      <c r="BT83" s="121">
        <v>76</v>
      </c>
      <c r="BU83" s="2"/>
      <c r="BV83" s="3"/>
      <c r="BW83" s="3"/>
      <c r="BX83" s="3"/>
      <c r="BY83" s="3"/>
    </row>
    <row r="84" spans="1:77" ht="41.45" customHeight="1">
      <c r="A84" s="64" t="s">
        <v>326</v>
      </c>
      <c r="C84" s="65"/>
      <c r="D84" s="65" t="s">
        <v>64</v>
      </c>
      <c r="E84" s="66">
        <v>1000</v>
      </c>
      <c r="F84" s="68">
        <v>93.95930665315237</v>
      </c>
      <c r="G84" s="100" t="s">
        <v>1428</v>
      </c>
      <c r="H84" s="65"/>
      <c r="I84" s="69" t="s">
        <v>326</v>
      </c>
      <c r="J84" s="70"/>
      <c r="K84" s="70"/>
      <c r="L84" s="69" t="s">
        <v>1654</v>
      </c>
      <c r="M84" s="73">
        <v>2014.1617360594207</v>
      </c>
      <c r="N84" s="74">
        <v>5529.43359375</v>
      </c>
      <c r="O84" s="74">
        <v>2882.064697265625</v>
      </c>
      <c r="P84" s="75"/>
      <c r="Q84" s="76"/>
      <c r="R84" s="76"/>
      <c r="S84" s="86"/>
      <c r="T84" s="48">
        <v>1</v>
      </c>
      <c r="U84" s="48">
        <v>0</v>
      </c>
      <c r="V84" s="49">
        <v>0</v>
      </c>
      <c r="W84" s="49">
        <v>0.003413</v>
      </c>
      <c r="X84" s="49">
        <v>0.001117</v>
      </c>
      <c r="Y84" s="49">
        <v>0.454327</v>
      </c>
      <c r="Z84" s="49">
        <v>0</v>
      </c>
      <c r="AA84" s="49">
        <v>0</v>
      </c>
      <c r="AB84" s="71">
        <v>84</v>
      </c>
      <c r="AC84" s="71"/>
      <c r="AD84" s="72"/>
      <c r="AE84" s="78" t="s">
        <v>980</v>
      </c>
      <c r="AF84" s="78">
        <v>3339</v>
      </c>
      <c r="AG84" s="78">
        <v>101716</v>
      </c>
      <c r="AH84" s="78">
        <v>13603</v>
      </c>
      <c r="AI84" s="78">
        <v>5938</v>
      </c>
      <c r="AJ84" s="78"/>
      <c r="AK84" s="78" t="s">
        <v>1093</v>
      </c>
      <c r="AL84" s="78" t="s">
        <v>1178</v>
      </c>
      <c r="AM84" s="83" t="s">
        <v>1241</v>
      </c>
      <c r="AN84" s="78"/>
      <c r="AO84" s="80">
        <v>41558.3566087963</v>
      </c>
      <c r="AP84" s="83" t="s">
        <v>1320</v>
      </c>
      <c r="AQ84" s="78" t="b">
        <v>0</v>
      </c>
      <c r="AR84" s="78" t="b">
        <v>0</v>
      </c>
      <c r="AS84" s="78" t="b">
        <v>1</v>
      </c>
      <c r="AT84" s="78" t="s">
        <v>830</v>
      </c>
      <c r="AU84" s="78">
        <v>2634</v>
      </c>
      <c r="AV84" s="83" t="s">
        <v>1357</v>
      </c>
      <c r="AW84" s="78" t="b">
        <v>1</v>
      </c>
      <c r="AX84" s="78" t="s">
        <v>1451</v>
      </c>
      <c r="AY84" s="83" t="s">
        <v>1533</v>
      </c>
      <c r="AZ84" s="78" t="s">
        <v>65</v>
      </c>
      <c r="BA84" s="78" t="str">
        <f>REPLACE(INDEX(GroupVertices[Group],MATCH(Vertices[[#This Row],[Vertex]],GroupVertices[Vertex],0)),1,1,"")</f>
        <v>5</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284</v>
      </c>
      <c r="C85" s="65"/>
      <c r="D85" s="65" t="s">
        <v>64</v>
      </c>
      <c r="E85" s="66">
        <v>875.5436523756025</v>
      </c>
      <c r="F85" s="68">
        <v>98.60465530620971</v>
      </c>
      <c r="G85" s="100" t="s">
        <v>1429</v>
      </c>
      <c r="H85" s="65"/>
      <c r="I85" s="69" t="s">
        <v>284</v>
      </c>
      <c r="J85" s="70"/>
      <c r="K85" s="70"/>
      <c r="L85" s="69" t="s">
        <v>1655</v>
      </c>
      <c r="M85" s="73">
        <v>466.0218749505092</v>
      </c>
      <c r="N85" s="74">
        <v>6386.62548828125</v>
      </c>
      <c r="O85" s="74">
        <v>3953.090087890625</v>
      </c>
      <c r="P85" s="75"/>
      <c r="Q85" s="76"/>
      <c r="R85" s="76"/>
      <c r="S85" s="86"/>
      <c r="T85" s="48">
        <v>2</v>
      </c>
      <c r="U85" s="48">
        <v>1</v>
      </c>
      <c r="V85" s="49">
        <v>450</v>
      </c>
      <c r="W85" s="49">
        <v>0.00495</v>
      </c>
      <c r="X85" s="49">
        <v>0.019218</v>
      </c>
      <c r="Y85" s="49">
        <v>1.074421</v>
      </c>
      <c r="Z85" s="49">
        <v>0.16666666666666666</v>
      </c>
      <c r="AA85" s="49">
        <v>0</v>
      </c>
      <c r="AB85" s="71">
        <v>85</v>
      </c>
      <c r="AC85" s="71"/>
      <c r="AD85" s="72"/>
      <c r="AE85" s="78" t="s">
        <v>981</v>
      </c>
      <c r="AF85" s="78">
        <v>2165</v>
      </c>
      <c r="AG85" s="78">
        <v>23497</v>
      </c>
      <c r="AH85" s="78">
        <v>11016</v>
      </c>
      <c r="AI85" s="78">
        <v>5062</v>
      </c>
      <c r="AJ85" s="78"/>
      <c r="AK85" s="78" t="s">
        <v>1094</v>
      </c>
      <c r="AL85" s="78"/>
      <c r="AM85" s="83" t="s">
        <v>1242</v>
      </c>
      <c r="AN85" s="78"/>
      <c r="AO85" s="80">
        <v>39727.67417824074</v>
      </c>
      <c r="AP85" s="83" t="s">
        <v>1321</v>
      </c>
      <c r="AQ85" s="78" t="b">
        <v>0</v>
      </c>
      <c r="AR85" s="78" t="b">
        <v>0</v>
      </c>
      <c r="AS85" s="78" t="b">
        <v>1</v>
      </c>
      <c r="AT85" s="78" t="s">
        <v>830</v>
      </c>
      <c r="AU85" s="78">
        <v>522</v>
      </c>
      <c r="AV85" s="83" t="s">
        <v>1369</v>
      </c>
      <c r="AW85" s="78" t="b">
        <v>1</v>
      </c>
      <c r="AX85" s="78" t="s">
        <v>1451</v>
      </c>
      <c r="AY85" s="83" t="s">
        <v>1534</v>
      </c>
      <c r="AZ85" s="78" t="s">
        <v>66</v>
      </c>
      <c r="BA85" s="78" t="str">
        <f>REPLACE(INDEX(GroupVertices[Group],MATCH(Vertices[[#This Row],[Vertex]],GroupVertices[Vertex],0)),1,1,"")</f>
        <v>5</v>
      </c>
      <c r="BB85" s="48"/>
      <c r="BC85" s="48"/>
      <c r="BD85" s="48"/>
      <c r="BE85" s="48"/>
      <c r="BF85" s="48" t="s">
        <v>445</v>
      </c>
      <c r="BG85" s="48" t="s">
        <v>445</v>
      </c>
      <c r="BH85" s="121" t="s">
        <v>2113</v>
      </c>
      <c r="BI85" s="121" t="s">
        <v>2113</v>
      </c>
      <c r="BJ85" s="121" t="s">
        <v>2195</v>
      </c>
      <c r="BK85" s="121" t="s">
        <v>2195</v>
      </c>
      <c r="BL85" s="121">
        <v>1</v>
      </c>
      <c r="BM85" s="124">
        <v>11.11111111111111</v>
      </c>
      <c r="BN85" s="121">
        <v>0</v>
      </c>
      <c r="BO85" s="124">
        <v>0</v>
      </c>
      <c r="BP85" s="121">
        <v>0</v>
      </c>
      <c r="BQ85" s="124">
        <v>0</v>
      </c>
      <c r="BR85" s="121">
        <v>8</v>
      </c>
      <c r="BS85" s="124">
        <v>88.88888888888889</v>
      </c>
      <c r="BT85" s="121">
        <v>9</v>
      </c>
      <c r="BU85" s="2"/>
      <c r="BV85" s="3"/>
      <c r="BW85" s="3"/>
      <c r="BX85" s="3"/>
      <c r="BY85" s="3"/>
    </row>
    <row r="86" spans="1:77" ht="41.45" customHeight="1">
      <c r="A86" s="64" t="s">
        <v>285</v>
      </c>
      <c r="C86" s="65"/>
      <c r="D86" s="65" t="s">
        <v>64</v>
      </c>
      <c r="E86" s="66">
        <v>180.89015329974993</v>
      </c>
      <c r="F86" s="68">
        <v>99.96306003832571</v>
      </c>
      <c r="G86" s="100" t="s">
        <v>541</v>
      </c>
      <c r="H86" s="65"/>
      <c r="I86" s="69" t="s">
        <v>285</v>
      </c>
      <c r="J86" s="70"/>
      <c r="K86" s="70"/>
      <c r="L86" s="69" t="s">
        <v>1656</v>
      </c>
      <c r="M86" s="73">
        <v>13.310857893986665</v>
      </c>
      <c r="N86" s="74">
        <v>6310.17724609375</v>
      </c>
      <c r="O86" s="74">
        <v>3351.28173828125</v>
      </c>
      <c r="P86" s="75"/>
      <c r="Q86" s="76"/>
      <c r="R86" s="76"/>
      <c r="S86" s="86"/>
      <c r="T86" s="48">
        <v>0</v>
      </c>
      <c r="U86" s="48">
        <v>3</v>
      </c>
      <c r="V86" s="49">
        <v>20.666667</v>
      </c>
      <c r="W86" s="49">
        <v>0.004587</v>
      </c>
      <c r="X86" s="49">
        <v>0.007484</v>
      </c>
      <c r="Y86" s="49">
        <v>1.036118</v>
      </c>
      <c r="Z86" s="49">
        <v>0.3333333333333333</v>
      </c>
      <c r="AA86" s="49">
        <v>0</v>
      </c>
      <c r="AB86" s="71">
        <v>86</v>
      </c>
      <c r="AC86" s="71"/>
      <c r="AD86" s="72"/>
      <c r="AE86" s="78" t="s">
        <v>982</v>
      </c>
      <c r="AF86" s="78">
        <v>235</v>
      </c>
      <c r="AG86" s="78">
        <v>624</v>
      </c>
      <c r="AH86" s="78">
        <v>1366</v>
      </c>
      <c r="AI86" s="78">
        <v>1288</v>
      </c>
      <c r="AJ86" s="78"/>
      <c r="AK86" s="78" t="s">
        <v>1095</v>
      </c>
      <c r="AL86" s="78" t="s">
        <v>1179</v>
      </c>
      <c r="AM86" s="83" t="s">
        <v>1243</v>
      </c>
      <c r="AN86" s="78"/>
      <c r="AO86" s="80">
        <v>42338.15658564815</v>
      </c>
      <c r="AP86" s="83" t="s">
        <v>1322</v>
      </c>
      <c r="AQ86" s="78" t="b">
        <v>0</v>
      </c>
      <c r="AR86" s="78" t="b">
        <v>0</v>
      </c>
      <c r="AS86" s="78" t="b">
        <v>1</v>
      </c>
      <c r="AT86" s="78" t="s">
        <v>830</v>
      </c>
      <c r="AU86" s="78">
        <v>71</v>
      </c>
      <c r="AV86" s="83" t="s">
        <v>1357</v>
      </c>
      <c r="AW86" s="78" t="b">
        <v>0</v>
      </c>
      <c r="AX86" s="78" t="s">
        <v>1451</v>
      </c>
      <c r="AY86" s="83" t="s">
        <v>1535</v>
      </c>
      <c r="AZ86" s="78" t="s">
        <v>66</v>
      </c>
      <c r="BA86" s="78" t="str">
        <f>REPLACE(INDEX(GroupVertices[Group],MATCH(Vertices[[#This Row],[Vertex]],GroupVertices[Vertex],0)),1,1,"")</f>
        <v>5</v>
      </c>
      <c r="BB86" s="48"/>
      <c r="BC86" s="48"/>
      <c r="BD86" s="48"/>
      <c r="BE86" s="48"/>
      <c r="BF86" s="48" t="s">
        <v>463</v>
      </c>
      <c r="BG86" s="48" t="s">
        <v>463</v>
      </c>
      <c r="BH86" s="121" t="s">
        <v>2151</v>
      </c>
      <c r="BI86" s="121" t="s">
        <v>2151</v>
      </c>
      <c r="BJ86" s="121" t="s">
        <v>2234</v>
      </c>
      <c r="BK86" s="121" t="s">
        <v>2234</v>
      </c>
      <c r="BL86" s="121">
        <v>0</v>
      </c>
      <c r="BM86" s="124">
        <v>0</v>
      </c>
      <c r="BN86" s="121">
        <v>0</v>
      </c>
      <c r="BO86" s="124">
        <v>0</v>
      </c>
      <c r="BP86" s="121">
        <v>0</v>
      </c>
      <c r="BQ86" s="124">
        <v>0</v>
      </c>
      <c r="BR86" s="121">
        <v>22</v>
      </c>
      <c r="BS86" s="124">
        <v>100</v>
      </c>
      <c r="BT86" s="121">
        <v>22</v>
      </c>
      <c r="BU86" s="2"/>
      <c r="BV86" s="3"/>
      <c r="BW86" s="3"/>
      <c r="BX86" s="3"/>
      <c r="BY86" s="3"/>
    </row>
    <row r="87" spans="1:77" ht="41.45" customHeight="1">
      <c r="A87" s="64" t="s">
        <v>286</v>
      </c>
      <c r="C87" s="65"/>
      <c r="D87" s="65" t="s">
        <v>64</v>
      </c>
      <c r="E87" s="66">
        <v>434.6924219910847</v>
      </c>
      <c r="F87" s="68">
        <v>99.46674611595901</v>
      </c>
      <c r="G87" s="100" t="s">
        <v>542</v>
      </c>
      <c r="H87" s="65"/>
      <c r="I87" s="69" t="s">
        <v>286</v>
      </c>
      <c r="J87" s="70"/>
      <c r="K87" s="70"/>
      <c r="L87" s="69" t="s">
        <v>1657</v>
      </c>
      <c r="M87" s="73">
        <v>178.7157444213927</v>
      </c>
      <c r="N87" s="74">
        <v>6201.77001953125</v>
      </c>
      <c r="O87" s="74">
        <v>6371.46337890625</v>
      </c>
      <c r="P87" s="75"/>
      <c r="Q87" s="76"/>
      <c r="R87" s="76"/>
      <c r="S87" s="86"/>
      <c r="T87" s="48">
        <v>0</v>
      </c>
      <c r="U87" s="48">
        <v>1</v>
      </c>
      <c r="V87" s="49">
        <v>0</v>
      </c>
      <c r="W87" s="49">
        <v>0.003817</v>
      </c>
      <c r="X87" s="49">
        <v>0.003605</v>
      </c>
      <c r="Y87" s="49">
        <v>0.427372</v>
      </c>
      <c r="Z87" s="49">
        <v>0</v>
      </c>
      <c r="AA87" s="49">
        <v>0</v>
      </c>
      <c r="AB87" s="71">
        <v>87</v>
      </c>
      <c r="AC87" s="71"/>
      <c r="AD87" s="72"/>
      <c r="AE87" s="78" t="s">
        <v>983</v>
      </c>
      <c r="AF87" s="78">
        <v>5217</v>
      </c>
      <c r="AG87" s="78">
        <v>8981</v>
      </c>
      <c r="AH87" s="78">
        <v>6657</v>
      </c>
      <c r="AI87" s="78">
        <v>2824</v>
      </c>
      <c r="AJ87" s="78"/>
      <c r="AK87" s="78" t="s">
        <v>1096</v>
      </c>
      <c r="AL87" s="78" t="s">
        <v>1180</v>
      </c>
      <c r="AM87" s="83" t="s">
        <v>1244</v>
      </c>
      <c r="AN87" s="78"/>
      <c r="AO87" s="80">
        <v>40953.86746527778</v>
      </c>
      <c r="AP87" s="83" t="s">
        <v>1323</v>
      </c>
      <c r="AQ87" s="78" t="b">
        <v>0</v>
      </c>
      <c r="AR87" s="78" t="b">
        <v>0</v>
      </c>
      <c r="AS87" s="78" t="b">
        <v>1</v>
      </c>
      <c r="AT87" s="78" t="s">
        <v>830</v>
      </c>
      <c r="AU87" s="78">
        <v>514</v>
      </c>
      <c r="AV87" s="83" t="s">
        <v>1357</v>
      </c>
      <c r="AW87" s="78" t="b">
        <v>0</v>
      </c>
      <c r="AX87" s="78" t="s">
        <v>1451</v>
      </c>
      <c r="AY87" s="83" t="s">
        <v>1536</v>
      </c>
      <c r="AZ87" s="78" t="s">
        <v>66</v>
      </c>
      <c r="BA87" s="78" t="str">
        <f>REPLACE(INDEX(GroupVertices[Group],MATCH(Vertices[[#This Row],[Vertex]],GroupVertices[Vertex],0)),1,1,"")</f>
        <v>3</v>
      </c>
      <c r="BB87" s="48" t="s">
        <v>428</v>
      </c>
      <c r="BC87" s="48" t="s">
        <v>428</v>
      </c>
      <c r="BD87" s="48" t="s">
        <v>435</v>
      </c>
      <c r="BE87" s="48" t="s">
        <v>435</v>
      </c>
      <c r="BF87" s="48" t="s">
        <v>469</v>
      </c>
      <c r="BG87" s="48" t="s">
        <v>469</v>
      </c>
      <c r="BH87" s="121" t="s">
        <v>2152</v>
      </c>
      <c r="BI87" s="121" t="s">
        <v>2152</v>
      </c>
      <c r="BJ87" s="121" t="s">
        <v>2235</v>
      </c>
      <c r="BK87" s="121" t="s">
        <v>2235</v>
      </c>
      <c r="BL87" s="121">
        <v>3</v>
      </c>
      <c r="BM87" s="124">
        <v>16.666666666666668</v>
      </c>
      <c r="BN87" s="121">
        <v>0</v>
      </c>
      <c r="BO87" s="124">
        <v>0</v>
      </c>
      <c r="BP87" s="121">
        <v>0</v>
      </c>
      <c r="BQ87" s="124">
        <v>0</v>
      </c>
      <c r="BR87" s="121">
        <v>15</v>
      </c>
      <c r="BS87" s="124">
        <v>83.33333333333333</v>
      </c>
      <c r="BT87" s="121">
        <v>18</v>
      </c>
      <c r="BU87" s="2"/>
      <c r="BV87" s="3"/>
      <c r="BW87" s="3"/>
      <c r="BX87" s="3"/>
      <c r="BY87" s="3"/>
    </row>
    <row r="88" spans="1:77" ht="41.45" customHeight="1">
      <c r="A88" s="64" t="s">
        <v>287</v>
      </c>
      <c r="C88" s="65"/>
      <c r="D88" s="65" t="s">
        <v>64</v>
      </c>
      <c r="E88" s="66">
        <v>162.2429601710579</v>
      </c>
      <c r="F88" s="68">
        <v>99.99952488795275</v>
      </c>
      <c r="G88" s="100" t="s">
        <v>520</v>
      </c>
      <c r="H88" s="65"/>
      <c r="I88" s="69" t="s">
        <v>287</v>
      </c>
      <c r="J88" s="70"/>
      <c r="K88" s="70"/>
      <c r="L88" s="69" t="s">
        <v>1658</v>
      </c>
      <c r="M88" s="73">
        <v>1.1583390082827867</v>
      </c>
      <c r="N88" s="74">
        <v>6776.43994140625</v>
      </c>
      <c r="O88" s="74">
        <v>8843.85546875</v>
      </c>
      <c r="P88" s="75"/>
      <c r="Q88" s="76"/>
      <c r="R88" s="76"/>
      <c r="S88" s="86"/>
      <c r="T88" s="48">
        <v>0</v>
      </c>
      <c r="U88" s="48">
        <v>2</v>
      </c>
      <c r="V88" s="49">
        <v>0</v>
      </c>
      <c r="W88" s="49">
        <v>0.003831</v>
      </c>
      <c r="X88" s="49">
        <v>0.004317</v>
      </c>
      <c r="Y88" s="49">
        <v>0.716847</v>
      </c>
      <c r="Z88" s="49">
        <v>0.5</v>
      </c>
      <c r="AA88" s="49">
        <v>0</v>
      </c>
      <c r="AB88" s="71">
        <v>88</v>
      </c>
      <c r="AC88" s="71"/>
      <c r="AD88" s="72"/>
      <c r="AE88" s="78" t="s">
        <v>984</v>
      </c>
      <c r="AF88" s="78">
        <v>84</v>
      </c>
      <c r="AG88" s="78">
        <v>10</v>
      </c>
      <c r="AH88" s="78">
        <v>49</v>
      </c>
      <c r="AI88" s="78">
        <v>213</v>
      </c>
      <c r="AJ88" s="78"/>
      <c r="AK88" s="78"/>
      <c r="AL88" s="78"/>
      <c r="AM88" s="78"/>
      <c r="AN88" s="78"/>
      <c r="AO88" s="80">
        <v>41158.08049768519</v>
      </c>
      <c r="AP88" s="78"/>
      <c r="AQ88" s="78" t="b">
        <v>1</v>
      </c>
      <c r="AR88" s="78" t="b">
        <v>1</v>
      </c>
      <c r="AS88" s="78" t="b">
        <v>0</v>
      </c>
      <c r="AT88" s="78" t="s">
        <v>830</v>
      </c>
      <c r="AU88" s="78">
        <v>0</v>
      </c>
      <c r="AV88" s="83" t="s">
        <v>1357</v>
      </c>
      <c r="AW88" s="78" t="b">
        <v>0</v>
      </c>
      <c r="AX88" s="78" t="s">
        <v>1451</v>
      </c>
      <c r="AY88" s="83" t="s">
        <v>1537</v>
      </c>
      <c r="AZ88" s="78" t="s">
        <v>66</v>
      </c>
      <c r="BA88" s="78" t="str">
        <f>REPLACE(INDEX(GroupVertices[Group],MATCH(Vertices[[#This Row],[Vertex]],GroupVertices[Vertex],0)),1,1,"")</f>
        <v>3</v>
      </c>
      <c r="BB88" s="48"/>
      <c r="BC88" s="48"/>
      <c r="BD88" s="48"/>
      <c r="BE88" s="48"/>
      <c r="BF88" s="48" t="s">
        <v>470</v>
      </c>
      <c r="BG88" s="48" t="s">
        <v>470</v>
      </c>
      <c r="BH88" s="121" t="s">
        <v>2153</v>
      </c>
      <c r="BI88" s="121" t="s">
        <v>2153</v>
      </c>
      <c r="BJ88" s="121" t="s">
        <v>2236</v>
      </c>
      <c r="BK88" s="121" t="s">
        <v>2236</v>
      </c>
      <c r="BL88" s="121">
        <v>0</v>
      </c>
      <c r="BM88" s="124">
        <v>0</v>
      </c>
      <c r="BN88" s="121">
        <v>0</v>
      </c>
      <c r="BO88" s="124">
        <v>0</v>
      </c>
      <c r="BP88" s="121">
        <v>0</v>
      </c>
      <c r="BQ88" s="124">
        <v>0</v>
      </c>
      <c r="BR88" s="121">
        <v>20</v>
      </c>
      <c r="BS88" s="124">
        <v>100</v>
      </c>
      <c r="BT88" s="121">
        <v>20</v>
      </c>
      <c r="BU88" s="2"/>
      <c r="BV88" s="3"/>
      <c r="BW88" s="3"/>
      <c r="BX88" s="3"/>
      <c r="BY88" s="3"/>
    </row>
    <row r="89" spans="1:77" ht="41.45" customHeight="1">
      <c r="A89" s="64" t="s">
        <v>315</v>
      </c>
      <c r="C89" s="65"/>
      <c r="D89" s="65" t="s">
        <v>64</v>
      </c>
      <c r="E89" s="66">
        <v>183.31975501032872</v>
      </c>
      <c r="F89" s="68">
        <v>99.95830891785313</v>
      </c>
      <c r="G89" s="100" t="s">
        <v>1430</v>
      </c>
      <c r="H89" s="65"/>
      <c r="I89" s="69" t="s">
        <v>315</v>
      </c>
      <c r="J89" s="70"/>
      <c r="K89" s="70"/>
      <c r="L89" s="69" t="s">
        <v>1659</v>
      </c>
      <c r="M89" s="73">
        <v>14.894247976814531</v>
      </c>
      <c r="N89" s="74">
        <v>6841.19580078125</v>
      </c>
      <c r="O89" s="74">
        <v>8391.953125</v>
      </c>
      <c r="P89" s="75"/>
      <c r="Q89" s="76"/>
      <c r="R89" s="76"/>
      <c r="S89" s="86"/>
      <c r="T89" s="48">
        <v>2</v>
      </c>
      <c r="U89" s="48">
        <v>1</v>
      </c>
      <c r="V89" s="49">
        <v>1</v>
      </c>
      <c r="W89" s="49">
        <v>0.003846</v>
      </c>
      <c r="X89" s="49">
        <v>0.004956</v>
      </c>
      <c r="Y89" s="49">
        <v>1.021679</v>
      </c>
      <c r="Z89" s="49">
        <v>0.3333333333333333</v>
      </c>
      <c r="AA89" s="49">
        <v>0</v>
      </c>
      <c r="AB89" s="71">
        <v>89</v>
      </c>
      <c r="AC89" s="71"/>
      <c r="AD89" s="72"/>
      <c r="AE89" s="78" t="s">
        <v>985</v>
      </c>
      <c r="AF89" s="78">
        <v>1319</v>
      </c>
      <c r="AG89" s="78">
        <v>704</v>
      </c>
      <c r="AH89" s="78">
        <v>1490</v>
      </c>
      <c r="AI89" s="78">
        <v>383</v>
      </c>
      <c r="AJ89" s="78"/>
      <c r="AK89" s="78" t="s">
        <v>1097</v>
      </c>
      <c r="AL89" s="78" t="s">
        <v>1181</v>
      </c>
      <c r="AM89" s="78"/>
      <c r="AN89" s="78"/>
      <c r="AO89" s="80">
        <v>40973.239849537036</v>
      </c>
      <c r="AP89" s="83" t="s">
        <v>1324</v>
      </c>
      <c r="AQ89" s="78" t="b">
        <v>0</v>
      </c>
      <c r="AR89" s="78" t="b">
        <v>0</v>
      </c>
      <c r="AS89" s="78" t="b">
        <v>1</v>
      </c>
      <c r="AT89" s="78" t="s">
        <v>830</v>
      </c>
      <c r="AU89" s="78">
        <v>22</v>
      </c>
      <c r="AV89" s="83" t="s">
        <v>1359</v>
      </c>
      <c r="AW89" s="78" t="b">
        <v>0</v>
      </c>
      <c r="AX89" s="78" t="s">
        <v>1451</v>
      </c>
      <c r="AY89" s="83" t="s">
        <v>1538</v>
      </c>
      <c r="AZ89" s="78" t="s">
        <v>66</v>
      </c>
      <c r="BA89" s="78" t="str">
        <f>REPLACE(INDEX(GroupVertices[Group],MATCH(Vertices[[#This Row],[Vertex]],GroupVertices[Vertex],0)),1,1,"")</f>
        <v>3</v>
      </c>
      <c r="BB89" s="48"/>
      <c r="BC89" s="48"/>
      <c r="BD89" s="48"/>
      <c r="BE89" s="48"/>
      <c r="BF89" s="48" t="s">
        <v>477</v>
      </c>
      <c r="BG89" s="48" t="s">
        <v>477</v>
      </c>
      <c r="BH89" s="121" t="s">
        <v>2154</v>
      </c>
      <c r="BI89" s="121" t="s">
        <v>2154</v>
      </c>
      <c r="BJ89" s="121" t="s">
        <v>2237</v>
      </c>
      <c r="BK89" s="121" t="s">
        <v>2237</v>
      </c>
      <c r="BL89" s="121">
        <v>0</v>
      </c>
      <c r="BM89" s="124">
        <v>0</v>
      </c>
      <c r="BN89" s="121">
        <v>0</v>
      </c>
      <c r="BO89" s="124">
        <v>0</v>
      </c>
      <c r="BP89" s="121">
        <v>0</v>
      </c>
      <c r="BQ89" s="124">
        <v>0</v>
      </c>
      <c r="BR89" s="121">
        <v>22</v>
      </c>
      <c r="BS89" s="124">
        <v>100</v>
      </c>
      <c r="BT89" s="121">
        <v>22</v>
      </c>
      <c r="BU89" s="2"/>
      <c r="BV89" s="3"/>
      <c r="BW89" s="3"/>
      <c r="BX89" s="3"/>
      <c r="BY89" s="3"/>
    </row>
    <row r="90" spans="1:77" ht="41.45" customHeight="1">
      <c r="A90" s="64" t="s">
        <v>288</v>
      </c>
      <c r="C90" s="65"/>
      <c r="D90" s="65" t="s">
        <v>64</v>
      </c>
      <c r="E90" s="66">
        <v>187.29822781140143</v>
      </c>
      <c r="F90" s="68">
        <v>99.95052895807927</v>
      </c>
      <c r="G90" s="100" t="s">
        <v>1431</v>
      </c>
      <c r="H90" s="65"/>
      <c r="I90" s="69" t="s">
        <v>288</v>
      </c>
      <c r="J90" s="70"/>
      <c r="K90" s="70"/>
      <c r="L90" s="69" t="s">
        <v>1660</v>
      </c>
      <c r="M90" s="73">
        <v>17.487049237445163</v>
      </c>
      <c r="N90" s="74">
        <v>4534.958984375</v>
      </c>
      <c r="O90" s="74">
        <v>7042.46728515625</v>
      </c>
      <c r="P90" s="75"/>
      <c r="Q90" s="76"/>
      <c r="R90" s="76"/>
      <c r="S90" s="86"/>
      <c r="T90" s="48">
        <v>0</v>
      </c>
      <c r="U90" s="48">
        <v>1</v>
      </c>
      <c r="V90" s="49">
        <v>0</v>
      </c>
      <c r="W90" s="49">
        <v>0.00431</v>
      </c>
      <c r="X90" s="49">
        <v>0.017026</v>
      </c>
      <c r="Y90" s="49">
        <v>0.476527</v>
      </c>
      <c r="Z90" s="49">
        <v>0</v>
      </c>
      <c r="AA90" s="49">
        <v>0</v>
      </c>
      <c r="AB90" s="71">
        <v>90</v>
      </c>
      <c r="AC90" s="71"/>
      <c r="AD90" s="72"/>
      <c r="AE90" s="78" t="s">
        <v>986</v>
      </c>
      <c r="AF90" s="78">
        <v>530</v>
      </c>
      <c r="AG90" s="78">
        <v>835</v>
      </c>
      <c r="AH90" s="78">
        <v>917</v>
      </c>
      <c r="AI90" s="78">
        <v>4516</v>
      </c>
      <c r="AJ90" s="78"/>
      <c r="AK90" s="78" t="s">
        <v>1098</v>
      </c>
      <c r="AL90" s="78"/>
      <c r="AM90" s="78"/>
      <c r="AN90" s="78"/>
      <c r="AO90" s="80">
        <v>40841.89396990741</v>
      </c>
      <c r="AP90" s="83" t="s">
        <v>1325</v>
      </c>
      <c r="AQ90" s="78" t="b">
        <v>1</v>
      </c>
      <c r="AR90" s="78" t="b">
        <v>0</v>
      </c>
      <c r="AS90" s="78" t="b">
        <v>0</v>
      </c>
      <c r="AT90" s="78" t="s">
        <v>830</v>
      </c>
      <c r="AU90" s="78">
        <v>59</v>
      </c>
      <c r="AV90" s="83" t="s">
        <v>1357</v>
      </c>
      <c r="AW90" s="78" t="b">
        <v>0</v>
      </c>
      <c r="AX90" s="78" t="s">
        <v>1451</v>
      </c>
      <c r="AY90" s="83" t="s">
        <v>1539</v>
      </c>
      <c r="AZ90" s="78" t="s">
        <v>66</v>
      </c>
      <c r="BA90" s="78" t="str">
        <f>REPLACE(INDEX(GroupVertices[Group],MATCH(Vertices[[#This Row],[Vertex]],GroupVertices[Vertex],0)),1,1,"")</f>
        <v>1</v>
      </c>
      <c r="BB90" s="48"/>
      <c r="BC90" s="48"/>
      <c r="BD90" s="48"/>
      <c r="BE90" s="48"/>
      <c r="BF90" s="48" t="s">
        <v>445</v>
      </c>
      <c r="BG90" s="48" t="s">
        <v>445</v>
      </c>
      <c r="BH90" s="121" t="s">
        <v>2113</v>
      </c>
      <c r="BI90" s="121" t="s">
        <v>2113</v>
      </c>
      <c r="BJ90" s="121" t="s">
        <v>2195</v>
      </c>
      <c r="BK90" s="121" t="s">
        <v>2195</v>
      </c>
      <c r="BL90" s="121">
        <v>1</v>
      </c>
      <c r="BM90" s="124">
        <v>11.11111111111111</v>
      </c>
      <c r="BN90" s="121">
        <v>0</v>
      </c>
      <c r="BO90" s="124">
        <v>0</v>
      </c>
      <c r="BP90" s="121">
        <v>0</v>
      </c>
      <c r="BQ90" s="124">
        <v>0</v>
      </c>
      <c r="BR90" s="121">
        <v>8</v>
      </c>
      <c r="BS90" s="124">
        <v>88.88888888888889</v>
      </c>
      <c r="BT90" s="121">
        <v>9</v>
      </c>
      <c r="BU90" s="2"/>
      <c r="BV90" s="3"/>
      <c r="BW90" s="3"/>
      <c r="BX90" s="3"/>
      <c r="BY90" s="3"/>
    </row>
    <row r="91" spans="1:77" ht="41.45" customHeight="1">
      <c r="A91" s="64" t="s">
        <v>290</v>
      </c>
      <c r="C91" s="65"/>
      <c r="D91" s="65" t="s">
        <v>64</v>
      </c>
      <c r="E91" s="66">
        <v>167.9828942123002</v>
      </c>
      <c r="F91" s="68">
        <v>99.98830036583628</v>
      </c>
      <c r="G91" s="100" t="s">
        <v>543</v>
      </c>
      <c r="H91" s="65"/>
      <c r="I91" s="69" t="s">
        <v>290</v>
      </c>
      <c r="J91" s="70"/>
      <c r="K91" s="70"/>
      <c r="L91" s="69" t="s">
        <v>1661</v>
      </c>
      <c r="M91" s="73">
        <v>4.899098078963622</v>
      </c>
      <c r="N91" s="74">
        <v>6852.791015625</v>
      </c>
      <c r="O91" s="74">
        <v>5123.01708984375</v>
      </c>
      <c r="P91" s="75"/>
      <c r="Q91" s="76"/>
      <c r="R91" s="76"/>
      <c r="S91" s="86"/>
      <c r="T91" s="48">
        <v>1</v>
      </c>
      <c r="U91" s="48">
        <v>2</v>
      </c>
      <c r="V91" s="49">
        <v>0</v>
      </c>
      <c r="W91" s="49">
        <v>0.003257</v>
      </c>
      <c r="X91" s="49">
        <v>0.003523</v>
      </c>
      <c r="Y91" s="49">
        <v>0.848229</v>
      </c>
      <c r="Z91" s="49">
        <v>0</v>
      </c>
      <c r="AA91" s="49">
        <v>0</v>
      </c>
      <c r="AB91" s="71">
        <v>91</v>
      </c>
      <c r="AC91" s="71"/>
      <c r="AD91" s="72"/>
      <c r="AE91" s="78" t="s">
        <v>987</v>
      </c>
      <c r="AF91" s="78">
        <v>600</v>
      </c>
      <c r="AG91" s="78">
        <v>199</v>
      </c>
      <c r="AH91" s="78">
        <v>1132</v>
      </c>
      <c r="AI91" s="78">
        <v>2413</v>
      </c>
      <c r="AJ91" s="78"/>
      <c r="AK91" s="78" t="s">
        <v>1099</v>
      </c>
      <c r="AL91" s="78" t="s">
        <v>1182</v>
      </c>
      <c r="AM91" s="78"/>
      <c r="AN91" s="78"/>
      <c r="AO91" s="80">
        <v>41946.575844907406</v>
      </c>
      <c r="AP91" s="83" t="s">
        <v>1326</v>
      </c>
      <c r="AQ91" s="78" t="b">
        <v>0</v>
      </c>
      <c r="AR91" s="78" t="b">
        <v>0</v>
      </c>
      <c r="AS91" s="78" t="b">
        <v>0</v>
      </c>
      <c r="AT91" s="78" t="s">
        <v>830</v>
      </c>
      <c r="AU91" s="78">
        <v>2</v>
      </c>
      <c r="AV91" s="83" t="s">
        <v>1357</v>
      </c>
      <c r="AW91" s="78" t="b">
        <v>0</v>
      </c>
      <c r="AX91" s="78" t="s">
        <v>1451</v>
      </c>
      <c r="AY91" s="83" t="s">
        <v>1540</v>
      </c>
      <c r="AZ91" s="78" t="s">
        <v>66</v>
      </c>
      <c r="BA91" s="78" t="str">
        <f>REPLACE(INDEX(GroupVertices[Group],MATCH(Vertices[[#This Row],[Vertex]],GroupVertices[Vertex],0)),1,1,"")</f>
        <v>9</v>
      </c>
      <c r="BB91" s="48"/>
      <c r="BC91" s="48"/>
      <c r="BD91" s="48"/>
      <c r="BE91" s="48"/>
      <c r="BF91" s="48" t="s">
        <v>471</v>
      </c>
      <c r="BG91" s="48" t="s">
        <v>471</v>
      </c>
      <c r="BH91" s="121" t="s">
        <v>2155</v>
      </c>
      <c r="BI91" s="121" t="s">
        <v>2183</v>
      </c>
      <c r="BJ91" s="121" t="s">
        <v>2238</v>
      </c>
      <c r="BK91" s="121" t="s">
        <v>2238</v>
      </c>
      <c r="BL91" s="121">
        <v>1</v>
      </c>
      <c r="BM91" s="124">
        <v>2.5641025641025643</v>
      </c>
      <c r="BN91" s="121">
        <v>0</v>
      </c>
      <c r="BO91" s="124">
        <v>0</v>
      </c>
      <c r="BP91" s="121">
        <v>0</v>
      </c>
      <c r="BQ91" s="124">
        <v>0</v>
      </c>
      <c r="BR91" s="121">
        <v>38</v>
      </c>
      <c r="BS91" s="124">
        <v>97.43589743589743</v>
      </c>
      <c r="BT91" s="121">
        <v>39</v>
      </c>
      <c r="BU91" s="2"/>
      <c r="BV91" s="3"/>
      <c r="BW91" s="3"/>
      <c r="BX91" s="3"/>
      <c r="BY91" s="3"/>
    </row>
    <row r="92" spans="1:77" ht="41.45" customHeight="1">
      <c r="A92" s="64" t="s">
        <v>291</v>
      </c>
      <c r="C92" s="65"/>
      <c r="D92" s="65" t="s">
        <v>64</v>
      </c>
      <c r="E92" s="66">
        <v>205.48987061935998</v>
      </c>
      <c r="F92" s="68">
        <v>99.91495494354085</v>
      </c>
      <c r="G92" s="100" t="s">
        <v>544</v>
      </c>
      <c r="H92" s="65"/>
      <c r="I92" s="69" t="s">
        <v>291</v>
      </c>
      <c r="J92" s="70"/>
      <c r="K92" s="70"/>
      <c r="L92" s="69" t="s">
        <v>1662</v>
      </c>
      <c r="M92" s="73">
        <v>29.342682482618816</v>
      </c>
      <c r="N92" s="74">
        <v>4224.9560546875</v>
      </c>
      <c r="O92" s="74">
        <v>1768.9407958984375</v>
      </c>
      <c r="P92" s="75"/>
      <c r="Q92" s="76"/>
      <c r="R92" s="76"/>
      <c r="S92" s="86"/>
      <c r="T92" s="48">
        <v>1</v>
      </c>
      <c r="U92" s="48">
        <v>1</v>
      </c>
      <c r="V92" s="49">
        <v>0</v>
      </c>
      <c r="W92" s="49">
        <v>0</v>
      </c>
      <c r="X92" s="49">
        <v>0</v>
      </c>
      <c r="Y92" s="49">
        <v>0.999996</v>
      </c>
      <c r="Z92" s="49">
        <v>0</v>
      </c>
      <c r="AA92" s="49" t="s">
        <v>2372</v>
      </c>
      <c r="AB92" s="71">
        <v>92</v>
      </c>
      <c r="AC92" s="71"/>
      <c r="AD92" s="72"/>
      <c r="AE92" s="78" t="s">
        <v>988</v>
      </c>
      <c r="AF92" s="78">
        <v>557</v>
      </c>
      <c r="AG92" s="78">
        <v>1434</v>
      </c>
      <c r="AH92" s="78">
        <v>838</v>
      </c>
      <c r="AI92" s="78">
        <v>621</v>
      </c>
      <c r="AJ92" s="78"/>
      <c r="AK92" s="78" t="s">
        <v>1100</v>
      </c>
      <c r="AL92" s="78" t="s">
        <v>1183</v>
      </c>
      <c r="AM92" s="78"/>
      <c r="AN92" s="78"/>
      <c r="AO92" s="80">
        <v>40772.46199074074</v>
      </c>
      <c r="AP92" s="83" t="s">
        <v>1327</v>
      </c>
      <c r="AQ92" s="78" t="b">
        <v>0</v>
      </c>
      <c r="AR92" s="78" t="b">
        <v>0</v>
      </c>
      <c r="AS92" s="78" t="b">
        <v>1</v>
      </c>
      <c r="AT92" s="78" t="s">
        <v>830</v>
      </c>
      <c r="AU92" s="78">
        <v>89</v>
      </c>
      <c r="AV92" s="83" t="s">
        <v>1363</v>
      </c>
      <c r="AW92" s="78" t="b">
        <v>0</v>
      </c>
      <c r="AX92" s="78" t="s">
        <v>1451</v>
      </c>
      <c r="AY92" s="83" t="s">
        <v>1541</v>
      </c>
      <c r="AZ92" s="78" t="s">
        <v>66</v>
      </c>
      <c r="BA92" s="78" t="str">
        <f>REPLACE(INDEX(GroupVertices[Group],MATCH(Vertices[[#This Row],[Vertex]],GroupVertices[Vertex],0)),1,1,"")</f>
        <v>2</v>
      </c>
      <c r="BB92" s="48" t="s">
        <v>433</v>
      </c>
      <c r="BC92" s="48" t="s">
        <v>433</v>
      </c>
      <c r="BD92" s="48" t="s">
        <v>435</v>
      </c>
      <c r="BE92" s="48" t="s">
        <v>435</v>
      </c>
      <c r="BF92" s="48" t="s">
        <v>455</v>
      </c>
      <c r="BG92" s="48" t="s">
        <v>455</v>
      </c>
      <c r="BH92" s="121" t="s">
        <v>2156</v>
      </c>
      <c r="BI92" s="121" t="s">
        <v>2156</v>
      </c>
      <c r="BJ92" s="121" t="s">
        <v>2239</v>
      </c>
      <c r="BK92" s="121" t="s">
        <v>2239</v>
      </c>
      <c r="BL92" s="121">
        <v>1</v>
      </c>
      <c r="BM92" s="124">
        <v>14.285714285714286</v>
      </c>
      <c r="BN92" s="121">
        <v>0</v>
      </c>
      <c r="BO92" s="124">
        <v>0</v>
      </c>
      <c r="BP92" s="121">
        <v>0</v>
      </c>
      <c r="BQ92" s="124">
        <v>0</v>
      </c>
      <c r="BR92" s="121">
        <v>6</v>
      </c>
      <c r="BS92" s="124">
        <v>85.71428571428571</v>
      </c>
      <c r="BT92" s="121">
        <v>7</v>
      </c>
      <c r="BU92" s="2"/>
      <c r="BV92" s="3"/>
      <c r="BW92" s="3"/>
      <c r="BX92" s="3"/>
      <c r="BY92" s="3"/>
    </row>
    <row r="93" spans="1:77" ht="41.45" customHeight="1">
      <c r="A93" s="64" t="s">
        <v>292</v>
      </c>
      <c r="C93" s="65"/>
      <c r="D93" s="65" t="s">
        <v>64</v>
      </c>
      <c r="E93" s="66">
        <v>162.85036059870257</v>
      </c>
      <c r="F93" s="68">
        <v>99.9983371078346</v>
      </c>
      <c r="G93" s="100" t="s">
        <v>545</v>
      </c>
      <c r="H93" s="65"/>
      <c r="I93" s="69" t="s">
        <v>292</v>
      </c>
      <c r="J93" s="70"/>
      <c r="K93" s="70"/>
      <c r="L93" s="69" t="s">
        <v>1663</v>
      </c>
      <c r="M93" s="73">
        <v>1.5541865289897534</v>
      </c>
      <c r="N93" s="74">
        <v>2984.942138671875</v>
      </c>
      <c r="O93" s="74">
        <v>3656.987060546875</v>
      </c>
      <c r="P93" s="75"/>
      <c r="Q93" s="76"/>
      <c r="R93" s="76"/>
      <c r="S93" s="86"/>
      <c r="T93" s="48">
        <v>1</v>
      </c>
      <c r="U93" s="48">
        <v>1</v>
      </c>
      <c r="V93" s="49">
        <v>0</v>
      </c>
      <c r="W93" s="49">
        <v>0</v>
      </c>
      <c r="X93" s="49">
        <v>0</v>
      </c>
      <c r="Y93" s="49">
        <v>0.999996</v>
      </c>
      <c r="Z93" s="49">
        <v>0</v>
      </c>
      <c r="AA93" s="49" t="s">
        <v>2372</v>
      </c>
      <c r="AB93" s="71">
        <v>93</v>
      </c>
      <c r="AC93" s="71"/>
      <c r="AD93" s="72"/>
      <c r="AE93" s="78" t="s">
        <v>989</v>
      </c>
      <c r="AF93" s="78">
        <v>227</v>
      </c>
      <c r="AG93" s="78">
        <v>30</v>
      </c>
      <c r="AH93" s="78">
        <v>1335</v>
      </c>
      <c r="AI93" s="78">
        <v>1513</v>
      </c>
      <c r="AJ93" s="78"/>
      <c r="AK93" s="78" t="s">
        <v>1101</v>
      </c>
      <c r="AL93" s="78" t="s">
        <v>1184</v>
      </c>
      <c r="AM93" s="78"/>
      <c r="AN93" s="78"/>
      <c r="AO93" s="80">
        <v>40837.90658564815</v>
      </c>
      <c r="AP93" s="78"/>
      <c r="AQ93" s="78" t="b">
        <v>1</v>
      </c>
      <c r="AR93" s="78" t="b">
        <v>0</v>
      </c>
      <c r="AS93" s="78" t="b">
        <v>1</v>
      </c>
      <c r="AT93" s="78" t="s">
        <v>830</v>
      </c>
      <c r="AU93" s="78">
        <v>1</v>
      </c>
      <c r="AV93" s="83" t="s">
        <v>1357</v>
      </c>
      <c r="AW93" s="78" t="b">
        <v>0</v>
      </c>
      <c r="AX93" s="78" t="s">
        <v>1451</v>
      </c>
      <c r="AY93" s="83" t="s">
        <v>1542</v>
      </c>
      <c r="AZ93" s="78" t="s">
        <v>66</v>
      </c>
      <c r="BA93" s="78" t="str">
        <f>REPLACE(INDEX(GroupVertices[Group],MATCH(Vertices[[#This Row],[Vertex]],GroupVertices[Vertex],0)),1,1,"")</f>
        <v>2</v>
      </c>
      <c r="BB93" s="48"/>
      <c r="BC93" s="48"/>
      <c r="BD93" s="48"/>
      <c r="BE93" s="48"/>
      <c r="BF93" s="48" t="s">
        <v>446</v>
      </c>
      <c r="BG93" s="48" t="s">
        <v>446</v>
      </c>
      <c r="BH93" s="121" t="s">
        <v>446</v>
      </c>
      <c r="BI93" s="121" t="s">
        <v>446</v>
      </c>
      <c r="BJ93" s="121" t="s">
        <v>823</v>
      </c>
      <c r="BK93" s="121" t="s">
        <v>823</v>
      </c>
      <c r="BL93" s="121">
        <v>0</v>
      </c>
      <c r="BM93" s="124">
        <v>0</v>
      </c>
      <c r="BN93" s="121">
        <v>0</v>
      </c>
      <c r="BO93" s="124">
        <v>0</v>
      </c>
      <c r="BP93" s="121">
        <v>0</v>
      </c>
      <c r="BQ93" s="124">
        <v>0</v>
      </c>
      <c r="BR93" s="121">
        <v>1</v>
      </c>
      <c r="BS93" s="124">
        <v>100</v>
      </c>
      <c r="BT93" s="121">
        <v>1</v>
      </c>
      <c r="BU93" s="2"/>
      <c r="BV93" s="3"/>
      <c r="BW93" s="3"/>
      <c r="BX93" s="3"/>
      <c r="BY93" s="3"/>
    </row>
    <row r="94" spans="1:77" ht="41.45" customHeight="1">
      <c r="A94" s="64" t="s">
        <v>293</v>
      </c>
      <c r="C94" s="65"/>
      <c r="D94" s="65" t="s">
        <v>64</v>
      </c>
      <c r="E94" s="66">
        <v>196.53071431160078</v>
      </c>
      <c r="F94" s="68">
        <v>99.93247470028348</v>
      </c>
      <c r="G94" s="100" t="s">
        <v>546</v>
      </c>
      <c r="H94" s="65"/>
      <c r="I94" s="69" t="s">
        <v>293</v>
      </c>
      <c r="J94" s="70"/>
      <c r="K94" s="70"/>
      <c r="L94" s="69" t="s">
        <v>1664</v>
      </c>
      <c r="M94" s="73">
        <v>23.50393155219106</v>
      </c>
      <c r="N94" s="74">
        <v>2984.942138671875</v>
      </c>
      <c r="O94" s="74">
        <v>1768.9407958984375</v>
      </c>
      <c r="P94" s="75"/>
      <c r="Q94" s="76"/>
      <c r="R94" s="76"/>
      <c r="S94" s="86"/>
      <c r="T94" s="48">
        <v>1</v>
      </c>
      <c r="U94" s="48">
        <v>1</v>
      </c>
      <c r="V94" s="49">
        <v>0</v>
      </c>
      <c r="W94" s="49">
        <v>0</v>
      </c>
      <c r="X94" s="49">
        <v>0</v>
      </c>
      <c r="Y94" s="49">
        <v>0.999996</v>
      </c>
      <c r="Z94" s="49">
        <v>0</v>
      </c>
      <c r="AA94" s="49" t="s">
        <v>2372</v>
      </c>
      <c r="AB94" s="71">
        <v>94</v>
      </c>
      <c r="AC94" s="71"/>
      <c r="AD94" s="72"/>
      <c r="AE94" s="78" t="s">
        <v>990</v>
      </c>
      <c r="AF94" s="78">
        <v>2165</v>
      </c>
      <c r="AG94" s="78">
        <v>1139</v>
      </c>
      <c r="AH94" s="78">
        <v>1634</v>
      </c>
      <c r="AI94" s="78">
        <v>2438</v>
      </c>
      <c r="AJ94" s="78"/>
      <c r="AK94" s="78" t="s">
        <v>1102</v>
      </c>
      <c r="AL94" s="78" t="s">
        <v>1131</v>
      </c>
      <c r="AM94" s="78"/>
      <c r="AN94" s="78"/>
      <c r="AO94" s="80">
        <v>42282.72655092592</v>
      </c>
      <c r="AP94" s="83" t="s">
        <v>1328</v>
      </c>
      <c r="AQ94" s="78" t="b">
        <v>1</v>
      </c>
      <c r="AR94" s="78" t="b">
        <v>0</v>
      </c>
      <c r="AS94" s="78" t="b">
        <v>1</v>
      </c>
      <c r="AT94" s="78" t="s">
        <v>830</v>
      </c>
      <c r="AU94" s="78">
        <v>100</v>
      </c>
      <c r="AV94" s="83" t="s">
        <v>1357</v>
      </c>
      <c r="AW94" s="78" t="b">
        <v>0</v>
      </c>
      <c r="AX94" s="78" t="s">
        <v>1451</v>
      </c>
      <c r="AY94" s="83" t="s">
        <v>1543</v>
      </c>
      <c r="AZ94" s="78" t="s">
        <v>66</v>
      </c>
      <c r="BA94" s="78" t="str">
        <f>REPLACE(INDEX(GroupVertices[Group],MATCH(Vertices[[#This Row],[Vertex]],GroupVertices[Vertex],0)),1,1,"")</f>
        <v>2</v>
      </c>
      <c r="BB94" s="48" t="s">
        <v>430</v>
      </c>
      <c r="BC94" s="48" t="s">
        <v>430</v>
      </c>
      <c r="BD94" s="48" t="s">
        <v>435</v>
      </c>
      <c r="BE94" s="48" t="s">
        <v>435</v>
      </c>
      <c r="BF94" s="48" t="s">
        <v>456</v>
      </c>
      <c r="BG94" s="48" t="s">
        <v>456</v>
      </c>
      <c r="BH94" s="121" t="s">
        <v>456</v>
      </c>
      <c r="BI94" s="121" t="s">
        <v>456</v>
      </c>
      <c r="BJ94" s="121" t="s">
        <v>2240</v>
      </c>
      <c r="BK94" s="121" t="s">
        <v>2240</v>
      </c>
      <c r="BL94" s="121">
        <v>0</v>
      </c>
      <c r="BM94" s="124">
        <v>0</v>
      </c>
      <c r="BN94" s="121">
        <v>0</v>
      </c>
      <c r="BO94" s="124">
        <v>0</v>
      </c>
      <c r="BP94" s="121">
        <v>0</v>
      </c>
      <c r="BQ94" s="124">
        <v>0</v>
      </c>
      <c r="BR94" s="121">
        <v>3</v>
      </c>
      <c r="BS94" s="124">
        <v>100</v>
      </c>
      <c r="BT94" s="121">
        <v>3</v>
      </c>
      <c r="BU94" s="2"/>
      <c r="BV94" s="3"/>
      <c r="BW94" s="3"/>
      <c r="BX94" s="3"/>
      <c r="BY94" s="3"/>
    </row>
    <row r="95" spans="1:77" ht="41.45" customHeight="1">
      <c r="A95" s="64" t="s">
        <v>294</v>
      </c>
      <c r="C95" s="65"/>
      <c r="D95" s="65" t="s">
        <v>64</v>
      </c>
      <c r="E95" s="66">
        <v>325.481825100569</v>
      </c>
      <c r="F95" s="68">
        <v>99.6803089812014</v>
      </c>
      <c r="G95" s="100" t="s">
        <v>547</v>
      </c>
      <c r="H95" s="65"/>
      <c r="I95" s="69" t="s">
        <v>294</v>
      </c>
      <c r="J95" s="70"/>
      <c r="K95" s="70"/>
      <c r="L95" s="69" t="s">
        <v>1665</v>
      </c>
      <c r="M95" s="73">
        <v>107.5423601982801</v>
      </c>
      <c r="N95" s="74">
        <v>9804.087890625</v>
      </c>
      <c r="O95" s="74">
        <v>7284.7265625</v>
      </c>
      <c r="P95" s="75"/>
      <c r="Q95" s="76"/>
      <c r="R95" s="76"/>
      <c r="S95" s="86"/>
      <c r="T95" s="48">
        <v>0</v>
      </c>
      <c r="U95" s="48">
        <v>1</v>
      </c>
      <c r="V95" s="49">
        <v>0</v>
      </c>
      <c r="W95" s="49">
        <v>0.004082</v>
      </c>
      <c r="X95" s="49">
        <v>0.004338</v>
      </c>
      <c r="Y95" s="49">
        <v>0.481599</v>
      </c>
      <c r="Z95" s="49">
        <v>0</v>
      </c>
      <c r="AA95" s="49">
        <v>0</v>
      </c>
      <c r="AB95" s="71">
        <v>95</v>
      </c>
      <c r="AC95" s="71"/>
      <c r="AD95" s="72"/>
      <c r="AE95" s="78" t="s">
        <v>991</v>
      </c>
      <c r="AF95" s="78">
        <v>1319</v>
      </c>
      <c r="AG95" s="78">
        <v>5385</v>
      </c>
      <c r="AH95" s="78">
        <v>11325</v>
      </c>
      <c r="AI95" s="78">
        <v>2268</v>
      </c>
      <c r="AJ95" s="78"/>
      <c r="AK95" s="78" t="s">
        <v>1103</v>
      </c>
      <c r="AL95" s="78"/>
      <c r="AM95" s="78"/>
      <c r="AN95" s="78"/>
      <c r="AO95" s="80">
        <v>39739.49568287037</v>
      </c>
      <c r="AP95" s="83" t="s">
        <v>1329</v>
      </c>
      <c r="AQ95" s="78" t="b">
        <v>1</v>
      </c>
      <c r="AR95" s="78" t="b">
        <v>0</v>
      </c>
      <c r="AS95" s="78" t="b">
        <v>1</v>
      </c>
      <c r="AT95" s="78" t="s">
        <v>830</v>
      </c>
      <c r="AU95" s="78">
        <v>363</v>
      </c>
      <c r="AV95" s="83" t="s">
        <v>1357</v>
      </c>
      <c r="AW95" s="78" t="b">
        <v>0</v>
      </c>
      <c r="AX95" s="78" t="s">
        <v>1451</v>
      </c>
      <c r="AY95" s="83" t="s">
        <v>1544</v>
      </c>
      <c r="AZ95" s="78" t="s">
        <v>66</v>
      </c>
      <c r="BA95" s="78" t="str">
        <f>REPLACE(INDEX(GroupVertices[Group],MATCH(Vertices[[#This Row],[Vertex]],GroupVertices[Vertex],0)),1,1,"")</f>
        <v>4</v>
      </c>
      <c r="BB95" s="48"/>
      <c r="BC95" s="48"/>
      <c r="BD95" s="48"/>
      <c r="BE95" s="48"/>
      <c r="BF95" s="48" t="s">
        <v>464</v>
      </c>
      <c r="BG95" s="48" t="s">
        <v>464</v>
      </c>
      <c r="BH95" s="121" t="s">
        <v>2157</v>
      </c>
      <c r="BI95" s="121" t="s">
        <v>2157</v>
      </c>
      <c r="BJ95" s="121" t="s">
        <v>2241</v>
      </c>
      <c r="BK95" s="121" t="s">
        <v>2241</v>
      </c>
      <c r="BL95" s="121">
        <v>2</v>
      </c>
      <c r="BM95" s="124">
        <v>11.764705882352942</v>
      </c>
      <c r="BN95" s="121">
        <v>0</v>
      </c>
      <c r="BO95" s="124">
        <v>0</v>
      </c>
      <c r="BP95" s="121">
        <v>0</v>
      </c>
      <c r="BQ95" s="124">
        <v>0</v>
      </c>
      <c r="BR95" s="121">
        <v>15</v>
      </c>
      <c r="BS95" s="124">
        <v>88.23529411764706</v>
      </c>
      <c r="BT95" s="121">
        <v>17</v>
      </c>
      <c r="BU95" s="2"/>
      <c r="BV95" s="3"/>
      <c r="BW95" s="3"/>
      <c r="BX95" s="3"/>
      <c r="BY95" s="3"/>
    </row>
    <row r="96" spans="1:77" ht="41.45" customHeight="1">
      <c r="A96" s="64" t="s">
        <v>303</v>
      </c>
      <c r="C96" s="65"/>
      <c r="D96" s="65" t="s">
        <v>64</v>
      </c>
      <c r="E96" s="66">
        <v>190.91226035588735</v>
      </c>
      <c r="F96" s="68">
        <v>99.94346166637632</v>
      </c>
      <c r="G96" s="100" t="s">
        <v>550</v>
      </c>
      <c r="H96" s="65"/>
      <c r="I96" s="69" t="s">
        <v>303</v>
      </c>
      <c r="J96" s="70"/>
      <c r="K96" s="70"/>
      <c r="L96" s="69" t="s">
        <v>1666</v>
      </c>
      <c r="M96" s="73">
        <v>19.842341985651615</v>
      </c>
      <c r="N96" s="74">
        <v>9140.91015625</v>
      </c>
      <c r="O96" s="74">
        <v>7660.92578125</v>
      </c>
      <c r="P96" s="75"/>
      <c r="Q96" s="76"/>
      <c r="R96" s="76"/>
      <c r="S96" s="86"/>
      <c r="T96" s="48">
        <v>9</v>
      </c>
      <c r="U96" s="48">
        <v>4</v>
      </c>
      <c r="V96" s="49">
        <v>1826</v>
      </c>
      <c r="W96" s="49">
        <v>0.006024</v>
      </c>
      <c r="X96" s="49">
        <v>0.030178</v>
      </c>
      <c r="Y96" s="49">
        <v>4.291287</v>
      </c>
      <c r="Z96" s="49">
        <v>0</v>
      </c>
      <c r="AA96" s="49">
        <v>0.1</v>
      </c>
      <c r="AB96" s="71">
        <v>96</v>
      </c>
      <c r="AC96" s="71"/>
      <c r="AD96" s="72"/>
      <c r="AE96" s="78" t="s">
        <v>992</v>
      </c>
      <c r="AF96" s="78">
        <v>293</v>
      </c>
      <c r="AG96" s="78">
        <v>954</v>
      </c>
      <c r="AH96" s="78">
        <v>1389</v>
      </c>
      <c r="AI96" s="78">
        <v>1083</v>
      </c>
      <c r="AJ96" s="78"/>
      <c r="AK96" s="78" t="s">
        <v>1104</v>
      </c>
      <c r="AL96" s="78" t="s">
        <v>1167</v>
      </c>
      <c r="AM96" s="78"/>
      <c r="AN96" s="78"/>
      <c r="AO96" s="80">
        <v>41573.56456018519</v>
      </c>
      <c r="AP96" s="83" t="s">
        <v>1330</v>
      </c>
      <c r="AQ96" s="78" t="b">
        <v>1</v>
      </c>
      <c r="AR96" s="78" t="b">
        <v>0</v>
      </c>
      <c r="AS96" s="78" t="b">
        <v>0</v>
      </c>
      <c r="AT96" s="78" t="s">
        <v>830</v>
      </c>
      <c r="AU96" s="78">
        <v>37</v>
      </c>
      <c r="AV96" s="83" t="s">
        <v>1357</v>
      </c>
      <c r="AW96" s="78" t="b">
        <v>0</v>
      </c>
      <c r="AX96" s="78" t="s">
        <v>1451</v>
      </c>
      <c r="AY96" s="83" t="s">
        <v>1545</v>
      </c>
      <c r="AZ96" s="78" t="s">
        <v>66</v>
      </c>
      <c r="BA96" s="78" t="str">
        <f>REPLACE(INDEX(GroupVertices[Group],MATCH(Vertices[[#This Row],[Vertex]],GroupVertices[Vertex],0)),1,1,"")</f>
        <v>4</v>
      </c>
      <c r="BB96" s="48"/>
      <c r="BC96" s="48"/>
      <c r="BD96" s="48"/>
      <c r="BE96" s="48"/>
      <c r="BF96" s="48" t="s">
        <v>1849</v>
      </c>
      <c r="BG96" s="48" t="s">
        <v>2103</v>
      </c>
      <c r="BH96" s="121" t="s">
        <v>2158</v>
      </c>
      <c r="BI96" s="121" t="s">
        <v>2184</v>
      </c>
      <c r="BJ96" s="121" t="s">
        <v>2242</v>
      </c>
      <c r="BK96" s="121" t="s">
        <v>2250</v>
      </c>
      <c r="BL96" s="121">
        <v>4</v>
      </c>
      <c r="BM96" s="124">
        <v>5.633802816901408</v>
      </c>
      <c r="BN96" s="121">
        <v>0</v>
      </c>
      <c r="BO96" s="124">
        <v>0</v>
      </c>
      <c r="BP96" s="121">
        <v>0</v>
      </c>
      <c r="BQ96" s="124">
        <v>0</v>
      </c>
      <c r="BR96" s="121">
        <v>67</v>
      </c>
      <c r="BS96" s="124">
        <v>94.36619718309859</v>
      </c>
      <c r="BT96" s="121">
        <v>71</v>
      </c>
      <c r="BU96" s="2"/>
      <c r="BV96" s="3"/>
      <c r="BW96" s="3"/>
      <c r="BX96" s="3"/>
      <c r="BY96" s="3"/>
    </row>
    <row r="97" spans="1:77" ht="41.45" customHeight="1">
      <c r="A97" s="64" t="s">
        <v>295</v>
      </c>
      <c r="C97" s="65"/>
      <c r="D97" s="65" t="s">
        <v>64</v>
      </c>
      <c r="E97" s="66">
        <v>182.28717428333272</v>
      </c>
      <c r="F97" s="68">
        <v>99.96032814405397</v>
      </c>
      <c r="G97" s="100" t="s">
        <v>548</v>
      </c>
      <c r="H97" s="65"/>
      <c r="I97" s="69" t="s">
        <v>295</v>
      </c>
      <c r="J97" s="70"/>
      <c r="K97" s="70"/>
      <c r="L97" s="69" t="s">
        <v>1667</v>
      </c>
      <c r="M97" s="73">
        <v>14.221307191612688</v>
      </c>
      <c r="N97" s="74">
        <v>8875.0322265625</v>
      </c>
      <c r="O97" s="74">
        <v>5846.47412109375</v>
      </c>
      <c r="P97" s="75"/>
      <c r="Q97" s="76"/>
      <c r="R97" s="76"/>
      <c r="S97" s="86"/>
      <c r="T97" s="48">
        <v>0</v>
      </c>
      <c r="U97" s="48">
        <v>1</v>
      </c>
      <c r="V97" s="49">
        <v>0</v>
      </c>
      <c r="W97" s="49">
        <v>0.004082</v>
      </c>
      <c r="X97" s="49">
        <v>0.004338</v>
      </c>
      <c r="Y97" s="49">
        <v>0.481599</v>
      </c>
      <c r="Z97" s="49">
        <v>0</v>
      </c>
      <c r="AA97" s="49">
        <v>0</v>
      </c>
      <c r="AB97" s="71">
        <v>97</v>
      </c>
      <c r="AC97" s="71"/>
      <c r="AD97" s="72"/>
      <c r="AE97" s="78" t="s">
        <v>993</v>
      </c>
      <c r="AF97" s="78">
        <v>1721</v>
      </c>
      <c r="AG97" s="78">
        <v>670</v>
      </c>
      <c r="AH97" s="78">
        <v>1067</v>
      </c>
      <c r="AI97" s="78">
        <v>1738</v>
      </c>
      <c r="AJ97" s="78"/>
      <c r="AK97" s="78" t="s">
        <v>1105</v>
      </c>
      <c r="AL97" s="78" t="s">
        <v>1185</v>
      </c>
      <c r="AM97" s="78"/>
      <c r="AN97" s="78"/>
      <c r="AO97" s="80">
        <v>41291.01489583333</v>
      </c>
      <c r="AP97" s="83" t="s">
        <v>1331</v>
      </c>
      <c r="AQ97" s="78" t="b">
        <v>1</v>
      </c>
      <c r="AR97" s="78" t="b">
        <v>0</v>
      </c>
      <c r="AS97" s="78" t="b">
        <v>1</v>
      </c>
      <c r="AT97" s="78" t="s">
        <v>830</v>
      </c>
      <c r="AU97" s="78">
        <v>26</v>
      </c>
      <c r="AV97" s="83" t="s">
        <v>1357</v>
      </c>
      <c r="AW97" s="78" t="b">
        <v>0</v>
      </c>
      <c r="AX97" s="78" t="s">
        <v>1451</v>
      </c>
      <c r="AY97" s="83" t="s">
        <v>1546</v>
      </c>
      <c r="AZ97" s="78" t="s">
        <v>66</v>
      </c>
      <c r="BA97" s="78" t="str">
        <f>REPLACE(INDEX(GroupVertices[Group],MATCH(Vertices[[#This Row],[Vertex]],GroupVertices[Vertex],0)),1,1,"")</f>
        <v>4</v>
      </c>
      <c r="BB97" s="48"/>
      <c r="BC97" s="48"/>
      <c r="BD97" s="48"/>
      <c r="BE97" s="48"/>
      <c r="BF97" s="48" t="s">
        <v>464</v>
      </c>
      <c r="BG97" s="48" t="s">
        <v>464</v>
      </c>
      <c r="BH97" s="121" t="s">
        <v>2157</v>
      </c>
      <c r="BI97" s="121" t="s">
        <v>2157</v>
      </c>
      <c r="BJ97" s="121" t="s">
        <v>2241</v>
      </c>
      <c r="BK97" s="121" t="s">
        <v>2241</v>
      </c>
      <c r="BL97" s="121">
        <v>2</v>
      </c>
      <c r="BM97" s="124">
        <v>11.764705882352942</v>
      </c>
      <c r="BN97" s="121">
        <v>0</v>
      </c>
      <c r="BO97" s="124">
        <v>0</v>
      </c>
      <c r="BP97" s="121">
        <v>0</v>
      </c>
      <c r="BQ97" s="124">
        <v>0</v>
      </c>
      <c r="BR97" s="121">
        <v>15</v>
      </c>
      <c r="BS97" s="124">
        <v>88.23529411764706</v>
      </c>
      <c r="BT97" s="121">
        <v>17</v>
      </c>
      <c r="BU97" s="2"/>
      <c r="BV97" s="3"/>
      <c r="BW97" s="3"/>
      <c r="BX97" s="3"/>
      <c r="BY97" s="3"/>
    </row>
    <row r="98" spans="1:77" ht="41.45" customHeight="1">
      <c r="A98" s="64" t="s">
        <v>296</v>
      </c>
      <c r="C98" s="65"/>
      <c r="D98" s="65" t="s">
        <v>64</v>
      </c>
      <c r="E98" s="66">
        <v>213.9327365636212</v>
      </c>
      <c r="F98" s="68">
        <v>99.89844479989864</v>
      </c>
      <c r="G98" s="100" t="s">
        <v>549</v>
      </c>
      <c r="H98" s="65"/>
      <c r="I98" s="69" t="s">
        <v>296</v>
      </c>
      <c r="J98" s="70"/>
      <c r="K98" s="70"/>
      <c r="L98" s="69" t="s">
        <v>1668</v>
      </c>
      <c r="M98" s="73">
        <v>34.844963020445654</v>
      </c>
      <c r="N98" s="74">
        <v>7389.54052734375</v>
      </c>
      <c r="O98" s="74">
        <v>7515.3466796875</v>
      </c>
      <c r="P98" s="75"/>
      <c r="Q98" s="76"/>
      <c r="R98" s="76"/>
      <c r="S98" s="86"/>
      <c r="T98" s="48">
        <v>2</v>
      </c>
      <c r="U98" s="48">
        <v>4</v>
      </c>
      <c r="V98" s="49">
        <v>314</v>
      </c>
      <c r="W98" s="49">
        <v>0.003891</v>
      </c>
      <c r="X98" s="49">
        <v>0.00532</v>
      </c>
      <c r="Y98" s="49">
        <v>1.796706</v>
      </c>
      <c r="Z98" s="49">
        <v>0.08333333333333333</v>
      </c>
      <c r="AA98" s="49">
        <v>0</v>
      </c>
      <c r="AB98" s="71">
        <v>98</v>
      </c>
      <c r="AC98" s="71"/>
      <c r="AD98" s="72"/>
      <c r="AE98" s="78" t="s">
        <v>994</v>
      </c>
      <c r="AF98" s="78">
        <v>1647</v>
      </c>
      <c r="AG98" s="78">
        <v>1712</v>
      </c>
      <c r="AH98" s="78">
        <v>5922</v>
      </c>
      <c r="AI98" s="78">
        <v>1001</v>
      </c>
      <c r="AJ98" s="78"/>
      <c r="AK98" s="78" t="s">
        <v>1106</v>
      </c>
      <c r="AL98" s="78" t="s">
        <v>1186</v>
      </c>
      <c r="AM98" s="78"/>
      <c r="AN98" s="78"/>
      <c r="AO98" s="80">
        <v>39583.67039351852</v>
      </c>
      <c r="AP98" s="83" t="s">
        <v>1332</v>
      </c>
      <c r="AQ98" s="78" t="b">
        <v>0</v>
      </c>
      <c r="AR98" s="78" t="b">
        <v>0</v>
      </c>
      <c r="AS98" s="78" t="b">
        <v>1</v>
      </c>
      <c r="AT98" s="78" t="s">
        <v>830</v>
      </c>
      <c r="AU98" s="78">
        <v>174</v>
      </c>
      <c r="AV98" s="83" t="s">
        <v>1357</v>
      </c>
      <c r="AW98" s="78" t="b">
        <v>0</v>
      </c>
      <c r="AX98" s="78" t="s">
        <v>1451</v>
      </c>
      <c r="AY98" s="83" t="s">
        <v>1547</v>
      </c>
      <c r="AZ98" s="78" t="s">
        <v>66</v>
      </c>
      <c r="BA98" s="78" t="str">
        <f>REPLACE(INDEX(GroupVertices[Group],MATCH(Vertices[[#This Row],[Vertex]],GroupVertices[Vertex],0)),1,1,"")</f>
        <v>3</v>
      </c>
      <c r="BB98" s="48"/>
      <c r="BC98" s="48"/>
      <c r="BD98" s="48"/>
      <c r="BE98" s="48"/>
      <c r="BF98" s="48" t="s">
        <v>2094</v>
      </c>
      <c r="BG98" s="48" t="s">
        <v>2104</v>
      </c>
      <c r="BH98" s="121" t="s">
        <v>2159</v>
      </c>
      <c r="BI98" s="121" t="s">
        <v>2185</v>
      </c>
      <c r="BJ98" s="121" t="s">
        <v>2243</v>
      </c>
      <c r="BK98" s="121" t="s">
        <v>2243</v>
      </c>
      <c r="BL98" s="121">
        <v>3</v>
      </c>
      <c r="BM98" s="124">
        <v>5.882352941176471</v>
      </c>
      <c r="BN98" s="121">
        <v>0</v>
      </c>
      <c r="BO98" s="124">
        <v>0</v>
      </c>
      <c r="BP98" s="121">
        <v>0</v>
      </c>
      <c r="BQ98" s="124">
        <v>0</v>
      </c>
      <c r="BR98" s="121">
        <v>48</v>
      </c>
      <c r="BS98" s="124">
        <v>94.11764705882354</v>
      </c>
      <c r="BT98" s="121">
        <v>51</v>
      </c>
      <c r="BU98" s="2"/>
      <c r="BV98" s="3"/>
      <c r="BW98" s="3"/>
      <c r="BX98" s="3"/>
      <c r="BY98" s="3"/>
    </row>
    <row r="99" spans="1:77" ht="41.45" customHeight="1">
      <c r="A99" s="64" t="s">
        <v>327</v>
      </c>
      <c r="C99" s="65"/>
      <c r="D99" s="65" t="s">
        <v>64</v>
      </c>
      <c r="E99" s="66">
        <v>864.1852643786467</v>
      </c>
      <c r="F99" s="68">
        <v>98.62686679441902</v>
      </c>
      <c r="G99" s="100" t="s">
        <v>1432</v>
      </c>
      <c r="H99" s="65"/>
      <c r="I99" s="69" t="s">
        <v>327</v>
      </c>
      <c r="J99" s="70"/>
      <c r="K99" s="70"/>
      <c r="L99" s="69" t="s">
        <v>1669</v>
      </c>
      <c r="M99" s="73">
        <v>458.6195263132889</v>
      </c>
      <c r="N99" s="74">
        <v>8188.13623046875</v>
      </c>
      <c r="O99" s="74">
        <v>6831.29345703125</v>
      </c>
      <c r="P99" s="75"/>
      <c r="Q99" s="76"/>
      <c r="R99" s="76"/>
      <c r="S99" s="86"/>
      <c r="T99" s="48">
        <v>1</v>
      </c>
      <c r="U99" s="48">
        <v>0</v>
      </c>
      <c r="V99" s="49">
        <v>0</v>
      </c>
      <c r="W99" s="49">
        <v>0.002976</v>
      </c>
      <c r="X99" s="49">
        <v>0.000765</v>
      </c>
      <c r="Y99" s="49">
        <v>0.45544</v>
      </c>
      <c r="Z99" s="49">
        <v>0</v>
      </c>
      <c r="AA99" s="49">
        <v>0</v>
      </c>
      <c r="AB99" s="71">
        <v>99</v>
      </c>
      <c r="AC99" s="71"/>
      <c r="AD99" s="72"/>
      <c r="AE99" s="78" t="s">
        <v>995</v>
      </c>
      <c r="AF99" s="78">
        <v>207</v>
      </c>
      <c r="AG99" s="78">
        <v>23123</v>
      </c>
      <c r="AH99" s="78">
        <v>1240</v>
      </c>
      <c r="AI99" s="78">
        <v>191</v>
      </c>
      <c r="AJ99" s="78"/>
      <c r="AK99" s="78" t="s">
        <v>1107</v>
      </c>
      <c r="AL99" s="78" t="s">
        <v>1187</v>
      </c>
      <c r="AM99" s="78"/>
      <c r="AN99" s="78"/>
      <c r="AO99" s="80">
        <v>41354.96107638889</v>
      </c>
      <c r="AP99" s="83" t="s">
        <v>1333</v>
      </c>
      <c r="AQ99" s="78" t="b">
        <v>0</v>
      </c>
      <c r="AR99" s="78" t="b">
        <v>0</v>
      </c>
      <c r="AS99" s="78" t="b">
        <v>0</v>
      </c>
      <c r="AT99" s="78" t="s">
        <v>830</v>
      </c>
      <c r="AU99" s="78">
        <v>436</v>
      </c>
      <c r="AV99" s="83" t="s">
        <v>1357</v>
      </c>
      <c r="AW99" s="78" t="b">
        <v>1</v>
      </c>
      <c r="AX99" s="78" t="s">
        <v>1451</v>
      </c>
      <c r="AY99" s="83" t="s">
        <v>1548</v>
      </c>
      <c r="AZ99" s="78" t="s">
        <v>65</v>
      </c>
      <c r="BA99" s="78" t="str">
        <f>REPLACE(INDEX(GroupVertices[Group],MATCH(Vertices[[#This Row],[Vertex]],GroupVertices[Vertex],0)),1,1,"")</f>
        <v>3</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328</v>
      </c>
      <c r="C100" s="65"/>
      <c r="D100" s="65" t="s">
        <v>64</v>
      </c>
      <c r="E100" s="66">
        <v>183.0464248178886</v>
      </c>
      <c r="F100" s="68">
        <v>99.9588434189063</v>
      </c>
      <c r="G100" s="100" t="s">
        <v>1433</v>
      </c>
      <c r="H100" s="65"/>
      <c r="I100" s="69" t="s">
        <v>328</v>
      </c>
      <c r="J100" s="70"/>
      <c r="K100" s="70"/>
      <c r="L100" s="69" t="s">
        <v>1670</v>
      </c>
      <c r="M100" s="73">
        <v>14.716116592496396</v>
      </c>
      <c r="N100" s="74">
        <v>8296.765625</v>
      </c>
      <c r="O100" s="74">
        <v>8118.4169921875</v>
      </c>
      <c r="P100" s="75"/>
      <c r="Q100" s="76"/>
      <c r="R100" s="76"/>
      <c r="S100" s="86"/>
      <c r="T100" s="48">
        <v>1</v>
      </c>
      <c r="U100" s="48">
        <v>0</v>
      </c>
      <c r="V100" s="49">
        <v>0</v>
      </c>
      <c r="W100" s="49">
        <v>0.002976</v>
      </c>
      <c r="X100" s="49">
        <v>0.000765</v>
      </c>
      <c r="Y100" s="49">
        <v>0.45544</v>
      </c>
      <c r="Z100" s="49">
        <v>0</v>
      </c>
      <c r="AA100" s="49">
        <v>0</v>
      </c>
      <c r="AB100" s="71">
        <v>100</v>
      </c>
      <c r="AC100" s="71"/>
      <c r="AD100" s="72"/>
      <c r="AE100" s="78" t="s">
        <v>996</v>
      </c>
      <c r="AF100" s="78">
        <v>714</v>
      </c>
      <c r="AG100" s="78">
        <v>695</v>
      </c>
      <c r="AH100" s="78">
        <v>2720</v>
      </c>
      <c r="AI100" s="78">
        <v>2263</v>
      </c>
      <c r="AJ100" s="78"/>
      <c r="AK100" s="78" t="s">
        <v>1108</v>
      </c>
      <c r="AL100" s="78" t="s">
        <v>857</v>
      </c>
      <c r="AM100" s="78"/>
      <c r="AN100" s="78"/>
      <c r="AO100" s="80">
        <v>40951.103472222225</v>
      </c>
      <c r="AP100" s="83" t="s">
        <v>1334</v>
      </c>
      <c r="AQ100" s="78" t="b">
        <v>0</v>
      </c>
      <c r="AR100" s="78" t="b">
        <v>0</v>
      </c>
      <c r="AS100" s="78" t="b">
        <v>1</v>
      </c>
      <c r="AT100" s="78" t="s">
        <v>830</v>
      </c>
      <c r="AU100" s="78">
        <v>26</v>
      </c>
      <c r="AV100" s="83" t="s">
        <v>1363</v>
      </c>
      <c r="AW100" s="78" t="b">
        <v>0</v>
      </c>
      <c r="AX100" s="78" t="s">
        <v>1451</v>
      </c>
      <c r="AY100" s="83" t="s">
        <v>1549</v>
      </c>
      <c r="AZ100" s="78" t="s">
        <v>65</v>
      </c>
      <c r="BA100" s="78" t="str">
        <f>REPLACE(INDEX(GroupVertices[Group],MATCH(Vertices[[#This Row],[Vertex]],GroupVertices[Vertex],0)),1,1,"")</f>
        <v>3</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297</v>
      </c>
      <c r="C101" s="65"/>
      <c r="D101" s="65" t="s">
        <v>64</v>
      </c>
      <c r="E101" s="66">
        <v>184.1093755662668</v>
      </c>
      <c r="F101" s="68">
        <v>99.95676480369954</v>
      </c>
      <c r="G101" s="100" t="s">
        <v>1434</v>
      </c>
      <c r="H101" s="65"/>
      <c r="I101" s="69" t="s">
        <v>297</v>
      </c>
      <c r="J101" s="70"/>
      <c r="K101" s="70"/>
      <c r="L101" s="69" t="s">
        <v>1671</v>
      </c>
      <c r="M101" s="73">
        <v>15.40884975373359</v>
      </c>
      <c r="N101" s="74">
        <v>8596.099609375</v>
      </c>
      <c r="O101" s="74">
        <v>8815.6640625</v>
      </c>
      <c r="P101" s="75"/>
      <c r="Q101" s="76"/>
      <c r="R101" s="76"/>
      <c r="S101" s="86"/>
      <c r="T101" s="48">
        <v>0</v>
      </c>
      <c r="U101" s="48">
        <v>1</v>
      </c>
      <c r="V101" s="49">
        <v>0</v>
      </c>
      <c r="W101" s="49">
        <v>0.004082</v>
      </c>
      <c r="X101" s="49">
        <v>0.004338</v>
      </c>
      <c r="Y101" s="49">
        <v>0.481599</v>
      </c>
      <c r="Z101" s="49">
        <v>0</v>
      </c>
      <c r="AA101" s="49">
        <v>0</v>
      </c>
      <c r="AB101" s="71">
        <v>101</v>
      </c>
      <c r="AC101" s="71"/>
      <c r="AD101" s="72"/>
      <c r="AE101" s="78" t="s">
        <v>997</v>
      </c>
      <c r="AF101" s="78">
        <v>901</v>
      </c>
      <c r="AG101" s="78">
        <v>730</v>
      </c>
      <c r="AH101" s="78">
        <v>1920</v>
      </c>
      <c r="AI101" s="78">
        <v>1388</v>
      </c>
      <c r="AJ101" s="78"/>
      <c r="AK101" s="78" t="s">
        <v>1109</v>
      </c>
      <c r="AL101" s="78" t="s">
        <v>1188</v>
      </c>
      <c r="AM101" s="78"/>
      <c r="AN101" s="78"/>
      <c r="AO101" s="80">
        <v>40145.9053125</v>
      </c>
      <c r="AP101" s="83" t="s">
        <v>1335</v>
      </c>
      <c r="AQ101" s="78" t="b">
        <v>0</v>
      </c>
      <c r="AR101" s="78" t="b">
        <v>0</v>
      </c>
      <c r="AS101" s="78" t="b">
        <v>1</v>
      </c>
      <c r="AT101" s="78" t="s">
        <v>830</v>
      </c>
      <c r="AU101" s="78">
        <v>33</v>
      </c>
      <c r="AV101" s="83" t="s">
        <v>1357</v>
      </c>
      <c r="AW101" s="78" t="b">
        <v>0</v>
      </c>
      <c r="AX101" s="78" t="s">
        <v>1451</v>
      </c>
      <c r="AY101" s="83" t="s">
        <v>1550</v>
      </c>
      <c r="AZ101" s="78" t="s">
        <v>66</v>
      </c>
      <c r="BA101" s="78" t="str">
        <f>REPLACE(INDEX(GroupVertices[Group],MATCH(Vertices[[#This Row],[Vertex]],GroupVertices[Vertex],0)),1,1,"")</f>
        <v>4</v>
      </c>
      <c r="BB101" s="48"/>
      <c r="BC101" s="48"/>
      <c r="BD101" s="48"/>
      <c r="BE101" s="48"/>
      <c r="BF101" s="48" t="s">
        <v>472</v>
      </c>
      <c r="BG101" s="48" t="s">
        <v>472</v>
      </c>
      <c r="BH101" s="121" t="s">
        <v>2160</v>
      </c>
      <c r="BI101" s="121" t="s">
        <v>2160</v>
      </c>
      <c r="BJ101" s="121" t="s">
        <v>2244</v>
      </c>
      <c r="BK101" s="121" t="s">
        <v>2244</v>
      </c>
      <c r="BL101" s="121">
        <v>0</v>
      </c>
      <c r="BM101" s="124">
        <v>0</v>
      </c>
      <c r="BN101" s="121">
        <v>0</v>
      </c>
      <c r="BO101" s="124">
        <v>0</v>
      </c>
      <c r="BP101" s="121">
        <v>0</v>
      </c>
      <c r="BQ101" s="124">
        <v>0</v>
      </c>
      <c r="BR101" s="121">
        <v>17</v>
      </c>
      <c r="BS101" s="124">
        <v>100</v>
      </c>
      <c r="BT101" s="121">
        <v>17</v>
      </c>
      <c r="BU101" s="2"/>
      <c r="BV101" s="3"/>
      <c r="BW101" s="3"/>
      <c r="BX101" s="3"/>
      <c r="BY101" s="3"/>
    </row>
    <row r="102" spans="1:77" ht="41.45" customHeight="1">
      <c r="A102" s="64" t="s">
        <v>298</v>
      </c>
      <c r="C102" s="65"/>
      <c r="D102" s="65" t="s">
        <v>64</v>
      </c>
      <c r="E102" s="66">
        <v>186.1137969774943</v>
      </c>
      <c r="F102" s="68">
        <v>99.95284512930967</v>
      </c>
      <c r="G102" s="100" t="s">
        <v>1435</v>
      </c>
      <c r="H102" s="65"/>
      <c r="I102" s="69" t="s">
        <v>298</v>
      </c>
      <c r="J102" s="70"/>
      <c r="K102" s="70"/>
      <c r="L102" s="69" t="s">
        <v>1672</v>
      </c>
      <c r="M102" s="73">
        <v>16.71514657206658</v>
      </c>
      <c r="N102" s="74">
        <v>8491.6787109375</v>
      </c>
      <c r="O102" s="74">
        <v>7135.79345703125</v>
      </c>
      <c r="P102" s="75"/>
      <c r="Q102" s="76"/>
      <c r="R102" s="76"/>
      <c r="S102" s="86"/>
      <c r="T102" s="48">
        <v>0</v>
      </c>
      <c r="U102" s="48">
        <v>1</v>
      </c>
      <c r="V102" s="49">
        <v>0</v>
      </c>
      <c r="W102" s="49">
        <v>0.004082</v>
      </c>
      <c r="X102" s="49">
        <v>0.004338</v>
      </c>
      <c r="Y102" s="49">
        <v>0.481599</v>
      </c>
      <c r="Z102" s="49">
        <v>0</v>
      </c>
      <c r="AA102" s="49">
        <v>0</v>
      </c>
      <c r="AB102" s="71">
        <v>102</v>
      </c>
      <c r="AC102" s="71"/>
      <c r="AD102" s="72"/>
      <c r="AE102" s="78" t="s">
        <v>998</v>
      </c>
      <c r="AF102" s="78">
        <v>2854</v>
      </c>
      <c r="AG102" s="78">
        <v>796</v>
      </c>
      <c r="AH102" s="78">
        <v>8690</v>
      </c>
      <c r="AI102" s="78">
        <v>3106</v>
      </c>
      <c r="AJ102" s="78"/>
      <c r="AK102" s="78" t="s">
        <v>1110</v>
      </c>
      <c r="AL102" s="78" t="s">
        <v>1189</v>
      </c>
      <c r="AM102" s="78"/>
      <c r="AN102" s="78"/>
      <c r="AO102" s="80">
        <v>40599.68009259259</v>
      </c>
      <c r="AP102" s="83" t="s">
        <v>1336</v>
      </c>
      <c r="AQ102" s="78" t="b">
        <v>0</v>
      </c>
      <c r="AR102" s="78" t="b">
        <v>0</v>
      </c>
      <c r="AS102" s="78" t="b">
        <v>0</v>
      </c>
      <c r="AT102" s="78" t="s">
        <v>830</v>
      </c>
      <c r="AU102" s="78">
        <v>159</v>
      </c>
      <c r="AV102" s="83" t="s">
        <v>1357</v>
      </c>
      <c r="AW102" s="78" t="b">
        <v>0</v>
      </c>
      <c r="AX102" s="78" t="s">
        <v>1451</v>
      </c>
      <c r="AY102" s="83" t="s">
        <v>1551</v>
      </c>
      <c r="AZ102" s="78" t="s">
        <v>66</v>
      </c>
      <c r="BA102" s="78" t="str">
        <f>REPLACE(INDEX(GroupVertices[Group],MATCH(Vertices[[#This Row],[Vertex]],GroupVertices[Vertex],0)),1,1,"")</f>
        <v>4</v>
      </c>
      <c r="BB102" s="48"/>
      <c r="BC102" s="48"/>
      <c r="BD102" s="48"/>
      <c r="BE102" s="48"/>
      <c r="BF102" s="48" t="s">
        <v>472</v>
      </c>
      <c r="BG102" s="48" t="s">
        <v>472</v>
      </c>
      <c r="BH102" s="121" t="s">
        <v>2160</v>
      </c>
      <c r="BI102" s="121" t="s">
        <v>2160</v>
      </c>
      <c r="BJ102" s="121" t="s">
        <v>2244</v>
      </c>
      <c r="BK102" s="121" t="s">
        <v>2244</v>
      </c>
      <c r="BL102" s="121">
        <v>0</v>
      </c>
      <c r="BM102" s="124">
        <v>0</v>
      </c>
      <c r="BN102" s="121">
        <v>0</v>
      </c>
      <c r="BO102" s="124">
        <v>0</v>
      </c>
      <c r="BP102" s="121">
        <v>0</v>
      </c>
      <c r="BQ102" s="124">
        <v>0</v>
      </c>
      <c r="BR102" s="121">
        <v>17</v>
      </c>
      <c r="BS102" s="124">
        <v>100</v>
      </c>
      <c r="BT102" s="121">
        <v>17</v>
      </c>
      <c r="BU102" s="2"/>
      <c r="BV102" s="3"/>
      <c r="BW102" s="3"/>
      <c r="BX102" s="3"/>
      <c r="BY102" s="3"/>
    </row>
    <row r="103" spans="1:77" ht="41.45" customHeight="1">
      <c r="A103" s="64" t="s">
        <v>299</v>
      </c>
      <c r="C103" s="65"/>
      <c r="D103" s="65" t="s">
        <v>64</v>
      </c>
      <c r="E103" s="66">
        <v>183.8360453738267</v>
      </c>
      <c r="F103" s="68">
        <v>99.95729930475271</v>
      </c>
      <c r="G103" s="100" t="s">
        <v>1436</v>
      </c>
      <c r="H103" s="65"/>
      <c r="I103" s="69" t="s">
        <v>299</v>
      </c>
      <c r="J103" s="70"/>
      <c r="K103" s="70"/>
      <c r="L103" s="69" t="s">
        <v>1673</v>
      </c>
      <c r="M103" s="73">
        <v>15.230718369415454</v>
      </c>
      <c r="N103" s="74">
        <v>9532.8349609375</v>
      </c>
      <c r="O103" s="74">
        <v>3223.20703125</v>
      </c>
      <c r="P103" s="75"/>
      <c r="Q103" s="76"/>
      <c r="R103" s="76"/>
      <c r="S103" s="86"/>
      <c r="T103" s="48">
        <v>1</v>
      </c>
      <c r="U103" s="48">
        <v>2</v>
      </c>
      <c r="V103" s="49">
        <v>0</v>
      </c>
      <c r="W103" s="49">
        <v>1</v>
      </c>
      <c r="X103" s="49">
        <v>0</v>
      </c>
      <c r="Y103" s="49">
        <v>1.29824</v>
      </c>
      <c r="Z103" s="49">
        <v>0</v>
      </c>
      <c r="AA103" s="49">
        <v>0</v>
      </c>
      <c r="AB103" s="71">
        <v>103</v>
      </c>
      <c r="AC103" s="71"/>
      <c r="AD103" s="72"/>
      <c r="AE103" s="78" t="s">
        <v>999</v>
      </c>
      <c r="AF103" s="78">
        <v>531</v>
      </c>
      <c r="AG103" s="78">
        <v>721</v>
      </c>
      <c r="AH103" s="78">
        <v>3336</v>
      </c>
      <c r="AI103" s="78">
        <v>1007</v>
      </c>
      <c r="AJ103" s="78"/>
      <c r="AK103" s="78" t="s">
        <v>1111</v>
      </c>
      <c r="AL103" s="78"/>
      <c r="AM103" s="83" t="s">
        <v>1245</v>
      </c>
      <c r="AN103" s="78"/>
      <c r="AO103" s="80">
        <v>40821.02165509259</v>
      </c>
      <c r="AP103" s="83" t="s">
        <v>1337</v>
      </c>
      <c r="AQ103" s="78" t="b">
        <v>1</v>
      </c>
      <c r="AR103" s="78" t="b">
        <v>0</v>
      </c>
      <c r="AS103" s="78" t="b">
        <v>1</v>
      </c>
      <c r="AT103" s="78" t="s">
        <v>833</v>
      </c>
      <c r="AU103" s="78">
        <v>91</v>
      </c>
      <c r="AV103" s="83" t="s">
        <v>1357</v>
      </c>
      <c r="AW103" s="78" t="b">
        <v>0</v>
      </c>
      <c r="AX103" s="78" t="s">
        <v>1451</v>
      </c>
      <c r="AY103" s="83" t="s">
        <v>1552</v>
      </c>
      <c r="AZ103" s="78" t="s">
        <v>66</v>
      </c>
      <c r="BA103" s="78" t="str">
        <f>REPLACE(INDEX(GroupVertices[Group],MATCH(Vertices[[#This Row],[Vertex]],GroupVertices[Vertex],0)),1,1,"")</f>
        <v>11</v>
      </c>
      <c r="BB103" s="48"/>
      <c r="BC103" s="48"/>
      <c r="BD103" s="48"/>
      <c r="BE103" s="48"/>
      <c r="BF103" s="48" t="s">
        <v>1853</v>
      </c>
      <c r="BG103" s="48" t="s">
        <v>2105</v>
      </c>
      <c r="BH103" s="121" t="s">
        <v>2161</v>
      </c>
      <c r="BI103" s="121" t="s">
        <v>2186</v>
      </c>
      <c r="BJ103" s="121" t="s">
        <v>2245</v>
      </c>
      <c r="BK103" s="121" t="s">
        <v>2245</v>
      </c>
      <c r="BL103" s="121">
        <v>0</v>
      </c>
      <c r="BM103" s="124">
        <v>0</v>
      </c>
      <c r="BN103" s="121">
        <v>0</v>
      </c>
      <c r="BO103" s="124">
        <v>0</v>
      </c>
      <c r="BP103" s="121">
        <v>0</v>
      </c>
      <c r="BQ103" s="124">
        <v>0</v>
      </c>
      <c r="BR103" s="121">
        <v>26</v>
      </c>
      <c r="BS103" s="124">
        <v>100</v>
      </c>
      <c r="BT103" s="121">
        <v>26</v>
      </c>
      <c r="BU103" s="2"/>
      <c r="BV103" s="3"/>
      <c r="BW103" s="3"/>
      <c r="BX103" s="3"/>
      <c r="BY103" s="3"/>
    </row>
    <row r="104" spans="1:77" ht="41.45" customHeight="1">
      <c r="A104" s="64" t="s">
        <v>329</v>
      </c>
      <c r="C104" s="65"/>
      <c r="D104" s="65" t="s">
        <v>64</v>
      </c>
      <c r="E104" s="66">
        <v>163.3059109194361</v>
      </c>
      <c r="F104" s="68">
        <v>99.99744627274599</v>
      </c>
      <c r="G104" s="100" t="s">
        <v>1437</v>
      </c>
      <c r="H104" s="65"/>
      <c r="I104" s="69" t="s">
        <v>329</v>
      </c>
      <c r="J104" s="70"/>
      <c r="K104" s="70"/>
      <c r="L104" s="69" t="s">
        <v>1674</v>
      </c>
      <c r="M104" s="73">
        <v>1.8510721695199783</v>
      </c>
      <c r="N104" s="74">
        <v>8990.3291015625</v>
      </c>
      <c r="O104" s="74">
        <v>3223.20703125</v>
      </c>
      <c r="P104" s="75"/>
      <c r="Q104" s="76"/>
      <c r="R104" s="76"/>
      <c r="S104" s="86"/>
      <c r="T104" s="48">
        <v>1</v>
      </c>
      <c r="U104" s="48">
        <v>0</v>
      </c>
      <c r="V104" s="49">
        <v>0</v>
      </c>
      <c r="W104" s="49">
        <v>1</v>
      </c>
      <c r="X104" s="49">
        <v>0</v>
      </c>
      <c r="Y104" s="49">
        <v>0.701752</v>
      </c>
      <c r="Z104" s="49">
        <v>0</v>
      </c>
      <c r="AA104" s="49">
        <v>0</v>
      </c>
      <c r="AB104" s="71">
        <v>104</v>
      </c>
      <c r="AC104" s="71"/>
      <c r="AD104" s="72"/>
      <c r="AE104" s="78" t="s">
        <v>1000</v>
      </c>
      <c r="AF104" s="78">
        <v>233</v>
      </c>
      <c r="AG104" s="78">
        <v>45</v>
      </c>
      <c r="AH104" s="78">
        <v>340</v>
      </c>
      <c r="AI104" s="78">
        <v>154</v>
      </c>
      <c r="AJ104" s="78"/>
      <c r="AK104" s="78"/>
      <c r="AL104" s="78"/>
      <c r="AM104" s="78"/>
      <c r="AN104" s="78"/>
      <c r="AO104" s="80">
        <v>40649.624456018515</v>
      </c>
      <c r="AP104" s="78"/>
      <c r="AQ104" s="78" t="b">
        <v>1</v>
      </c>
      <c r="AR104" s="78" t="b">
        <v>0</v>
      </c>
      <c r="AS104" s="78" t="b">
        <v>0</v>
      </c>
      <c r="AT104" s="78" t="s">
        <v>833</v>
      </c>
      <c r="AU104" s="78">
        <v>3</v>
      </c>
      <c r="AV104" s="83" t="s">
        <v>1357</v>
      </c>
      <c r="AW104" s="78" t="b">
        <v>0</v>
      </c>
      <c r="AX104" s="78" t="s">
        <v>1451</v>
      </c>
      <c r="AY104" s="83" t="s">
        <v>1553</v>
      </c>
      <c r="AZ104" s="78" t="s">
        <v>65</v>
      </c>
      <c r="BA104" s="78" t="str">
        <f>REPLACE(INDEX(GroupVertices[Group],MATCH(Vertices[[#This Row],[Vertex]],GroupVertices[Vertex],0)),1,1,"")</f>
        <v>11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301</v>
      </c>
      <c r="C105" s="65"/>
      <c r="D105" s="65" t="s">
        <v>64</v>
      </c>
      <c r="E105" s="66">
        <v>173.63171818939585</v>
      </c>
      <c r="F105" s="68">
        <v>99.97725401073754</v>
      </c>
      <c r="G105" s="100" t="s">
        <v>1438</v>
      </c>
      <c r="H105" s="65"/>
      <c r="I105" s="69" t="s">
        <v>301</v>
      </c>
      <c r="J105" s="70"/>
      <c r="K105" s="70"/>
      <c r="L105" s="69" t="s">
        <v>1675</v>
      </c>
      <c r="M105" s="73">
        <v>8.580480021538413</v>
      </c>
      <c r="N105" s="74">
        <v>6852.791015625</v>
      </c>
      <c r="O105" s="74">
        <v>1464.5594482421875</v>
      </c>
      <c r="P105" s="75"/>
      <c r="Q105" s="76"/>
      <c r="R105" s="76"/>
      <c r="S105" s="86"/>
      <c r="T105" s="48">
        <v>1</v>
      </c>
      <c r="U105" s="48">
        <v>1</v>
      </c>
      <c r="V105" s="49">
        <v>149.333333</v>
      </c>
      <c r="W105" s="49">
        <v>0.004762</v>
      </c>
      <c r="X105" s="49">
        <v>0.017933</v>
      </c>
      <c r="Y105" s="49">
        <v>0.812488</v>
      </c>
      <c r="Z105" s="49">
        <v>0</v>
      </c>
      <c r="AA105" s="49">
        <v>0</v>
      </c>
      <c r="AB105" s="71">
        <v>105</v>
      </c>
      <c r="AC105" s="71"/>
      <c r="AD105" s="72"/>
      <c r="AE105" s="78" t="s">
        <v>1001</v>
      </c>
      <c r="AF105" s="78">
        <v>576</v>
      </c>
      <c r="AG105" s="78">
        <v>385</v>
      </c>
      <c r="AH105" s="78">
        <v>322</v>
      </c>
      <c r="AI105" s="78">
        <v>811</v>
      </c>
      <c r="AJ105" s="78"/>
      <c r="AK105" s="78" t="s">
        <v>1112</v>
      </c>
      <c r="AL105" s="78" t="s">
        <v>1131</v>
      </c>
      <c r="AM105" s="83" t="s">
        <v>1246</v>
      </c>
      <c r="AN105" s="78"/>
      <c r="AO105" s="80">
        <v>40026.18885416666</v>
      </c>
      <c r="AP105" s="83" t="s">
        <v>1338</v>
      </c>
      <c r="AQ105" s="78" t="b">
        <v>0</v>
      </c>
      <c r="AR105" s="78" t="b">
        <v>0</v>
      </c>
      <c r="AS105" s="78" t="b">
        <v>1</v>
      </c>
      <c r="AT105" s="78" t="s">
        <v>830</v>
      </c>
      <c r="AU105" s="78">
        <v>8</v>
      </c>
      <c r="AV105" s="83" t="s">
        <v>1370</v>
      </c>
      <c r="AW105" s="78" t="b">
        <v>0</v>
      </c>
      <c r="AX105" s="78" t="s">
        <v>1451</v>
      </c>
      <c r="AY105" s="83" t="s">
        <v>1554</v>
      </c>
      <c r="AZ105" s="78" t="s">
        <v>66</v>
      </c>
      <c r="BA105" s="78" t="str">
        <f>REPLACE(INDEX(GroupVertices[Group],MATCH(Vertices[[#This Row],[Vertex]],GroupVertices[Vertex],0)),1,1,"")</f>
        <v>7</v>
      </c>
      <c r="BB105" s="48"/>
      <c r="BC105" s="48"/>
      <c r="BD105" s="48"/>
      <c r="BE105" s="48"/>
      <c r="BF105" s="48" t="s">
        <v>445</v>
      </c>
      <c r="BG105" s="48" t="s">
        <v>445</v>
      </c>
      <c r="BH105" s="121" t="s">
        <v>2113</v>
      </c>
      <c r="BI105" s="121" t="s">
        <v>2113</v>
      </c>
      <c r="BJ105" s="121" t="s">
        <v>2195</v>
      </c>
      <c r="BK105" s="121" t="s">
        <v>2195</v>
      </c>
      <c r="BL105" s="121">
        <v>1</v>
      </c>
      <c r="BM105" s="124">
        <v>11.11111111111111</v>
      </c>
      <c r="BN105" s="121">
        <v>0</v>
      </c>
      <c r="BO105" s="124">
        <v>0</v>
      </c>
      <c r="BP105" s="121">
        <v>0</v>
      </c>
      <c r="BQ105" s="124">
        <v>0</v>
      </c>
      <c r="BR105" s="121">
        <v>8</v>
      </c>
      <c r="BS105" s="124">
        <v>88.88888888888889</v>
      </c>
      <c r="BT105" s="121">
        <v>9</v>
      </c>
      <c r="BU105" s="2"/>
      <c r="BV105" s="3"/>
      <c r="BW105" s="3"/>
      <c r="BX105" s="3"/>
      <c r="BY105" s="3"/>
    </row>
    <row r="106" spans="1:77" ht="41.45" customHeight="1">
      <c r="A106" s="64" t="s">
        <v>304</v>
      </c>
      <c r="C106" s="65"/>
      <c r="D106" s="65" t="s">
        <v>64</v>
      </c>
      <c r="E106" s="66">
        <v>163.70072119740513</v>
      </c>
      <c r="F106" s="68">
        <v>99.9966742156692</v>
      </c>
      <c r="G106" s="100" t="s">
        <v>1439</v>
      </c>
      <c r="H106" s="65"/>
      <c r="I106" s="69" t="s">
        <v>304</v>
      </c>
      <c r="J106" s="70"/>
      <c r="K106" s="70"/>
      <c r="L106" s="69" t="s">
        <v>1676</v>
      </c>
      <c r="M106" s="73">
        <v>2.108373057979507</v>
      </c>
      <c r="N106" s="74">
        <v>2127.705078125</v>
      </c>
      <c r="O106" s="74">
        <v>9646.09375</v>
      </c>
      <c r="P106" s="75"/>
      <c r="Q106" s="76"/>
      <c r="R106" s="76"/>
      <c r="S106" s="86"/>
      <c r="T106" s="48">
        <v>0</v>
      </c>
      <c r="U106" s="48">
        <v>1</v>
      </c>
      <c r="V106" s="49">
        <v>0</v>
      </c>
      <c r="W106" s="49">
        <v>0.00431</v>
      </c>
      <c r="X106" s="49">
        <v>0.017026</v>
      </c>
      <c r="Y106" s="49">
        <v>0.476527</v>
      </c>
      <c r="Z106" s="49">
        <v>0</v>
      </c>
      <c r="AA106" s="49">
        <v>0</v>
      </c>
      <c r="AB106" s="71">
        <v>106</v>
      </c>
      <c r="AC106" s="71"/>
      <c r="AD106" s="72"/>
      <c r="AE106" s="78" t="s">
        <v>1002</v>
      </c>
      <c r="AF106" s="78">
        <v>319</v>
      </c>
      <c r="AG106" s="78">
        <v>58</v>
      </c>
      <c r="AH106" s="78">
        <v>233</v>
      </c>
      <c r="AI106" s="78">
        <v>238</v>
      </c>
      <c r="AJ106" s="78"/>
      <c r="AK106" s="78"/>
      <c r="AL106" s="78"/>
      <c r="AM106" s="78"/>
      <c r="AN106" s="78"/>
      <c r="AO106" s="80">
        <v>41188.82478009259</v>
      </c>
      <c r="AP106" s="83" t="s">
        <v>1339</v>
      </c>
      <c r="AQ106" s="78" t="b">
        <v>1</v>
      </c>
      <c r="AR106" s="78" t="b">
        <v>0</v>
      </c>
      <c r="AS106" s="78" t="b">
        <v>0</v>
      </c>
      <c r="AT106" s="78" t="s">
        <v>833</v>
      </c>
      <c r="AU106" s="78">
        <v>1</v>
      </c>
      <c r="AV106" s="83" t="s">
        <v>1357</v>
      </c>
      <c r="AW106" s="78" t="b">
        <v>0</v>
      </c>
      <c r="AX106" s="78" t="s">
        <v>1451</v>
      </c>
      <c r="AY106" s="83" t="s">
        <v>1555</v>
      </c>
      <c r="AZ106" s="78" t="s">
        <v>66</v>
      </c>
      <c r="BA106" s="78" t="str">
        <f>REPLACE(INDEX(GroupVertices[Group],MATCH(Vertices[[#This Row],[Vertex]],GroupVertices[Vertex],0)),1,1,"")</f>
        <v>1</v>
      </c>
      <c r="BB106" s="48"/>
      <c r="BC106" s="48"/>
      <c r="BD106" s="48"/>
      <c r="BE106" s="48"/>
      <c r="BF106" s="48" t="s">
        <v>445</v>
      </c>
      <c r="BG106" s="48" t="s">
        <v>445</v>
      </c>
      <c r="BH106" s="121" t="s">
        <v>2113</v>
      </c>
      <c r="BI106" s="121" t="s">
        <v>2113</v>
      </c>
      <c r="BJ106" s="121" t="s">
        <v>2195</v>
      </c>
      <c r="BK106" s="121" t="s">
        <v>2195</v>
      </c>
      <c r="BL106" s="121">
        <v>1</v>
      </c>
      <c r="BM106" s="124">
        <v>11.11111111111111</v>
      </c>
      <c r="BN106" s="121">
        <v>0</v>
      </c>
      <c r="BO106" s="124">
        <v>0</v>
      </c>
      <c r="BP106" s="121">
        <v>0</v>
      </c>
      <c r="BQ106" s="124">
        <v>0</v>
      </c>
      <c r="BR106" s="121">
        <v>8</v>
      </c>
      <c r="BS106" s="124">
        <v>88.88888888888889</v>
      </c>
      <c r="BT106" s="121">
        <v>9</v>
      </c>
      <c r="BU106" s="2"/>
      <c r="BV106" s="3"/>
      <c r="BW106" s="3"/>
      <c r="BX106" s="3"/>
      <c r="BY106" s="3"/>
    </row>
    <row r="107" spans="1:77" ht="41.45" customHeight="1">
      <c r="A107" s="64" t="s">
        <v>330</v>
      </c>
      <c r="C107" s="65"/>
      <c r="D107" s="65" t="s">
        <v>64</v>
      </c>
      <c r="E107" s="66">
        <v>719.4721124922987</v>
      </c>
      <c r="F107" s="68">
        <v>98.90985540756695</v>
      </c>
      <c r="G107" s="100" t="s">
        <v>1440</v>
      </c>
      <c r="H107" s="65"/>
      <c r="I107" s="69" t="s">
        <v>330</v>
      </c>
      <c r="J107" s="70"/>
      <c r="K107" s="70"/>
      <c r="L107" s="69" t="s">
        <v>1677</v>
      </c>
      <c r="M107" s="73">
        <v>364.3088545048541</v>
      </c>
      <c r="N107" s="74">
        <v>4729.87158203125</v>
      </c>
      <c r="O107" s="74">
        <v>1563.0560302734375</v>
      </c>
      <c r="P107" s="75"/>
      <c r="Q107" s="76"/>
      <c r="R107" s="76"/>
      <c r="S107" s="86"/>
      <c r="T107" s="48">
        <v>2</v>
      </c>
      <c r="U107" s="48">
        <v>0</v>
      </c>
      <c r="V107" s="49">
        <v>0</v>
      </c>
      <c r="W107" s="49">
        <v>0.003937</v>
      </c>
      <c r="X107" s="49">
        <v>0.005069</v>
      </c>
      <c r="Y107" s="49">
        <v>0.712674</v>
      </c>
      <c r="Z107" s="49">
        <v>0.5</v>
      </c>
      <c r="AA107" s="49">
        <v>0</v>
      </c>
      <c r="AB107" s="71">
        <v>107</v>
      </c>
      <c r="AC107" s="71"/>
      <c r="AD107" s="72"/>
      <c r="AE107" s="78" t="s">
        <v>1003</v>
      </c>
      <c r="AF107" s="78">
        <v>1290</v>
      </c>
      <c r="AG107" s="78">
        <v>18358</v>
      </c>
      <c r="AH107" s="78">
        <v>5599</v>
      </c>
      <c r="AI107" s="78">
        <v>2485</v>
      </c>
      <c r="AJ107" s="78"/>
      <c r="AK107" s="78" t="s">
        <v>1113</v>
      </c>
      <c r="AL107" s="78"/>
      <c r="AM107" s="83" t="s">
        <v>1247</v>
      </c>
      <c r="AN107" s="78"/>
      <c r="AO107" s="80">
        <v>39881.85766203704</v>
      </c>
      <c r="AP107" s="83" t="s">
        <v>1340</v>
      </c>
      <c r="AQ107" s="78" t="b">
        <v>0</v>
      </c>
      <c r="AR107" s="78" t="b">
        <v>0</v>
      </c>
      <c r="AS107" s="78" t="b">
        <v>0</v>
      </c>
      <c r="AT107" s="78" t="s">
        <v>830</v>
      </c>
      <c r="AU107" s="78">
        <v>748</v>
      </c>
      <c r="AV107" s="83" t="s">
        <v>1357</v>
      </c>
      <c r="AW107" s="78" t="b">
        <v>1</v>
      </c>
      <c r="AX107" s="78" t="s">
        <v>1451</v>
      </c>
      <c r="AY107" s="83" t="s">
        <v>1556</v>
      </c>
      <c r="AZ107" s="78" t="s">
        <v>65</v>
      </c>
      <c r="BA107" s="78" t="str">
        <f>REPLACE(INDEX(GroupVertices[Group],MATCH(Vertices[[#This Row],[Vertex]],GroupVertices[Vertex],0)),1,1,"")</f>
        <v>6</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305</v>
      </c>
      <c r="C108" s="65"/>
      <c r="D108" s="65" t="s">
        <v>64</v>
      </c>
      <c r="E108" s="66">
        <v>204.76099010618634</v>
      </c>
      <c r="F108" s="68">
        <v>99.91638027968263</v>
      </c>
      <c r="G108" s="100" t="s">
        <v>1441</v>
      </c>
      <c r="H108" s="65"/>
      <c r="I108" s="69" t="s">
        <v>305</v>
      </c>
      <c r="J108" s="70"/>
      <c r="K108" s="70"/>
      <c r="L108" s="69" t="s">
        <v>1678</v>
      </c>
      <c r="M108" s="73">
        <v>28.867665457770457</v>
      </c>
      <c r="N108" s="74">
        <v>5300.107421875</v>
      </c>
      <c r="O108" s="74">
        <v>1145.34228515625</v>
      </c>
      <c r="P108" s="75"/>
      <c r="Q108" s="76"/>
      <c r="R108" s="76"/>
      <c r="S108" s="86"/>
      <c r="T108" s="48">
        <v>1</v>
      </c>
      <c r="U108" s="48">
        <v>3</v>
      </c>
      <c r="V108" s="49">
        <v>130.666667</v>
      </c>
      <c r="W108" s="49">
        <v>0.00463</v>
      </c>
      <c r="X108" s="49">
        <v>0.008959</v>
      </c>
      <c r="Y108" s="49">
        <v>1.346975</v>
      </c>
      <c r="Z108" s="49">
        <v>0.16666666666666666</v>
      </c>
      <c r="AA108" s="49">
        <v>0</v>
      </c>
      <c r="AB108" s="71">
        <v>108</v>
      </c>
      <c r="AC108" s="71"/>
      <c r="AD108" s="72"/>
      <c r="AE108" s="78" t="s">
        <v>1004</v>
      </c>
      <c r="AF108" s="78">
        <v>1989</v>
      </c>
      <c r="AG108" s="78">
        <v>1410</v>
      </c>
      <c r="AH108" s="78">
        <v>17704</v>
      </c>
      <c r="AI108" s="78">
        <v>9971</v>
      </c>
      <c r="AJ108" s="78"/>
      <c r="AK108" s="78" t="s">
        <v>1114</v>
      </c>
      <c r="AL108" s="78"/>
      <c r="AM108" s="78"/>
      <c r="AN108" s="78"/>
      <c r="AO108" s="80">
        <v>40827.8409375</v>
      </c>
      <c r="AP108" s="78"/>
      <c r="AQ108" s="78" t="b">
        <v>0</v>
      </c>
      <c r="AR108" s="78" t="b">
        <v>0</v>
      </c>
      <c r="AS108" s="78" t="b">
        <v>1</v>
      </c>
      <c r="AT108" s="78" t="s">
        <v>830</v>
      </c>
      <c r="AU108" s="78">
        <v>146</v>
      </c>
      <c r="AV108" s="83" t="s">
        <v>1357</v>
      </c>
      <c r="AW108" s="78" t="b">
        <v>0</v>
      </c>
      <c r="AX108" s="78" t="s">
        <v>1451</v>
      </c>
      <c r="AY108" s="83" t="s">
        <v>1557</v>
      </c>
      <c r="AZ108" s="78" t="s">
        <v>66</v>
      </c>
      <c r="BA108" s="78" t="str">
        <f>REPLACE(INDEX(GroupVertices[Group],MATCH(Vertices[[#This Row],[Vertex]],GroupVertices[Vertex],0)),1,1,"")</f>
        <v>6</v>
      </c>
      <c r="BB108" s="48"/>
      <c r="BC108" s="48"/>
      <c r="BD108" s="48"/>
      <c r="BE108" s="48"/>
      <c r="BF108" s="48" t="s">
        <v>446</v>
      </c>
      <c r="BG108" s="48" t="s">
        <v>446</v>
      </c>
      <c r="BH108" s="121" t="s">
        <v>2162</v>
      </c>
      <c r="BI108" s="121" t="s">
        <v>2162</v>
      </c>
      <c r="BJ108" s="121" t="s">
        <v>2246</v>
      </c>
      <c r="BK108" s="121" t="s">
        <v>2246</v>
      </c>
      <c r="BL108" s="121">
        <v>0</v>
      </c>
      <c r="BM108" s="124">
        <v>0</v>
      </c>
      <c r="BN108" s="121">
        <v>0</v>
      </c>
      <c r="BO108" s="124">
        <v>0</v>
      </c>
      <c r="BP108" s="121">
        <v>0</v>
      </c>
      <c r="BQ108" s="124">
        <v>0</v>
      </c>
      <c r="BR108" s="121">
        <v>6</v>
      </c>
      <c r="BS108" s="124">
        <v>100</v>
      </c>
      <c r="BT108" s="121">
        <v>6</v>
      </c>
      <c r="BU108" s="2"/>
      <c r="BV108" s="3"/>
      <c r="BW108" s="3"/>
      <c r="BX108" s="3"/>
      <c r="BY108" s="3"/>
    </row>
    <row r="109" spans="1:77" ht="41.45" customHeight="1">
      <c r="A109" s="64" t="s">
        <v>306</v>
      </c>
      <c r="C109" s="65"/>
      <c r="D109" s="65" t="s">
        <v>64</v>
      </c>
      <c r="E109" s="66">
        <v>184.2004856304135</v>
      </c>
      <c r="F109" s="68">
        <v>99.95658663668182</v>
      </c>
      <c r="G109" s="100" t="s">
        <v>1442</v>
      </c>
      <c r="H109" s="65"/>
      <c r="I109" s="69" t="s">
        <v>306</v>
      </c>
      <c r="J109" s="70"/>
      <c r="K109" s="70"/>
      <c r="L109" s="69" t="s">
        <v>1679</v>
      </c>
      <c r="M109" s="73">
        <v>15.468226881839634</v>
      </c>
      <c r="N109" s="74">
        <v>9114.6767578125</v>
      </c>
      <c r="O109" s="74">
        <v>9646.09375</v>
      </c>
      <c r="P109" s="75"/>
      <c r="Q109" s="76"/>
      <c r="R109" s="76"/>
      <c r="S109" s="86"/>
      <c r="T109" s="48">
        <v>0</v>
      </c>
      <c r="U109" s="48">
        <v>1</v>
      </c>
      <c r="V109" s="49">
        <v>0</v>
      </c>
      <c r="W109" s="49">
        <v>0.004082</v>
      </c>
      <c r="X109" s="49">
        <v>0.004338</v>
      </c>
      <c r="Y109" s="49">
        <v>0.481599</v>
      </c>
      <c r="Z109" s="49">
        <v>0</v>
      </c>
      <c r="AA109" s="49">
        <v>0</v>
      </c>
      <c r="AB109" s="71">
        <v>109</v>
      </c>
      <c r="AC109" s="71"/>
      <c r="AD109" s="72"/>
      <c r="AE109" s="78" t="s">
        <v>1005</v>
      </c>
      <c r="AF109" s="78">
        <v>709</v>
      </c>
      <c r="AG109" s="78">
        <v>733</v>
      </c>
      <c r="AH109" s="78">
        <v>5174</v>
      </c>
      <c r="AI109" s="78">
        <v>3018</v>
      </c>
      <c r="AJ109" s="78"/>
      <c r="AK109" s="78" t="s">
        <v>1115</v>
      </c>
      <c r="AL109" s="78" t="s">
        <v>1190</v>
      </c>
      <c r="AM109" s="83" t="s">
        <v>1248</v>
      </c>
      <c r="AN109" s="78"/>
      <c r="AO109" s="80">
        <v>39222.889872685184</v>
      </c>
      <c r="AP109" s="83" t="s">
        <v>1341</v>
      </c>
      <c r="AQ109" s="78" t="b">
        <v>0</v>
      </c>
      <c r="AR109" s="78" t="b">
        <v>0</v>
      </c>
      <c r="AS109" s="78" t="b">
        <v>1</v>
      </c>
      <c r="AT109" s="78" t="s">
        <v>830</v>
      </c>
      <c r="AU109" s="78">
        <v>53</v>
      </c>
      <c r="AV109" s="83" t="s">
        <v>1361</v>
      </c>
      <c r="AW109" s="78" t="b">
        <v>0</v>
      </c>
      <c r="AX109" s="78" t="s">
        <v>1451</v>
      </c>
      <c r="AY109" s="83" t="s">
        <v>1558</v>
      </c>
      <c r="AZ109" s="78" t="s">
        <v>66</v>
      </c>
      <c r="BA109" s="78" t="str">
        <f>REPLACE(INDEX(GroupVertices[Group],MATCH(Vertices[[#This Row],[Vertex]],GroupVertices[Vertex],0)),1,1,"")</f>
        <v>4</v>
      </c>
      <c r="BB109" s="48"/>
      <c r="BC109" s="48"/>
      <c r="BD109" s="48"/>
      <c r="BE109" s="48"/>
      <c r="BF109" s="48" t="s">
        <v>472</v>
      </c>
      <c r="BG109" s="48" t="s">
        <v>472</v>
      </c>
      <c r="BH109" s="121" t="s">
        <v>2160</v>
      </c>
      <c r="BI109" s="121" t="s">
        <v>2160</v>
      </c>
      <c r="BJ109" s="121" t="s">
        <v>2244</v>
      </c>
      <c r="BK109" s="121" t="s">
        <v>2244</v>
      </c>
      <c r="BL109" s="121">
        <v>0</v>
      </c>
      <c r="BM109" s="124">
        <v>0</v>
      </c>
      <c r="BN109" s="121">
        <v>0</v>
      </c>
      <c r="BO109" s="124">
        <v>0</v>
      </c>
      <c r="BP109" s="121">
        <v>0</v>
      </c>
      <c r="BQ109" s="124">
        <v>0</v>
      </c>
      <c r="BR109" s="121">
        <v>17</v>
      </c>
      <c r="BS109" s="124">
        <v>100</v>
      </c>
      <c r="BT109" s="121">
        <v>17</v>
      </c>
      <c r="BU109" s="2"/>
      <c r="BV109" s="3"/>
      <c r="BW109" s="3"/>
      <c r="BX109" s="3"/>
      <c r="BY109" s="3"/>
    </row>
    <row r="110" spans="1:77" ht="41.45" customHeight="1">
      <c r="A110" s="64" t="s">
        <v>307</v>
      </c>
      <c r="C110" s="65"/>
      <c r="D110" s="65" t="s">
        <v>64</v>
      </c>
      <c r="E110" s="66">
        <v>189.48486935092234</v>
      </c>
      <c r="F110" s="68">
        <v>99.94625294965395</v>
      </c>
      <c r="G110" s="100" t="s">
        <v>1443</v>
      </c>
      <c r="H110" s="65"/>
      <c r="I110" s="69" t="s">
        <v>307</v>
      </c>
      <c r="J110" s="70"/>
      <c r="K110" s="70"/>
      <c r="L110" s="69" t="s">
        <v>1680</v>
      </c>
      <c r="M110" s="73">
        <v>18.912100311990244</v>
      </c>
      <c r="N110" s="74">
        <v>9648.248046875</v>
      </c>
      <c r="O110" s="74">
        <v>8953.375</v>
      </c>
      <c r="P110" s="75"/>
      <c r="Q110" s="76"/>
      <c r="R110" s="76"/>
      <c r="S110" s="86"/>
      <c r="T110" s="48">
        <v>0</v>
      </c>
      <c r="U110" s="48">
        <v>1</v>
      </c>
      <c r="V110" s="49">
        <v>0</v>
      </c>
      <c r="W110" s="49">
        <v>0.004082</v>
      </c>
      <c r="X110" s="49">
        <v>0.004338</v>
      </c>
      <c r="Y110" s="49">
        <v>0.481599</v>
      </c>
      <c r="Z110" s="49">
        <v>0</v>
      </c>
      <c r="AA110" s="49">
        <v>0</v>
      </c>
      <c r="AB110" s="71">
        <v>110</v>
      </c>
      <c r="AC110" s="71"/>
      <c r="AD110" s="72"/>
      <c r="AE110" s="78" t="s">
        <v>1006</v>
      </c>
      <c r="AF110" s="78">
        <v>554</v>
      </c>
      <c r="AG110" s="78">
        <v>907</v>
      </c>
      <c r="AH110" s="78">
        <v>14276</v>
      </c>
      <c r="AI110" s="78">
        <v>20339</v>
      </c>
      <c r="AJ110" s="78"/>
      <c r="AK110" s="78" t="s">
        <v>1116</v>
      </c>
      <c r="AL110" s="78" t="s">
        <v>1191</v>
      </c>
      <c r="AM110" s="83" t="s">
        <v>1249</v>
      </c>
      <c r="AN110" s="78"/>
      <c r="AO110" s="80">
        <v>41171.60774305555</v>
      </c>
      <c r="AP110" s="78"/>
      <c r="AQ110" s="78" t="b">
        <v>1</v>
      </c>
      <c r="AR110" s="78" t="b">
        <v>0</v>
      </c>
      <c r="AS110" s="78" t="b">
        <v>1</v>
      </c>
      <c r="AT110" s="78" t="s">
        <v>830</v>
      </c>
      <c r="AU110" s="78">
        <v>239</v>
      </c>
      <c r="AV110" s="83" t="s">
        <v>1357</v>
      </c>
      <c r="AW110" s="78" t="b">
        <v>0</v>
      </c>
      <c r="AX110" s="78" t="s">
        <v>1451</v>
      </c>
      <c r="AY110" s="83" t="s">
        <v>1559</v>
      </c>
      <c r="AZ110" s="78" t="s">
        <v>66</v>
      </c>
      <c r="BA110" s="78" t="str">
        <f>REPLACE(INDEX(GroupVertices[Group],MATCH(Vertices[[#This Row],[Vertex]],GroupVertices[Vertex],0)),1,1,"")</f>
        <v>4</v>
      </c>
      <c r="BB110" s="48"/>
      <c r="BC110" s="48"/>
      <c r="BD110" s="48"/>
      <c r="BE110" s="48"/>
      <c r="BF110" s="48" t="s">
        <v>472</v>
      </c>
      <c r="BG110" s="48" t="s">
        <v>472</v>
      </c>
      <c r="BH110" s="121" t="s">
        <v>2160</v>
      </c>
      <c r="BI110" s="121" t="s">
        <v>2160</v>
      </c>
      <c r="BJ110" s="121" t="s">
        <v>2244</v>
      </c>
      <c r="BK110" s="121" t="s">
        <v>2244</v>
      </c>
      <c r="BL110" s="121">
        <v>0</v>
      </c>
      <c r="BM110" s="124">
        <v>0</v>
      </c>
      <c r="BN110" s="121">
        <v>0</v>
      </c>
      <c r="BO110" s="124">
        <v>0</v>
      </c>
      <c r="BP110" s="121">
        <v>0</v>
      </c>
      <c r="BQ110" s="124">
        <v>0</v>
      </c>
      <c r="BR110" s="121">
        <v>17</v>
      </c>
      <c r="BS110" s="124">
        <v>100</v>
      </c>
      <c r="BT110" s="121">
        <v>17</v>
      </c>
      <c r="BU110" s="2"/>
      <c r="BV110" s="3"/>
      <c r="BW110" s="3"/>
      <c r="BX110" s="3"/>
      <c r="BY110" s="3"/>
    </row>
    <row r="111" spans="1:77" ht="41.45" customHeight="1">
      <c r="A111" s="64" t="s">
        <v>308</v>
      </c>
      <c r="C111" s="65"/>
      <c r="D111" s="65" t="s">
        <v>64</v>
      </c>
      <c r="E111" s="66">
        <v>185.9315768492009</v>
      </c>
      <c r="F111" s="68">
        <v>99.95320146334511</v>
      </c>
      <c r="G111" s="100" t="s">
        <v>1444</v>
      </c>
      <c r="H111" s="65"/>
      <c r="I111" s="69" t="s">
        <v>308</v>
      </c>
      <c r="J111" s="70"/>
      <c r="K111" s="70"/>
      <c r="L111" s="69" t="s">
        <v>1681</v>
      </c>
      <c r="M111" s="73">
        <v>16.596392315854487</v>
      </c>
      <c r="N111" s="74">
        <v>9454.765625</v>
      </c>
      <c r="O111" s="74">
        <v>5920.4072265625</v>
      </c>
      <c r="P111" s="75"/>
      <c r="Q111" s="76"/>
      <c r="R111" s="76"/>
      <c r="S111" s="86"/>
      <c r="T111" s="48">
        <v>0</v>
      </c>
      <c r="U111" s="48">
        <v>1</v>
      </c>
      <c r="V111" s="49">
        <v>0</v>
      </c>
      <c r="W111" s="49">
        <v>0.004082</v>
      </c>
      <c r="X111" s="49">
        <v>0.004338</v>
      </c>
      <c r="Y111" s="49">
        <v>0.481599</v>
      </c>
      <c r="Z111" s="49">
        <v>0</v>
      </c>
      <c r="AA111" s="49">
        <v>0</v>
      </c>
      <c r="AB111" s="71">
        <v>111</v>
      </c>
      <c r="AC111" s="71"/>
      <c r="AD111" s="72"/>
      <c r="AE111" s="78" t="s">
        <v>1007</v>
      </c>
      <c r="AF111" s="78">
        <v>980</v>
      </c>
      <c r="AG111" s="78">
        <v>790</v>
      </c>
      <c r="AH111" s="78">
        <v>5586</v>
      </c>
      <c r="AI111" s="78">
        <v>4760</v>
      </c>
      <c r="AJ111" s="78"/>
      <c r="AK111" s="78" t="s">
        <v>1117</v>
      </c>
      <c r="AL111" s="78" t="s">
        <v>1192</v>
      </c>
      <c r="AM111" s="78"/>
      <c r="AN111" s="78"/>
      <c r="AO111" s="80">
        <v>40683.844039351854</v>
      </c>
      <c r="AP111" s="83" t="s">
        <v>1342</v>
      </c>
      <c r="AQ111" s="78" t="b">
        <v>1</v>
      </c>
      <c r="AR111" s="78" t="b">
        <v>0</v>
      </c>
      <c r="AS111" s="78" t="b">
        <v>0</v>
      </c>
      <c r="AT111" s="78" t="s">
        <v>830</v>
      </c>
      <c r="AU111" s="78">
        <v>45</v>
      </c>
      <c r="AV111" s="83" t="s">
        <v>1357</v>
      </c>
      <c r="AW111" s="78" t="b">
        <v>0</v>
      </c>
      <c r="AX111" s="78" t="s">
        <v>1451</v>
      </c>
      <c r="AY111" s="83" t="s">
        <v>1560</v>
      </c>
      <c r="AZ111" s="78" t="s">
        <v>66</v>
      </c>
      <c r="BA111" s="78" t="str">
        <f>REPLACE(INDEX(GroupVertices[Group],MATCH(Vertices[[#This Row],[Vertex]],GroupVertices[Vertex],0)),1,1,"")</f>
        <v>4</v>
      </c>
      <c r="BB111" s="48"/>
      <c r="BC111" s="48"/>
      <c r="BD111" s="48"/>
      <c r="BE111" s="48"/>
      <c r="BF111" s="48" t="s">
        <v>472</v>
      </c>
      <c r="BG111" s="48" t="s">
        <v>472</v>
      </c>
      <c r="BH111" s="121" t="s">
        <v>2160</v>
      </c>
      <c r="BI111" s="121" t="s">
        <v>2160</v>
      </c>
      <c r="BJ111" s="121" t="s">
        <v>2244</v>
      </c>
      <c r="BK111" s="121" t="s">
        <v>2244</v>
      </c>
      <c r="BL111" s="121">
        <v>0</v>
      </c>
      <c r="BM111" s="124">
        <v>0</v>
      </c>
      <c r="BN111" s="121">
        <v>0</v>
      </c>
      <c r="BO111" s="124">
        <v>0</v>
      </c>
      <c r="BP111" s="121">
        <v>0</v>
      </c>
      <c r="BQ111" s="124">
        <v>0</v>
      </c>
      <c r="BR111" s="121">
        <v>17</v>
      </c>
      <c r="BS111" s="124">
        <v>100</v>
      </c>
      <c r="BT111" s="121">
        <v>17</v>
      </c>
      <c r="BU111" s="2"/>
      <c r="BV111" s="3"/>
      <c r="BW111" s="3"/>
      <c r="BX111" s="3"/>
      <c r="BY111" s="3"/>
    </row>
    <row r="112" spans="1:77" ht="41.45" customHeight="1">
      <c r="A112" s="64" t="s">
        <v>309</v>
      </c>
      <c r="C112" s="65"/>
      <c r="D112" s="65" t="s">
        <v>64</v>
      </c>
      <c r="E112" s="66">
        <v>210.25796397637083</v>
      </c>
      <c r="F112" s="68">
        <v>99.90563086961342</v>
      </c>
      <c r="G112" s="100" t="s">
        <v>1445</v>
      </c>
      <c r="H112" s="65"/>
      <c r="I112" s="69" t="s">
        <v>309</v>
      </c>
      <c r="J112" s="70"/>
      <c r="K112" s="70"/>
      <c r="L112" s="69" t="s">
        <v>1682</v>
      </c>
      <c r="M112" s="73">
        <v>32.45008552016851</v>
      </c>
      <c r="N112" s="74">
        <v>5923.373046875</v>
      </c>
      <c r="O112" s="74">
        <v>1326.947509765625</v>
      </c>
      <c r="P112" s="75"/>
      <c r="Q112" s="76"/>
      <c r="R112" s="76"/>
      <c r="S112" s="86"/>
      <c r="T112" s="48">
        <v>2</v>
      </c>
      <c r="U112" s="48">
        <v>3</v>
      </c>
      <c r="V112" s="49">
        <v>326</v>
      </c>
      <c r="W112" s="49">
        <v>0.004237</v>
      </c>
      <c r="X112" s="49">
        <v>0.005868</v>
      </c>
      <c r="Y112" s="49">
        <v>1.6013</v>
      </c>
      <c r="Z112" s="49">
        <v>0</v>
      </c>
      <c r="AA112" s="49">
        <v>0.25</v>
      </c>
      <c r="AB112" s="71">
        <v>112</v>
      </c>
      <c r="AC112" s="71"/>
      <c r="AD112" s="72"/>
      <c r="AE112" s="78" t="s">
        <v>1008</v>
      </c>
      <c r="AF112" s="78">
        <v>1961</v>
      </c>
      <c r="AG112" s="78">
        <v>1591</v>
      </c>
      <c r="AH112" s="78">
        <v>5605</v>
      </c>
      <c r="AI112" s="78">
        <v>5021</v>
      </c>
      <c r="AJ112" s="78"/>
      <c r="AK112" s="78" t="s">
        <v>1118</v>
      </c>
      <c r="AL112" s="78" t="s">
        <v>1193</v>
      </c>
      <c r="AM112" s="83" t="s">
        <v>1250</v>
      </c>
      <c r="AN112" s="78"/>
      <c r="AO112" s="80">
        <v>42309.43640046296</v>
      </c>
      <c r="AP112" s="83" t="s">
        <v>1343</v>
      </c>
      <c r="AQ112" s="78" t="b">
        <v>0</v>
      </c>
      <c r="AR112" s="78" t="b">
        <v>0</v>
      </c>
      <c r="AS112" s="78" t="b">
        <v>1</v>
      </c>
      <c r="AT112" s="78" t="s">
        <v>830</v>
      </c>
      <c r="AU112" s="78">
        <v>64</v>
      </c>
      <c r="AV112" s="83" t="s">
        <v>1367</v>
      </c>
      <c r="AW112" s="78" t="b">
        <v>0</v>
      </c>
      <c r="AX112" s="78" t="s">
        <v>1451</v>
      </c>
      <c r="AY112" s="83" t="s">
        <v>1561</v>
      </c>
      <c r="AZ112" s="78" t="s">
        <v>66</v>
      </c>
      <c r="BA112" s="78" t="str">
        <f>REPLACE(INDEX(GroupVertices[Group],MATCH(Vertices[[#This Row],[Vertex]],GroupVertices[Vertex],0)),1,1,"")</f>
        <v>6</v>
      </c>
      <c r="BB112" s="48"/>
      <c r="BC112" s="48"/>
      <c r="BD112" s="48"/>
      <c r="BE112" s="48"/>
      <c r="BF112" s="48" t="s">
        <v>464</v>
      </c>
      <c r="BG112" s="48" t="s">
        <v>464</v>
      </c>
      <c r="BH112" s="121" t="s">
        <v>2163</v>
      </c>
      <c r="BI112" s="121" t="s">
        <v>2187</v>
      </c>
      <c r="BJ112" s="121" t="s">
        <v>2015</v>
      </c>
      <c r="BK112" s="121" t="s">
        <v>2015</v>
      </c>
      <c r="BL112" s="121">
        <v>1</v>
      </c>
      <c r="BM112" s="124">
        <v>2.127659574468085</v>
      </c>
      <c r="BN112" s="121">
        <v>0</v>
      </c>
      <c r="BO112" s="124">
        <v>0</v>
      </c>
      <c r="BP112" s="121">
        <v>0</v>
      </c>
      <c r="BQ112" s="124">
        <v>0</v>
      </c>
      <c r="BR112" s="121">
        <v>46</v>
      </c>
      <c r="BS112" s="124">
        <v>97.87234042553192</v>
      </c>
      <c r="BT112" s="121">
        <v>47</v>
      </c>
      <c r="BU112" s="2"/>
      <c r="BV112" s="3"/>
      <c r="BW112" s="3"/>
      <c r="BX112" s="3"/>
      <c r="BY112" s="3"/>
    </row>
    <row r="113" spans="1:77" ht="41.45" customHeight="1">
      <c r="A113" s="64" t="s">
        <v>331</v>
      </c>
      <c r="C113" s="65"/>
      <c r="D113" s="65" t="s">
        <v>64</v>
      </c>
      <c r="E113" s="66">
        <v>177.00279056282392</v>
      </c>
      <c r="F113" s="68">
        <v>99.97066183108183</v>
      </c>
      <c r="G113" s="100" t="s">
        <v>1446</v>
      </c>
      <c r="H113" s="65"/>
      <c r="I113" s="69" t="s">
        <v>331</v>
      </c>
      <c r="J113" s="70"/>
      <c r="K113" s="70"/>
      <c r="L113" s="69" t="s">
        <v>1683</v>
      </c>
      <c r="M113" s="73">
        <v>10.777433761462078</v>
      </c>
      <c r="N113" s="74">
        <v>6386.62548828125</v>
      </c>
      <c r="O113" s="74">
        <v>352.9058837890625</v>
      </c>
      <c r="P113" s="75"/>
      <c r="Q113" s="76"/>
      <c r="R113" s="76"/>
      <c r="S113" s="86"/>
      <c r="T113" s="48">
        <v>1</v>
      </c>
      <c r="U113" s="48">
        <v>0</v>
      </c>
      <c r="V113" s="49">
        <v>0</v>
      </c>
      <c r="W113" s="49">
        <v>0.003175</v>
      </c>
      <c r="X113" s="49">
        <v>0.000844</v>
      </c>
      <c r="Y113" s="49">
        <v>0.490276</v>
      </c>
      <c r="Z113" s="49">
        <v>0</v>
      </c>
      <c r="AA113" s="49">
        <v>0</v>
      </c>
      <c r="AB113" s="71">
        <v>113</v>
      </c>
      <c r="AC113" s="71"/>
      <c r="AD113" s="72"/>
      <c r="AE113" s="78" t="s">
        <v>1009</v>
      </c>
      <c r="AF113" s="78">
        <v>711</v>
      </c>
      <c r="AG113" s="78">
        <v>496</v>
      </c>
      <c r="AH113" s="78">
        <v>636</v>
      </c>
      <c r="AI113" s="78">
        <v>2692</v>
      </c>
      <c r="AJ113" s="78"/>
      <c r="AK113" s="78" t="s">
        <v>1119</v>
      </c>
      <c r="AL113" s="78"/>
      <c r="AM113" s="78"/>
      <c r="AN113" s="78"/>
      <c r="AO113" s="80">
        <v>40968.81181712963</v>
      </c>
      <c r="AP113" s="83" t="s">
        <v>1344</v>
      </c>
      <c r="AQ113" s="78" t="b">
        <v>1</v>
      </c>
      <c r="AR113" s="78" t="b">
        <v>0</v>
      </c>
      <c r="AS113" s="78" t="b">
        <v>1</v>
      </c>
      <c r="AT113" s="78" t="s">
        <v>830</v>
      </c>
      <c r="AU113" s="78">
        <v>23</v>
      </c>
      <c r="AV113" s="83" t="s">
        <v>1357</v>
      </c>
      <c r="AW113" s="78" t="b">
        <v>0</v>
      </c>
      <c r="AX113" s="78" t="s">
        <v>1451</v>
      </c>
      <c r="AY113" s="83" t="s">
        <v>1562</v>
      </c>
      <c r="AZ113" s="78" t="s">
        <v>65</v>
      </c>
      <c r="BA113" s="78" t="str">
        <f>REPLACE(INDEX(GroupVertices[Group],MATCH(Vertices[[#This Row],[Vertex]],GroupVertices[Vertex],0)),1,1,"")</f>
        <v>6</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310</v>
      </c>
      <c r="C114" s="65"/>
      <c r="D114" s="65" t="s">
        <v>64</v>
      </c>
      <c r="E114" s="66">
        <v>163.00221070561375</v>
      </c>
      <c r="F114" s="68">
        <v>99.99804016280507</v>
      </c>
      <c r="G114" s="100" t="s">
        <v>1447</v>
      </c>
      <c r="H114" s="65"/>
      <c r="I114" s="69" t="s">
        <v>310</v>
      </c>
      <c r="J114" s="70"/>
      <c r="K114" s="70"/>
      <c r="L114" s="69" t="s">
        <v>1684</v>
      </c>
      <c r="M114" s="73">
        <v>1.6531484091664952</v>
      </c>
      <c r="N114" s="74">
        <v>3604.948974609375</v>
      </c>
      <c r="O114" s="74">
        <v>3656.987060546875</v>
      </c>
      <c r="P114" s="75"/>
      <c r="Q114" s="76"/>
      <c r="R114" s="76"/>
      <c r="S114" s="86"/>
      <c r="T114" s="48">
        <v>1</v>
      </c>
      <c r="U114" s="48">
        <v>1</v>
      </c>
      <c r="V114" s="49">
        <v>0</v>
      </c>
      <c r="W114" s="49">
        <v>0</v>
      </c>
      <c r="X114" s="49">
        <v>0</v>
      </c>
      <c r="Y114" s="49">
        <v>0.999996</v>
      </c>
      <c r="Z114" s="49">
        <v>0</v>
      </c>
      <c r="AA114" s="49" t="s">
        <v>2372</v>
      </c>
      <c r="AB114" s="71">
        <v>114</v>
      </c>
      <c r="AC114" s="71"/>
      <c r="AD114" s="72"/>
      <c r="AE114" s="78" t="s">
        <v>1010</v>
      </c>
      <c r="AF114" s="78">
        <v>94</v>
      </c>
      <c r="AG114" s="78">
        <v>35</v>
      </c>
      <c r="AH114" s="78">
        <v>217</v>
      </c>
      <c r="AI114" s="78">
        <v>392</v>
      </c>
      <c r="AJ114" s="78"/>
      <c r="AK114" s="78" t="s">
        <v>1120</v>
      </c>
      <c r="AL114" s="78" t="s">
        <v>1194</v>
      </c>
      <c r="AM114" s="78"/>
      <c r="AN114" s="78"/>
      <c r="AO114" s="80">
        <v>43440.84344907408</v>
      </c>
      <c r="AP114" s="83" t="s">
        <v>1345</v>
      </c>
      <c r="AQ114" s="78" t="b">
        <v>1</v>
      </c>
      <c r="AR114" s="78" t="b">
        <v>0</v>
      </c>
      <c r="AS114" s="78" t="b">
        <v>0</v>
      </c>
      <c r="AT114" s="78" t="s">
        <v>830</v>
      </c>
      <c r="AU114" s="78">
        <v>0</v>
      </c>
      <c r="AV114" s="78"/>
      <c r="AW114" s="78" t="b">
        <v>0</v>
      </c>
      <c r="AX114" s="78" t="s">
        <v>1451</v>
      </c>
      <c r="AY114" s="83" t="s">
        <v>1563</v>
      </c>
      <c r="AZ114" s="78" t="s">
        <v>66</v>
      </c>
      <c r="BA114" s="78" t="str">
        <f>REPLACE(INDEX(GroupVertices[Group],MATCH(Vertices[[#This Row],[Vertex]],GroupVertices[Vertex],0)),1,1,"")</f>
        <v>2</v>
      </c>
      <c r="BB114" s="48"/>
      <c r="BC114" s="48"/>
      <c r="BD114" s="48"/>
      <c r="BE114" s="48"/>
      <c r="BF114" s="48" t="s">
        <v>474</v>
      </c>
      <c r="BG114" s="48" t="s">
        <v>474</v>
      </c>
      <c r="BH114" s="121" t="s">
        <v>2164</v>
      </c>
      <c r="BI114" s="121" t="s">
        <v>2164</v>
      </c>
      <c r="BJ114" s="121" t="s">
        <v>2247</v>
      </c>
      <c r="BK114" s="121" t="s">
        <v>2247</v>
      </c>
      <c r="BL114" s="121">
        <v>1</v>
      </c>
      <c r="BM114" s="124">
        <v>11.11111111111111</v>
      </c>
      <c r="BN114" s="121">
        <v>0</v>
      </c>
      <c r="BO114" s="124">
        <v>0</v>
      </c>
      <c r="BP114" s="121">
        <v>0</v>
      </c>
      <c r="BQ114" s="124">
        <v>0</v>
      </c>
      <c r="BR114" s="121">
        <v>8</v>
      </c>
      <c r="BS114" s="124">
        <v>88.88888888888889</v>
      </c>
      <c r="BT114" s="121">
        <v>9</v>
      </c>
      <c r="BU114" s="2"/>
      <c r="BV114" s="3"/>
      <c r="BW114" s="3"/>
      <c r="BX114" s="3"/>
      <c r="BY114" s="3"/>
    </row>
    <row r="115" spans="1:77" ht="41.45" customHeight="1">
      <c r="A115" s="64" t="s">
        <v>312</v>
      </c>
      <c r="C115" s="65"/>
      <c r="D115" s="65" t="s">
        <v>64</v>
      </c>
      <c r="E115" s="66">
        <v>421.0866524118436</v>
      </c>
      <c r="F115" s="68">
        <v>99.49335239060545</v>
      </c>
      <c r="G115" s="100" t="s">
        <v>1448</v>
      </c>
      <c r="H115" s="65"/>
      <c r="I115" s="69" t="s">
        <v>312</v>
      </c>
      <c r="J115" s="70"/>
      <c r="K115" s="70"/>
      <c r="L115" s="69" t="s">
        <v>1685</v>
      </c>
      <c r="M115" s="73">
        <v>169.84875995755667</v>
      </c>
      <c r="N115" s="74">
        <v>8134.33935546875</v>
      </c>
      <c r="O115" s="74">
        <v>4381.91455078125</v>
      </c>
      <c r="P115" s="75"/>
      <c r="Q115" s="76"/>
      <c r="R115" s="76"/>
      <c r="S115" s="86"/>
      <c r="T115" s="48">
        <v>0</v>
      </c>
      <c r="U115" s="48">
        <v>1</v>
      </c>
      <c r="V115" s="49">
        <v>0</v>
      </c>
      <c r="W115" s="49">
        <v>0.333333</v>
      </c>
      <c r="X115" s="49">
        <v>0</v>
      </c>
      <c r="Y115" s="49">
        <v>0.638295</v>
      </c>
      <c r="Z115" s="49">
        <v>0</v>
      </c>
      <c r="AA115" s="49">
        <v>0</v>
      </c>
      <c r="AB115" s="71">
        <v>115</v>
      </c>
      <c r="AC115" s="71"/>
      <c r="AD115" s="72"/>
      <c r="AE115" s="78" t="s">
        <v>1011</v>
      </c>
      <c r="AF115" s="78">
        <v>8995</v>
      </c>
      <c r="AG115" s="78">
        <v>8533</v>
      </c>
      <c r="AH115" s="78">
        <v>76379</v>
      </c>
      <c r="AI115" s="78">
        <v>8941</v>
      </c>
      <c r="AJ115" s="78"/>
      <c r="AK115" s="78" t="s">
        <v>1121</v>
      </c>
      <c r="AL115" s="78" t="s">
        <v>1195</v>
      </c>
      <c r="AM115" s="83" t="s">
        <v>1251</v>
      </c>
      <c r="AN115" s="78"/>
      <c r="AO115" s="80">
        <v>39143.64525462963</v>
      </c>
      <c r="AP115" s="83" t="s">
        <v>1346</v>
      </c>
      <c r="AQ115" s="78" t="b">
        <v>0</v>
      </c>
      <c r="AR115" s="78" t="b">
        <v>0</v>
      </c>
      <c r="AS115" s="78" t="b">
        <v>1</v>
      </c>
      <c r="AT115" s="78" t="s">
        <v>830</v>
      </c>
      <c r="AU115" s="78">
        <v>1435</v>
      </c>
      <c r="AV115" s="83" t="s">
        <v>1360</v>
      </c>
      <c r="AW115" s="78" t="b">
        <v>0</v>
      </c>
      <c r="AX115" s="78" t="s">
        <v>1451</v>
      </c>
      <c r="AY115" s="83" t="s">
        <v>1564</v>
      </c>
      <c r="AZ115" s="78" t="s">
        <v>66</v>
      </c>
      <c r="BA115" s="78" t="str">
        <f>REPLACE(INDEX(GroupVertices[Group],MATCH(Vertices[[#This Row],[Vertex]],GroupVertices[Vertex],0)),1,1,"")</f>
        <v>8</v>
      </c>
      <c r="BB115" s="48"/>
      <c r="BC115" s="48"/>
      <c r="BD115" s="48"/>
      <c r="BE115" s="48"/>
      <c r="BF115" s="48" t="s">
        <v>446</v>
      </c>
      <c r="BG115" s="48" t="s">
        <v>446</v>
      </c>
      <c r="BH115" s="121" t="s">
        <v>2141</v>
      </c>
      <c r="BI115" s="121" t="s">
        <v>2141</v>
      </c>
      <c r="BJ115" s="121" t="s">
        <v>2225</v>
      </c>
      <c r="BK115" s="121" t="s">
        <v>2225</v>
      </c>
      <c r="BL115" s="121">
        <v>0</v>
      </c>
      <c r="BM115" s="124">
        <v>0</v>
      </c>
      <c r="BN115" s="121">
        <v>0</v>
      </c>
      <c r="BO115" s="124">
        <v>0</v>
      </c>
      <c r="BP115" s="121">
        <v>0</v>
      </c>
      <c r="BQ115" s="124">
        <v>0</v>
      </c>
      <c r="BR115" s="121">
        <v>6</v>
      </c>
      <c r="BS115" s="124">
        <v>100</v>
      </c>
      <c r="BT115" s="121">
        <v>6</v>
      </c>
      <c r="BU115" s="2"/>
      <c r="BV115" s="3"/>
      <c r="BW115" s="3"/>
      <c r="BX115" s="3"/>
      <c r="BY115" s="3"/>
    </row>
    <row r="116" spans="1:77" ht="41.45" customHeight="1">
      <c r="A116" s="64" t="s">
        <v>313</v>
      </c>
      <c r="C116" s="65"/>
      <c r="D116" s="65" t="s">
        <v>64</v>
      </c>
      <c r="E116" s="66">
        <v>162.03037002138223</v>
      </c>
      <c r="F116" s="68">
        <v>99.99994061099409</v>
      </c>
      <c r="G116" s="100" t="s">
        <v>551</v>
      </c>
      <c r="H116" s="65"/>
      <c r="I116" s="69" t="s">
        <v>313</v>
      </c>
      <c r="J116" s="70"/>
      <c r="K116" s="70"/>
      <c r="L116" s="69" t="s">
        <v>1686</v>
      </c>
      <c r="M116" s="73">
        <v>1.0197923760353484</v>
      </c>
      <c r="N116" s="74">
        <v>1744.928955078125</v>
      </c>
      <c r="O116" s="74">
        <v>3656.987060546875</v>
      </c>
      <c r="P116" s="75"/>
      <c r="Q116" s="76"/>
      <c r="R116" s="76"/>
      <c r="S116" s="86"/>
      <c r="T116" s="48">
        <v>1</v>
      </c>
      <c r="U116" s="48">
        <v>1</v>
      </c>
      <c r="V116" s="49">
        <v>0</v>
      </c>
      <c r="W116" s="49">
        <v>0</v>
      </c>
      <c r="X116" s="49">
        <v>0</v>
      </c>
      <c r="Y116" s="49">
        <v>0.999996</v>
      </c>
      <c r="Z116" s="49">
        <v>0</v>
      </c>
      <c r="AA116" s="49" t="s">
        <v>2372</v>
      </c>
      <c r="AB116" s="71">
        <v>116</v>
      </c>
      <c r="AC116" s="71"/>
      <c r="AD116" s="72"/>
      <c r="AE116" s="78" t="s">
        <v>1012</v>
      </c>
      <c r="AF116" s="78">
        <v>58</v>
      </c>
      <c r="AG116" s="78">
        <v>3</v>
      </c>
      <c r="AH116" s="78">
        <v>1</v>
      </c>
      <c r="AI116" s="78">
        <v>1</v>
      </c>
      <c r="AJ116" s="78"/>
      <c r="AK116" s="78"/>
      <c r="AL116" s="78"/>
      <c r="AM116" s="78"/>
      <c r="AN116" s="78"/>
      <c r="AO116" s="80">
        <v>43508.7130787037</v>
      </c>
      <c r="AP116" s="78"/>
      <c r="AQ116" s="78" t="b">
        <v>1</v>
      </c>
      <c r="AR116" s="78" t="b">
        <v>0</v>
      </c>
      <c r="AS116" s="78" t="b">
        <v>0</v>
      </c>
      <c r="AT116" s="78" t="s">
        <v>830</v>
      </c>
      <c r="AU116" s="78">
        <v>0</v>
      </c>
      <c r="AV116" s="78"/>
      <c r="AW116" s="78" t="b">
        <v>0</v>
      </c>
      <c r="AX116" s="78" t="s">
        <v>1451</v>
      </c>
      <c r="AY116" s="83" t="s">
        <v>1565</v>
      </c>
      <c r="AZ116" s="78" t="s">
        <v>66</v>
      </c>
      <c r="BA116" s="78" t="str">
        <f>REPLACE(INDEX(GroupVertices[Group],MATCH(Vertices[[#This Row],[Vertex]],GroupVertices[Vertex],0)),1,1,"")</f>
        <v>2</v>
      </c>
      <c r="BB116" s="48" t="s">
        <v>434</v>
      </c>
      <c r="BC116" s="48" t="s">
        <v>434</v>
      </c>
      <c r="BD116" s="48" t="s">
        <v>438</v>
      </c>
      <c r="BE116" s="48" t="s">
        <v>438</v>
      </c>
      <c r="BF116" s="48" t="s">
        <v>446</v>
      </c>
      <c r="BG116" s="48" t="s">
        <v>446</v>
      </c>
      <c r="BH116" s="121" t="s">
        <v>2165</v>
      </c>
      <c r="BI116" s="121" t="s">
        <v>2165</v>
      </c>
      <c r="BJ116" s="121" t="s">
        <v>2248</v>
      </c>
      <c r="BK116" s="121" t="s">
        <v>2248</v>
      </c>
      <c r="BL116" s="121">
        <v>0</v>
      </c>
      <c r="BM116" s="124">
        <v>0</v>
      </c>
      <c r="BN116" s="121">
        <v>0</v>
      </c>
      <c r="BO116" s="124">
        <v>0</v>
      </c>
      <c r="BP116" s="121">
        <v>0</v>
      </c>
      <c r="BQ116" s="124">
        <v>0</v>
      </c>
      <c r="BR116" s="121">
        <v>22</v>
      </c>
      <c r="BS116" s="124">
        <v>100</v>
      </c>
      <c r="BT116" s="121">
        <v>22</v>
      </c>
      <c r="BU116" s="2"/>
      <c r="BV116" s="3"/>
      <c r="BW116" s="3"/>
      <c r="BX116" s="3"/>
      <c r="BY116" s="3"/>
    </row>
    <row r="117" spans="1:77" ht="41.45" customHeight="1">
      <c r="A117" s="64" t="s">
        <v>314</v>
      </c>
      <c r="C117" s="65"/>
      <c r="D117" s="65" t="s">
        <v>64</v>
      </c>
      <c r="E117" s="66">
        <v>241.72130612836588</v>
      </c>
      <c r="F117" s="68">
        <v>99.84410385949353</v>
      </c>
      <c r="G117" s="100" t="s">
        <v>552</v>
      </c>
      <c r="H117" s="65"/>
      <c r="I117" s="69" t="s">
        <v>314</v>
      </c>
      <c r="J117" s="70"/>
      <c r="K117" s="70"/>
      <c r="L117" s="69" t="s">
        <v>1687</v>
      </c>
      <c r="M117" s="73">
        <v>52.95498709278938</v>
      </c>
      <c r="N117" s="74">
        <v>7092.49267578125</v>
      </c>
      <c r="O117" s="74">
        <v>7906.349609375</v>
      </c>
      <c r="P117" s="75"/>
      <c r="Q117" s="76"/>
      <c r="R117" s="76"/>
      <c r="S117" s="86"/>
      <c r="T117" s="48">
        <v>0</v>
      </c>
      <c r="U117" s="48">
        <v>3</v>
      </c>
      <c r="V117" s="49">
        <v>3</v>
      </c>
      <c r="W117" s="49">
        <v>0.003876</v>
      </c>
      <c r="X117" s="49">
        <v>0.005082</v>
      </c>
      <c r="Y117" s="49">
        <v>1.022287</v>
      </c>
      <c r="Z117" s="49">
        <v>0.3333333333333333</v>
      </c>
      <c r="AA117" s="49">
        <v>0</v>
      </c>
      <c r="AB117" s="71">
        <v>117</v>
      </c>
      <c r="AC117" s="71"/>
      <c r="AD117" s="72"/>
      <c r="AE117" s="78" t="s">
        <v>1013</v>
      </c>
      <c r="AF117" s="78">
        <v>2513</v>
      </c>
      <c r="AG117" s="78">
        <v>2627</v>
      </c>
      <c r="AH117" s="78">
        <v>1637</v>
      </c>
      <c r="AI117" s="78">
        <v>2012</v>
      </c>
      <c r="AJ117" s="78"/>
      <c r="AK117" s="78" t="s">
        <v>1122</v>
      </c>
      <c r="AL117" s="78" t="s">
        <v>1196</v>
      </c>
      <c r="AM117" s="83" t="s">
        <v>1252</v>
      </c>
      <c r="AN117" s="78"/>
      <c r="AO117" s="80">
        <v>42265.177407407406</v>
      </c>
      <c r="AP117" s="83" t="s">
        <v>1347</v>
      </c>
      <c r="AQ117" s="78" t="b">
        <v>1</v>
      </c>
      <c r="AR117" s="78" t="b">
        <v>0</v>
      </c>
      <c r="AS117" s="78" t="b">
        <v>1</v>
      </c>
      <c r="AT117" s="78" t="s">
        <v>830</v>
      </c>
      <c r="AU117" s="78">
        <v>75</v>
      </c>
      <c r="AV117" s="83" t="s">
        <v>1357</v>
      </c>
      <c r="AW117" s="78" t="b">
        <v>0</v>
      </c>
      <c r="AX117" s="78" t="s">
        <v>1451</v>
      </c>
      <c r="AY117" s="83" t="s">
        <v>1566</v>
      </c>
      <c r="AZ117" s="78" t="s">
        <v>66</v>
      </c>
      <c r="BA117" s="78" t="str">
        <f>REPLACE(INDEX(GroupVertices[Group],MATCH(Vertices[[#This Row],[Vertex]],GroupVertices[Vertex],0)),1,1,"")</f>
        <v>3</v>
      </c>
      <c r="BB117" s="48"/>
      <c r="BC117" s="48"/>
      <c r="BD117" s="48"/>
      <c r="BE117" s="48"/>
      <c r="BF117" s="48" t="s">
        <v>2095</v>
      </c>
      <c r="BG117" s="48" t="s">
        <v>2095</v>
      </c>
      <c r="BH117" s="121" t="s">
        <v>2166</v>
      </c>
      <c r="BI117" s="121" t="s">
        <v>2166</v>
      </c>
      <c r="BJ117" s="121" t="s">
        <v>2236</v>
      </c>
      <c r="BK117" s="121" t="s">
        <v>2236</v>
      </c>
      <c r="BL117" s="121">
        <v>2</v>
      </c>
      <c r="BM117" s="124">
        <v>4.761904761904762</v>
      </c>
      <c r="BN117" s="121">
        <v>0</v>
      </c>
      <c r="BO117" s="124">
        <v>0</v>
      </c>
      <c r="BP117" s="121">
        <v>0</v>
      </c>
      <c r="BQ117" s="124">
        <v>0</v>
      </c>
      <c r="BR117" s="121">
        <v>40</v>
      </c>
      <c r="BS117" s="124">
        <v>95.23809523809524</v>
      </c>
      <c r="BT117" s="121">
        <v>42</v>
      </c>
      <c r="BU117" s="2"/>
      <c r="BV117" s="3"/>
      <c r="BW117" s="3"/>
      <c r="BX117" s="3"/>
      <c r="BY117" s="3"/>
    </row>
    <row r="118" spans="1:77" ht="41.45" customHeight="1">
      <c r="A118" s="64" t="s">
        <v>316</v>
      </c>
      <c r="C118" s="65"/>
      <c r="D118" s="65" t="s">
        <v>64</v>
      </c>
      <c r="E118" s="66">
        <v>187.72340811075273</v>
      </c>
      <c r="F118" s="68">
        <v>99.94969751199658</v>
      </c>
      <c r="G118" s="100" t="s">
        <v>1449</v>
      </c>
      <c r="H118" s="65"/>
      <c r="I118" s="69" t="s">
        <v>316</v>
      </c>
      <c r="J118" s="70"/>
      <c r="K118" s="70"/>
      <c r="L118" s="69" t="s">
        <v>1688</v>
      </c>
      <c r="M118" s="73">
        <v>17.76414250194004</v>
      </c>
      <c r="N118" s="74">
        <v>7395.296875</v>
      </c>
      <c r="O118" s="74">
        <v>1464.5594482421875</v>
      </c>
      <c r="P118" s="75"/>
      <c r="Q118" s="76"/>
      <c r="R118" s="76"/>
      <c r="S118" s="86"/>
      <c r="T118" s="48">
        <v>0</v>
      </c>
      <c r="U118" s="48">
        <v>3</v>
      </c>
      <c r="V118" s="49">
        <v>202</v>
      </c>
      <c r="W118" s="49">
        <v>0.004525</v>
      </c>
      <c r="X118" s="49">
        <v>0.006313</v>
      </c>
      <c r="Y118" s="49">
        <v>1.185745</v>
      </c>
      <c r="Z118" s="49">
        <v>0</v>
      </c>
      <c r="AA118" s="49">
        <v>0</v>
      </c>
      <c r="AB118" s="71">
        <v>118</v>
      </c>
      <c r="AC118" s="71"/>
      <c r="AD118" s="72"/>
      <c r="AE118" s="78" t="s">
        <v>1014</v>
      </c>
      <c r="AF118" s="78">
        <v>949</v>
      </c>
      <c r="AG118" s="78">
        <v>849</v>
      </c>
      <c r="AH118" s="78">
        <v>2476</v>
      </c>
      <c r="AI118" s="78">
        <v>4924</v>
      </c>
      <c r="AJ118" s="78"/>
      <c r="AK118" s="78" t="s">
        <v>1123</v>
      </c>
      <c r="AL118" s="78" t="s">
        <v>1197</v>
      </c>
      <c r="AM118" s="83" t="s">
        <v>1253</v>
      </c>
      <c r="AN118" s="78"/>
      <c r="AO118" s="80">
        <v>40794.85888888889</v>
      </c>
      <c r="AP118" s="83" t="s">
        <v>1348</v>
      </c>
      <c r="AQ118" s="78" t="b">
        <v>0</v>
      </c>
      <c r="AR118" s="78" t="b">
        <v>0</v>
      </c>
      <c r="AS118" s="78" t="b">
        <v>1</v>
      </c>
      <c r="AT118" s="78" t="s">
        <v>830</v>
      </c>
      <c r="AU118" s="78">
        <v>79</v>
      </c>
      <c r="AV118" s="83" t="s">
        <v>1357</v>
      </c>
      <c r="AW118" s="78" t="b">
        <v>0</v>
      </c>
      <c r="AX118" s="78" t="s">
        <v>1451</v>
      </c>
      <c r="AY118" s="83" t="s">
        <v>1567</v>
      </c>
      <c r="AZ118" s="78" t="s">
        <v>66</v>
      </c>
      <c r="BA118" s="78" t="str">
        <f>REPLACE(INDEX(GroupVertices[Group],MATCH(Vertices[[#This Row],[Vertex]],GroupVertices[Vertex],0)),1,1,"")</f>
        <v>7</v>
      </c>
      <c r="BB118" s="48"/>
      <c r="BC118" s="48"/>
      <c r="BD118" s="48"/>
      <c r="BE118" s="48"/>
      <c r="BF118" s="48" t="s">
        <v>478</v>
      </c>
      <c r="BG118" s="48" t="s">
        <v>478</v>
      </c>
      <c r="BH118" s="121" t="s">
        <v>2167</v>
      </c>
      <c r="BI118" s="121" t="s">
        <v>2167</v>
      </c>
      <c r="BJ118" s="121" t="s">
        <v>2249</v>
      </c>
      <c r="BK118" s="121" t="s">
        <v>2249</v>
      </c>
      <c r="BL118" s="121">
        <v>0</v>
      </c>
      <c r="BM118" s="124">
        <v>0</v>
      </c>
      <c r="BN118" s="121">
        <v>0</v>
      </c>
      <c r="BO118" s="124">
        <v>0</v>
      </c>
      <c r="BP118" s="121">
        <v>0</v>
      </c>
      <c r="BQ118" s="124">
        <v>0</v>
      </c>
      <c r="BR118" s="121">
        <v>20</v>
      </c>
      <c r="BS118" s="124">
        <v>100</v>
      </c>
      <c r="BT118" s="121">
        <v>20</v>
      </c>
      <c r="BU118" s="2"/>
      <c r="BV118" s="3"/>
      <c r="BW118" s="3"/>
      <c r="BX118" s="3"/>
      <c r="BY118" s="3"/>
    </row>
    <row r="119" spans="1:77" ht="41.45" customHeight="1">
      <c r="A119" s="64" t="s">
        <v>332</v>
      </c>
      <c r="C119" s="65"/>
      <c r="D119" s="65" t="s">
        <v>64</v>
      </c>
      <c r="E119" s="66">
        <v>562.2161417750879</v>
      </c>
      <c r="F119" s="68">
        <v>99.21737168015457</v>
      </c>
      <c r="G119" s="100" t="s">
        <v>1450</v>
      </c>
      <c r="H119" s="65"/>
      <c r="I119" s="69" t="s">
        <v>332</v>
      </c>
      <c r="J119" s="70"/>
      <c r="K119" s="70"/>
      <c r="L119" s="69" t="s">
        <v>1689</v>
      </c>
      <c r="M119" s="73">
        <v>261.8239313938204</v>
      </c>
      <c r="N119" s="74">
        <v>6852.791015625</v>
      </c>
      <c r="O119" s="74">
        <v>723.45703125</v>
      </c>
      <c r="P119" s="75"/>
      <c r="Q119" s="76"/>
      <c r="R119" s="76"/>
      <c r="S119" s="86"/>
      <c r="T119" s="48">
        <v>1</v>
      </c>
      <c r="U119" s="48">
        <v>0</v>
      </c>
      <c r="V119" s="49">
        <v>0</v>
      </c>
      <c r="W119" s="49">
        <v>0.003333</v>
      </c>
      <c r="X119" s="49">
        <v>0.000908</v>
      </c>
      <c r="Y119" s="49">
        <v>0.485961</v>
      </c>
      <c r="Z119" s="49">
        <v>0</v>
      </c>
      <c r="AA119" s="49">
        <v>0</v>
      </c>
      <c r="AB119" s="71">
        <v>119</v>
      </c>
      <c r="AC119" s="71"/>
      <c r="AD119" s="72"/>
      <c r="AE119" s="78" t="s">
        <v>1015</v>
      </c>
      <c r="AF119" s="78">
        <v>919</v>
      </c>
      <c r="AG119" s="78">
        <v>13180</v>
      </c>
      <c r="AH119" s="78">
        <v>5228</v>
      </c>
      <c r="AI119" s="78">
        <v>1825</v>
      </c>
      <c r="AJ119" s="78"/>
      <c r="AK119" s="78" t="s">
        <v>1124</v>
      </c>
      <c r="AL119" s="78" t="s">
        <v>1198</v>
      </c>
      <c r="AM119" s="83" t="s">
        <v>1254</v>
      </c>
      <c r="AN119" s="78"/>
      <c r="AO119" s="80">
        <v>41479.634097222224</v>
      </c>
      <c r="AP119" s="83" t="s">
        <v>1349</v>
      </c>
      <c r="AQ119" s="78" t="b">
        <v>0</v>
      </c>
      <c r="AR119" s="78" t="b">
        <v>0</v>
      </c>
      <c r="AS119" s="78" t="b">
        <v>1</v>
      </c>
      <c r="AT119" s="78" t="s">
        <v>1356</v>
      </c>
      <c r="AU119" s="78">
        <v>144</v>
      </c>
      <c r="AV119" s="83" t="s">
        <v>1367</v>
      </c>
      <c r="AW119" s="78" t="b">
        <v>1</v>
      </c>
      <c r="AX119" s="78" t="s">
        <v>1451</v>
      </c>
      <c r="AY119" s="83" t="s">
        <v>1568</v>
      </c>
      <c r="AZ119" s="78" t="s">
        <v>65</v>
      </c>
      <c r="BA119" s="78" t="str">
        <f>REPLACE(INDEX(GroupVertices[Group],MATCH(Vertices[[#This Row],[Vertex]],GroupVertices[Vertex],0)),1,1,"")</f>
        <v>7</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317</v>
      </c>
      <c r="C120" s="65"/>
      <c r="D120" s="65" t="s">
        <v>64</v>
      </c>
      <c r="E120" s="66">
        <v>169.16732504620737</v>
      </c>
      <c r="F120" s="68">
        <v>99.98598419460589</v>
      </c>
      <c r="G120" s="100" t="s">
        <v>553</v>
      </c>
      <c r="H120" s="65"/>
      <c r="I120" s="69" t="s">
        <v>317</v>
      </c>
      <c r="J120" s="70"/>
      <c r="K120" s="70"/>
      <c r="L120" s="69" t="s">
        <v>1690</v>
      </c>
      <c r="M120" s="73">
        <v>5.671000744342208</v>
      </c>
      <c r="N120" s="74">
        <v>6243.2060546875</v>
      </c>
      <c r="O120" s="74">
        <v>2529.158935546875</v>
      </c>
      <c r="P120" s="75"/>
      <c r="Q120" s="76"/>
      <c r="R120" s="76"/>
      <c r="S120" s="86"/>
      <c r="T120" s="48">
        <v>0</v>
      </c>
      <c r="U120" s="48">
        <v>1</v>
      </c>
      <c r="V120" s="49">
        <v>0</v>
      </c>
      <c r="W120" s="49">
        <v>0.003175</v>
      </c>
      <c r="X120" s="49">
        <v>0.000844</v>
      </c>
      <c r="Y120" s="49">
        <v>0.490276</v>
      </c>
      <c r="Z120" s="49">
        <v>0</v>
      </c>
      <c r="AA120" s="49">
        <v>0</v>
      </c>
      <c r="AB120" s="71">
        <v>120</v>
      </c>
      <c r="AC120" s="71"/>
      <c r="AD120" s="72"/>
      <c r="AE120" s="78" t="s">
        <v>1016</v>
      </c>
      <c r="AF120" s="78">
        <v>87</v>
      </c>
      <c r="AG120" s="78">
        <v>238</v>
      </c>
      <c r="AH120" s="78">
        <v>53</v>
      </c>
      <c r="AI120" s="78">
        <v>110</v>
      </c>
      <c r="AJ120" s="78"/>
      <c r="AK120" s="78" t="s">
        <v>1125</v>
      </c>
      <c r="AL120" s="78" t="s">
        <v>1199</v>
      </c>
      <c r="AM120" s="78"/>
      <c r="AN120" s="78"/>
      <c r="AO120" s="80">
        <v>42075.22673611111</v>
      </c>
      <c r="AP120" s="78"/>
      <c r="AQ120" s="78" t="b">
        <v>0</v>
      </c>
      <c r="AR120" s="78" t="b">
        <v>0</v>
      </c>
      <c r="AS120" s="78" t="b">
        <v>0</v>
      </c>
      <c r="AT120" s="78" t="s">
        <v>830</v>
      </c>
      <c r="AU120" s="78">
        <v>5</v>
      </c>
      <c r="AV120" s="83" t="s">
        <v>1357</v>
      </c>
      <c r="AW120" s="78" t="b">
        <v>0</v>
      </c>
      <c r="AX120" s="78" t="s">
        <v>1451</v>
      </c>
      <c r="AY120" s="83" t="s">
        <v>1569</v>
      </c>
      <c r="AZ120" s="78" t="s">
        <v>66</v>
      </c>
      <c r="BA120" s="78" t="str">
        <f>REPLACE(INDEX(GroupVertices[Group],MATCH(Vertices[[#This Row],[Vertex]],GroupVertices[Vertex],0)),1,1,"")</f>
        <v>6</v>
      </c>
      <c r="BB120" s="48"/>
      <c r="BC120" s="48"/>
      <c r="BD120" s="48"/>
      <c r="BE120" s="48"/>
      <c r="BF120" s="48" t="s">
        <v>447</v>
      </c>
      <c r="BG120" s="48" t="s">
        <v>447</v>
      </c>
      <c r="BH120" s="121" t="s">
        <v>2168</v>
      </c>
      <c r="BI120" s="121" t="s">
        <v>2168</v>
      </c>
      <c r="BJ120" s="121" t="s">
        <v>2250</v>
      </c>
      <c r="BK120" s="121" t="s">
        <v>2250</v>
      </c>
      <c r="BL120" s="121">
        <v>1</v>
      </c>
      <c r="BM120" s="124">
        <v>4.3478260869565215</v>
      </c>
      <c r="BN120" s="121">
        <v>0</v>
      </c>
      <c r="BO120" s="124">
        <v>0</v>
      </c>
      <c r="BP120" s="121">
        <v>0</v>
      </c>
      <c r="BQ120" s="124">
        <v>0</v>
      </c>
      <c r="BR120" s="121">
        <v>22</v>
      </c>
      <c r="BS120" s="124">
        <v>95.65217391304348</v>
      </c>
      <c r="BT120" s="121">
        <v>23</v>
      </c>
      <c r="BU120" s="2"/>
      <c r="BV120" s="3"/>
      <c r="BW120" s="3"/>
      <c r="BX120" s="3"/>
      <c r="BY120" s="3"/>
    </row>
    <row r="121" spans="1:77" ht="41.45" customHeight="1">
      <c r="A121" s="64" t="s">
        <v>318</v>
      </c>
      <c r="C121" s="65"/>
      <c r="D121" s="65" t="s">
        <v>64</v>
      </c>
      <c r="E121" s="66">
        <v>166.88957344253978</v>
      </c>
      <c r="F121" s="68">
        <v>99.99043837004893</v>
      </c>
      <c r="G121" s="100" t="s">
        <v>554</v>
      </c>
      <c r="H121" s="65"/>
      <c r="I121" s="69" t="s">
        <v>318</v>
      </c>
      <c r="J121" s="70"/>
      <c r="K121" s="70"/>
      <c r="L121" s="69" t="s">
        <v>1691</v>
      </c>
      <c r="M121" s="73">
        <v>4.186572541691082</v>
      </c>
      <c r="N121" s="74">
        <v>2984.942138671875</v>
      </c>
      <c r="O121" s="74">
        <v>2712.964111328125</v>
      </c>
      <c r="P121" s="75"/>
      <c r="Q121" s="76"/>
      <c r="R121" s="76"/>
      <c r="S121" s="86"/>
      <c r="T121" s="48">
        <v>1</v>
      </c>
      <c r="U121" s="48">
        <v>1</v>
      </c>
      <c r="V121" s="49">
        <v>0</v>
      </c>
      <c r="W121" s="49">
        <v>0</v>
      </c>
      <c r="X121" s="49">
        <v>0</v>
      </c>
      <c r="Y121" s="49">
        <v>0.999996</v>
      </c>
      <c r="Z121" s="49">
        <v>0</v>
      </c>
      <c r="AA121" s="49" t="s">
        <v>2372</v>
      </c>
      <c r="AB121" s="71">
        <v>121</v>
      </c>
      <c r="AC121" s="71"/>
      <c r="AD121" s="72"/>
      <c r="AE121" s="78" t="s">
        <v>1017</v>
      </c>
      <c r="AF121" s="78">
        <v>174</v>
      </c>
      <c r="AG121" s="78">
        <v>163</v>
      </c>
      <c r="AH121" s="78">
        <v>662</v>
      </c>
      <c r="AI121" s="78">
        <v>119</v>
      </c>
      <c r="AJ121" s="78"/>
      <c r="AK121" s="78" t="s">
        <v>1126</v>
      </c>
      <c r="AL121" s="78" t="s">
        <v>1200</v>
      </c>
      <c r="AM121" s="83" t="s">
        <v>1255</v>
      </c>
      <c r="AN121" s="78"/>
      <c r="AO121" s="80">
        <v>39999.77013888889</v>
      </c>
      <c r="AP121" s="83" t="s">
        <v>1350</v>
      </c>
      <c r="AQ121" s="78" t="b">
        <v>1</v>
      </c>
      <c r="AR121" s="78" t="b">
        <v>0</v>
      </c>
      <c r="AS121" s="78" t="b">
        <v>0</v>
      </c>
      <c r="AT121" s="78" t="s">
        <v>830</v>
      </c>
      <c r="AU121" s="78">
        <v>17</v>
      </c>
      <c r="AV121" s="83" t="s">
        <v>1357</v>
      </c>
      <c r="AW121" s="78" t="b">
        <v>0</v>
      </c>
      <c r="AX121" s="78" t="s">
        <v>1451</v>
      </c>
      <c r="AY121" s="83" t="s">
        <v>1570</v>
      </c>
      <c r="AZ121" s="78" t="s">
        <v>66</v>
      </c>
      <c r="BA121" s="78" t="str">
        <f>REPLACE(INDEX(GroupVertices[Group],MATCH(Vertices[[#This Row],[Vertex]],GroupVertices[Vertex],0)),1,1,"")</f>
        <v>2</v>
      </c>
      <c r="BB121" s="48" t="s">
        <v>434</v>
      </c>
      <c r="BC121" s="48" t="s">
        <v>434</v>
      </c>
      <c r="BD121" s="48" t="s">
        <v>438</v>
      </c>
      <c r="BE121" s="48" t="s">
        <v>438</v>
      </c>
      <c r="BF121" s="48" t="s">
        <v>446</v>
      </c>
      <c r="BG121" s="48" t="s">
        <v>446</v>
      </c>
      <c r="BH121" s="121" t="s">
        <v>2169</v>
      </c>
      <c r="BI121" s="121" t="s">
        <v>2169</v>
      </c>
      <c r="BJ121" s="121" t="s">
        <v>2251</v>
      </c>
      <c r="BK121" s="121" t="s">
        <v>2251</v>
      </c>
      <c r="BL121" s="121">
        <v>0</v>
      </c>
      <c r="BM121" s="124">
        <v>0</v>
      </c>
      <c r="BN121" s="121">
        <v>0</v>
      </c>
      <c r="BO121" s="124">
        <v>0</v>
      </c>
      <c r="BP121" s="121">
        <v>0</v>
      </c>
      <c r="BQ121" s="124">
        <v>0</v>
      </c>
      <c r="BR121" s="121">
        <v>20</v>
      </c>
      <c r="BS121" s="124">
        <v>100</v>
      </c>
      <c r="BT121" s="121">
        <v>20</v>
      </c>
      <c r="BU121" s="2"/>
      <c r="BV121" s="3"/>
      <c r="BW121" s="3"/>
      <c r="BX121" s="3"/>
      <c r="BY121" s="3"/>
    </row>
    <row r="122" spans="1:77" ht="41.45" customHeight="1">
      <c r="A122" s="64" t="s">
        <v>319</v>
      </c>
      <c r="C122" s="65"/>
      <c r="D122" s="65" t="s">
        <v>64</v>
      </c>
      <c r="E122" s="66">
        <v>174.5428188308629</v>
      </c>
      <c r="F122" s="68">
        <v>99.97547234056032</v>
      </c>
      <c r="G122" s="100" t="s">
        <v>555</v>
      </c>
      <c r="H122" s="65"/>
      <c r="I122" s="69" t="s">
        <v>319</v>
      </c>
      <c r="J122" s="70"/>
      <c r="K122" s="70"/>
      <c r="L122" s="69" t="s">
        <v>1692</v>
      </c>
      <c r="M122" s="73">
        <v>9.174251302598863</v>
      </c>
      <c r="N122" s="74">
        <v>2364.935791015625</v>
      </c>
      <c r="O122" s="74">
        <v>1768.9407958984375</v>
      </c>
      <c r="P122" s="75"/>
      <c r="Q122" s="76"/>
      <c r="R122" s="76"/>
      <c r="S122" s="86"/>
      <c r="T122" s="48">
        <v>1</v>
      </c>
      <c r="U122" s="48">
        <v>1</v>
      </c>
      <c r="V122" s="49">
        <v>0</v>
      </c>
      <c r="W122" s="49">
        <v>0</v>
      </c>
      <c r="X122" s="49">
        <v>0</v>
      </c>
      <c r="Y122" s="49">
        <v>0.999996</v>
      </c>
      <c r="Z122" s="49">
        <v>0</v>
      </c>
      <c r="AA122" s="49" t="s">
        <v>2372</v>
      </c>
      <c r="AB122" s="71">
        <v>122</v>
      </c>
      <c r="AC122" s="71"/>
      <c r="AD122" s="72"/>
      <c r="AE122" s="78" t="s">
        <v>1018</v>
      </c>
      <c r="AF122" s="78">
        <v>684</v>
      </c>
      <c r="AG122" s="78">
        <v>415</v>
      </c>
      <c r="AH122" s="78">
        <v>4775</v>
      </c>
      <c r="AI122" s="78">
        <v>9218</v>
      </c>
      <c r="AJ122" s="78"/>
      <c r="AK122" s="78" t="s">
        <v>1127</v>
      </c>
      <c r="AL122" s="78" t="s">
        <v>1137</v>
      </c>
      <c r="AM122" s="83" t="s">
        <v>1256</v>
      </c>
      <c r="AN122" s="78"/>
      <c r="AO122" s="80">
        <v>40516.83142361111</v>
      </c>
      <c r="AP122" s="78"/>
      <c r="AQ122" s="78" t="b">
        <v>0</v>
      </c>
      <c r="AR122" s="78" t="b">
        <v>0</v>
      </c>
      <c r="AS122" s="78" t="b">
        <v>0</v>
      </c>
      <c r="AT122" s="78" t="s">
        <v>830</v>
      </c>
      <c r="AU122" s="78">
        <v>1</v>
      </c>
      <c r="AV122" s="83" t="s">
        <v>1357</v>
      </c>
      <c r="AW122" s="78" t="b">
        <v>0</v>
      </c>
      <c r="AX122" s="78" t="s">
        <v>1451</v>
      </c>
      <c r="AY122" s="83" t="s">
        <v>1571</v>
      </c>
      <c r="AZ122" s="78" t="s">
        <v>66</v>
      </c>
      <c r="BA122" s="78" t="str">
        <f>REPLACE(INDEX(GroupVertices[Group],MATCH(Vertices[[#This Row],[Vertex]],GroupVertices[Vertex],0)),1,1,"")</f>
        <v>2</v>
      </c>
      <c r="BB122" s="48" t="s">
        <v>434</v>
      </c>
      <c r="BC122" s="48" t="s">
        <v>434</v>
      </c>
      <c r="BD122" s="48" t="s">
        <v>438</v>
      </c>
      <c r="BE122" s="48" t="s">
        <v>438</v>
      </c>
      <c r="BF122" s="48" t="s">
        <v>446</v>
      </c>
      <c r="BG122" s="48" t="s">
        <v>446</v>
      </c>
      <c r="BH122" s="121" t="s">
        <v>2169</v>
      </c>
      <c r="BI122" s="121" t="s">
        <v>2169</v>
      </c>
      <c r="BJ122" s="121" t="s">
        <v>2251</v>
      </c>
      <c r="BK122" s="121" t="s">
        <v>2251</v>
      </c>
      <c r="BL122" s="121">
        <v>0</v>
      </c>
      <c r="BM122" s="124">
        <v>0</v>
      </c>
      <c r="BN122" s="121">
        <v>0</v>
      </c>
      <c r="BO122" s="124">
        <v>0</v>
      </c>
      <c r="BP122" s="121">
        <v>0</v>
      </c>
      <c r="BQ122" s="124">
        <v>0</v>
      </c>
      <c r="BR122" s="121">
        <v>20</v>
      </c>
      <c r="BS122" s="124">
        <v>100</v>
      </c>
      <c r="BT122" s="121">
        <v>20</v>
      </c>
      <c r="BU122" s="2"/>
      <c r="BV122" s="3"/>
      <c r="BW122" s="3"/>
      <c r="BX122" s="3"/>
      <c r="BY122" s="3"/>
    </row>
    <row r="123" spans="1:77" ht="41.45" customHeight="1">
      <c r="A123" s="87" t="s">
        <v>320</v>
      </c>
      <c r="C123" s="88"/>
      <c r="D123" s="88" t="s">
        <v>64</v>
      </c>
      <c r="E123" s="89">
        <v>173.41912803972022</v>
      </c>
      <c r="F123" s="90">
        <v>99.97766973377888</v>
      </c>
      <c r="G123" s="101" t="s">
        <v>556</v>
      </c>
      <c r="H123" s="88"/>
      <c r="I123" s="91" t="s">
        <v>320</v>
      </c>
      <c r="J123" s="92"/>
      <c r="K123" s="92"/>
      <c r="L123" s="91" t="s">
        <v>1693</v>
      </c>
      <c r="M123" s="93">
        <v>8.441933389290973</v>
      </c>
      <c r="N123" s="94">
        <v>1124.9222412109375</v>
      </c>
      <c r="O123" s="94">
        <v>1768.9407958984375</v>
      </c>
      <c r="P123" s="95"/>
      <c r="Q123" s="96"/>
      <c r="R123" s="96"/>
      <c r="S123" s="97"/>
      <c r="T123" s="48">
        <v>1</v>
      </c>
      <c r="U123" s="48">
        <v>1</v>
      </c>
      <c r="V123" s="49">
        <v>0</v>
      </c>
      <c r="W123" s="49">
        <v>0</v>
      </c>
      <c r="X123" s="49">
        <v>0</v>
      </c>
      <c r="Y123" s="49">
        <v>0.999996</v>
      </c>
      <c r="Z123" s="49">
        <v>0</v>
      </c>
      <c r="AA123" s="49" t="s">
        <v>2372</v>
      </c>
      <c r="AB123" s="98">
        <v>123</v>
      </c>
      <c r="AC123" s="98"/>
      <c r="AD123" s="99"/>
      <c r="AE123" s="78" t="s">
        <v>1019</v>
      </c>
      <c r="AF123" s="78">
        <v>297</v>
      </c>
      <c r="AG123" s="78">
        <v>378</v>
      </c>
      <c r="AH123" s="78">
        <v>34474</v>
      </c>
      <c r="AI123" s="78">
        <v>11382</v>
      </c>
      <c r="AJ123" s="78"/>
      <c r="AK123" s="78"/>
      <c r="AL123" s="78"/>
      <c r="AM123" s="78"/>
      <c r="AN123" s="78"/>
      <c r="AO123" s="80">
        <v>41067.63600694444</v>
      </c>
      <c r="AP123" s="83" t="s">
        <v>1351</v>
      </c>
      <c r="AQ123" s="78" t="b">
        <v>0</v>
      </c>
      <c r="AR123" s="78" t="b">
        <v>0</v>
      </c>
      <c r="AS123" s="78" t="b">
        <v>0</v>
      </c>
      <c r="AT123" s="78" t="s">
        <v>830</v>
      </c>
      <c r="AU123" s="78">
        <v>0</v>
      </c>
      <c r="AV123" s="83" t="s">
        <v>1357</v>
      </c>
      <c r="AW123" s="78" t="b">
        <v>0</v>
      </c>
      <c r="AX123" s="78" t="s">
        <v>1451</v>
      </c>
      <c r="AY123" s="83" t="s">
        <v>1572</v>
      </c>
      <c r="AZ123" s="78" t="s">
        <v>66</v>
      </c>
      <c r="BA123" s="78" t="str">
        <f>REPLACE(INDEX(GroupVertices[Group],MATCH(Vertices[[#This Row],[Vertex]],GroupVertices[Vertex],0)),1,1,"")</f>
        <v>2</v>
      </c>
      <c r="BB123" s="48" t="s">
        <v>434</v>
      </c>
      <c r="BC123" s="48" t="s">
        <v>434</v>
      </c>
      <c r="BD123" s="48" t="s">
        <v>438</v>
      </c>
      <c r="BE123" s="48" t="s">
        <v>438</v>
      </c>
      <c r="BF123" s="48" t="s">
        <v>446</v>
      </c>
      <c r="BG123" s="48" t="s">
        <v>446</v>
      </c>
      <c r="BH123" s="121" t="s">
        <v>2170</v>
      </c>
      <c r="BI123" s="121" t="s">
        <v>2170</v>
      </c>
      <c r="BJ123" s="121" t="s">
        <v>2252</v>
      </c>
      <c r="BK123" s="121" t="s">
        <v>2252</v>
      </c>
      <c r="BL123" s="121">
        <v>0</v>
      </c>
      <c r="BM123" s="124">
        <v>0</v>
      </c>
      <c r="BN123" s="121">
        <v>0</v>
      </c>
      <c r="BO123" s="124">
        <v>0</v>
      </c>
      <c r="BP123" s="121">
        <v>0</v>
      </c>
      <c r="BQ123" s="124">
        <v>0</v>
      </c>
      <c r="BR123" s="121">
        <v>24</v>
      </c>
      <c r="BS123" s="124">
        <v>100</v>
      </c>
      <c r="BT123" s="121">
        <v>24</v>
      </c>
      <c r="BU123" s="2"/>
      <c r="BV123" s="3"/>
      <c r="BW123" s="3"/>
      <c r="BX123" s="3"/>
      <c r="BY1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hyperlinks>
    <hyperlink ref="AL71" r:id="rId1" display="http://ibmreferrals.com/"/>
    <hyperlink ref="AM4" r:id="rId2" display="https://t.co/U6MToVo7vd"/>
    <hyperlink ref="AM5" r:id="rId3" display="https://t.co/ltn7CFvbWQ"/>
    <hyperlink ref="AM8" r:id="rId4" display="https://t.co/OnU7uahHCz"/>
    <hyperlink ref="AM13" r:id="rId5" display="https://t.co/Yee6hbwZzr"/>
    <hyperlink ref="AM17" r:id="rId6" display="https://t.co/uwvb2jzgFm"/>
    <hyperlink ref="AM20" r:id="rId7" display="https://t.co/brCKv13p4Z"/>
    <hyperlink ref="AM22" r:id="rId8" display="https://t.co/gxLBkWx1XH"/>
    <hyperlink ref="AM29" r:id="rId9" display="https://t.co/vjSA5J28Sr"/>
    <hyperlink ref="AM30" r:id="rId10" display="https://t.co/fHYA2a0rT8"/>
    <hyperlink ref="AM31" r:id="rId11" display="https://t.co/hcZuuyzWcO"/>
    <hyperlink ref="AM34" r:id="rId12" display="https://t.co/NSnj0jIHzx"/>
    <hyperlink ref="AM35" r:id="rId13" display="https://t.co/4ZyG9FgkYe"/>
    <hyperlink ref="AM36" r:id="rId14" display="https://t.co/qmOkyrRlJH"/>
    <hyperlink ref="AM39" r:id="rId15" display="https://t.co/SQ0mv9SbeS"/>
    <hyperlink ref="AM40" r:id="rId16" display="https://t.co/eSIXLrInEn"/>
    <hyperlink ref="AM41" r:id="rId17" display="https://t.co/Ju3d7XdFYC"/>
    <hyperlink ref="AM42" r:id="rId18" display="https://t.co/Ik1ocN7v32"/>
    <hyperlink ref="AM43" r:id="rId19" display="https://t.co/9Zz1BWkchJ"/>
    <hyperlink ref="AM44" r:id="rId20" display="http://t.co/SPg8rMPlo6"/>
    <hyperlink ref="AM45" r:id="rId21" display="http://t.co/gQhDv08bFE"/>
    <hyperlink ref="AM46" r:id="rId22" display="https://t.co/0Gq8IJSQ5f"/>
    <hyperlink ref="AM49" r:id="rId23" display="https://t.co/9zIbTXUnot"/>
    <hyperlink ref="AM50" r:id="rId24" display="https://t.co/kdIOZ5XZ6D"/>
    <hyperlink ref="AM51" r:id="rId25" display="https://t.co/drrvtISOxQ"/>
    <hyperlink ref="AM53" r:id="rId26" display="https://t.co/rjrcft1G4x"/>
    <hyperlink ref="AM54" r:id="rId27" display="https://t.co/tzfA8z5xSE"/>
    <hyperlink ref="AM57" r:id="rId28" display="https://t.co/oSOmWqQThi"/>
    <hyperlink ref="AM61" r:id="rId29" display="https://t.co/EXYi9Muvsn"/>
    <hyperlink ref="AM67" r:id="rId30" display="http://t.co/zXBBFqHAaA"/>
    <hyperlink ref="AM68" r:id="rId31" display="https://t.co/6jbbzc7nLt"/>
    <hyperlink ref="AM69" r:id="rId32" display="https://t.co/bYYftVh0Wr"/>
    <hyperlink ref="AM71" r:id="rId33" display="https://t.co/vBE9hJuiU7"/>
    <hyperlink ref="AM74" r:id="rId34" display="http://t.co/RfnPDPthcr"/>
    <hyperlink ref="AM76" r:id="rId35" display="https://t.co/ndrfWFHLr1"/>
    <hyperlink ref="AM77" r:id="rId36" display="https://t.co/MP17BfTvkO"/>
    <hyperlink ref="AM79" r:id="rId37" display="https://t.co/aEUkW238WP"/>
    <hyperlink ref="AM80" r:id="rId38" display="http://t.co/UlEjIXN6e6"/>
    <hyperlink ref="AM81" r:id="rId39" display="https://t.co/DKI3KtJZF6"/>
    <hyperlink ref="AM82" r:id="rId40" display="https://t.co/JC4q11taWF"/>
    <hyperlink ref="AM83" r:id="rId41" display="https://t.co/w2fWHPPF6D"/>
    <hyperlink ref="AM84" r:id="rId42" display="https://t.co/xWcJ8oLwI9"/>
    <hyperlink ref="AM85" r:id="rId43" display="https://t.co/Fld63dHb4M"/>
    <hyperlink ref="AM86" r:id="rId44" display="https://t.co/w2fWHQ7gvd"/>
    <hyperlink ref="AM87" r:id="rId45" display="https://t.co/qPxV4aHnjh"/>
    <hyperlink ref="AM103" r:id="rId46" display="https://t.co/bBRKBfdRLh"/>
    <hyperlink ref="AM105" r:id="rId47" display="https://t.co/t8KuJjorSG"/>
    <hyperlink ref="AM107" r:id="rId48" display="https://t.co/rh79RwPKIK"/>
    <hyperlink ref="AM109" r:id="rId49" display="http://t.co/cBKv6bT2M5"/>
    <hyperlink ref="AM110" r:id="rId50" display="https://t.co/QSERBbTm5L"/>
    <hyperlink ref="AM112" r:id="rId51" display="https://t.co/c1qNBF6qQH"/>
    <hyperlink ref="AM115" r:id="rId52" display="https://t.co/VCHZD7Aj19"/>
    <hyperlink ref="AM117" r:id="rId53" display="https://t.co/bDuh3VhP3y"/>
    <hyperlink ref="AM118" r:id="rId54" display="https://t.co/sKDNqNnKJC"/>
    <hyperlink ref="AM119" r:id="rId55" display="https://t.co/eyvUlZc0Dt"/>
    <hyperlink ref="AM121" r:id="rId56" display="http://t.co/pefS3XD43v"/>
    <hyperlink ref="AM122" r:id="rId57" display="https://t.co/ASQAQ7PxFv"/>
    <hyperlink ref="AP3" r:id="rId58" display="https://pbs.twimg.com/profile_banners/1072226654989078528/1544476241"/>
    <hyperlink ref="AP4" r:id="rId59" display="https://pbs.twimg.com/profile_banners/2856307798/1456563861"/>
    <hyperlink ref="AP5" r:id="rId60" display="https://pbs.twimg.com/profile_banners/1082726623047229441/1547840374"/>
    <hyperlink ref="AP7" r:id="rId61" display="https://pbs.twimg.com/profile_banners/83254721/1533136659"/>
    <hyperlink ref="AP8" r:id="rId62" display="https://pbs.twimg.com/profile_banners/17258075/1483748007"/>
    <hyperlink ref="AP11" r:id="rId63" display="https://pbs.twimg.com/profile_banners/221630456/1546814578"/>
    <hyperlink ref="AP13" r:id="rId64" display="https://pbs.twimg.com/profile_banners/14049019/1521255653"/>
    <hyperlink ref="AP14" r:id="rId65" display="https://pbs.twimg.com/profile_banners/916329746/1467400820"/>
    <hyperlink ref="AP16" r:id="rId66" display="https://pbs.twimg.com/profile_banners/16090968/1485305008"/>
    <hyperlink ref="AP17" r:id="rId67" display="https://pbs.twimg.com/profile_banners/188370259/1378363683"/>
    <hyperlink ref="AP18" r:id="rId68" display="https://pbs.twimg.com/profile_banners/18584870/1533146061"/>
    <hyperlink ref="AP19" r:id="rId69" display="https://pbs.twimg.com/profile_banners/20125837/1416488994"/>
    <hyperlink ref="AP20" r:id="rId70" display="https://pbs.twimg.com/profile_banners/326197163/1447753327"/>
    <hyperlink ref="AP21" r:id="rId71" display="https://pbs.twimg.com/profile_banners/936440490/1430513389"/>
    <hyperlink ref="AP22" r:id="rId72" display="https://pbs.twimg.com/profile_banners/14338788/1358263947"/>
    <hyperlink ref="AP23" r:id="rId73" display="https://pbs.twimg.com/profile_banners/1635993300/1456194699"/>
    <hyperlink ref="AP24" r:id="rId74" display="https://pbs.twimg.com/profile_banners/1062160322067394562/1546573004"/>
    <hyperlink ref="AP25" r:id="rId75" display="https://pbs.twimg.com/profile_banners/2867433777/1534212538"/>
    <hyperlink ref="AP26" r:id="rId76" display="https://pbs.twimg.com/profile_banners/149565142/1432331592"/>
    <hyperlink ref="AP28" r:id="rId77" display="https://pbs.twimg.com/profile_banners/1002061223280758785/1527747321"/>
    <hyperlink ref="AP29" r:id="rId78" display="https://pbs.twimg.com/profile_banners/12109242/1536065661"/>
    <hyperlink ref="AP30" r:id="rId79" display="https://pbs.twimg.com/profile_banners/834488480659025921/1520632216"/>
    <hyperlink ref="AP31" r:id="rId80" display="https://pbs.twimg.com/profile_banners/2591545213/1532653547"/>
    <hyperlink ref="AP32" r:id="rId81" display="https://pbs.twimg.com/profile_banners/21961793/1540620487"/>
    <hyperlink ref="AP34" r:id="rId82" display="https://pbs.twimg.com/profile_banners/314222278/1543011545"/>
    <hyperlink ref="AP35" r:id="rId83" display="https://pbs.twimg.com/profile_banners/18994444/1549889336"/>
    <hyperlink ref="AP36" r:id="rId84" display="https://pbs.twimg.com/profile_banners/3182803545/1502980958"/>
    <hyperlink ref="AP38" r:id="rId85" display="https://pbs.twimg.com/profile_banners/27732895/1398284596"/>
    <hyperlink ref="AP39" r:id="rId86" display="https://pbs.twimg.com/profile_banners/1062011263784550401/1542039430"/>
    <hyperlink ref="AP40" r:id="rId87" display="https://pbs.twimg.com/profile_banners/23668979/1418168243"/>
    <hyperlink ref="AP41" r:id="rId88" display="https://pbs.twimg.com/profile_banners/14862794/1534829845"/>
    <hyperlink ref="AP42" r:id="rId89" display="https://pbs.twimg.com/profile_banners/14373954/1537710417"/>
    <hyperlink ref="AP43" r:id="rId90" display="https://pbs.twimg.com/profile_banners/557742068/1398278117"/>
    <hyperlink ref="AP44" r:id="rId91" display="https://pbs.twimg.com/profile_banners/3198451018/1501567982"/>
    <hyperlink ref="AP46" r:id="rId92" display="https://pbs.twimg.com/profile_banners/237413764/1540579241"/>
    <hyperlink ref="AP48" r:id="rId93" display="https://pbs.twimg.com/profile_banners/19726267/1391047825"/>
    <hyperlink ref="AP49" r:id="rId94" display="https://pbs.twimg.com/profile_banners/139203739/1523123006"/>
    <hyperlink ref="AP50" r:id="rId95" display="https://pbs.twimg.com/profile_banners/3313645268/1510776749"/>
    <hyperlink ref="AP51" r:id="rId96" display="https://pbs.twimg.com/profile_banners/14275757/1550028220"/>
    <hyperlink ref="AP53" r:id="rId97" display="https://pbs.twimg.com/profile_banners/619835257/1446835282"/>
    <hyperlink ref="AP54" r:id="rId98" display="https://pbs.twimg.com/profile_banners/1525799725/1449959929"/>
    <hyperlink ref="AP56" r:id="rId99" display="https://pbs.twimg.com/profile_banners/744948955021094913/1479156008"/>
    <hyperlink ref="AP57" r:id="rId100" display="https://pbs.twimg.com/profile_banners/587488658/1548684094"/>
    <hyperlink ref="AP58" r:id="rId101" display="https://pbs.twimg.com/profile_banners/20166541/1415108197"/>
    <hyperlink ref="AP59" r:id="rId102" display="https://pbs.twimg.com/profile_banners/38045307/1469222835"/>
    <hyperlink ref="AP60" r:id="rId103" display="https://pbs.twimg.com/profile_banners/2598859320/1412768757"/>
    <hyperlink ref="AP61" r:id="rId104" display="https://pbs.twimg.com/profile_banners/874165334/1541698139"/>
    <hyperlink ref="AP62" r:id="rId105" display="https://pbs.twimg.com/profile_banners/201215983/1471954800"/>
    <hyperlink ref="AP63" r:id="rId106" display="https://pbs.twimg.com/profile_banners/69740641/1358963040"/>
    <hyperlink ref="AP64" r:id="rId107" display="https://pbs.twimg.com/profile_banners/14679655/1361648816"/>
    <hyperlink ref="AP65" r:id="rId108" display="https://pbs.twimg.com/profile_banners/3859145614/1537060936"/>
    <hyperlink ref="AP67" r:id="rId109" display="https://pbs.twimg.com/profile_banners/2308349246/1516213422"/>
    <hyperlink ref="AP68" r:id="rId110" display="https://pbs.twimg.com/profile_banners/1963020686/1476301503"/>
    <hyperlink ref="AP70" r:id="rId111" display="https://pbs.twimg.com/profile_banners/714919466/1433645227"/>
    <hyperlink ref="AP71" r:id="rId112" display="https://pbs.twimg.com/profile_banners/323298339/1528738803"/>
    <hyperlink ref="AP73" r:id="rId113" display="https://pbs.twimg.com/profile_banners/124497156/1528475028"/>
    <hyperlink ref="AP76" r:id="rId114" display="https://pbs.twimg.com/profile_banners/3547541/1401093141"/>
    <hyperlink ref="AP77" r:id="rId115" display="https://pbs.twimg.com/profile_banners/4924600289/1489457638"/>
    <hyperlink ref="AP78" r:id="rId116" display="https://pbs.twimg.com/profile_banners/1017259579/1468385141"/>
    <hyperlink ref="AP79" r:id="rId117" display="https://pbs.twimg.com/profile_banners/19428988/1521737581"/>
    <hyperlink ref="AP81" r:id="rId118" display="https://pbs.twimg.com/profile_banners/29735775/1544458411"/>
    <hyperlink ref="AP82" r:id="rId119" display="https://pbs.twimg.com/profile_banners/2393038355/1547743985"/>
    <hyperlink ref="AP83" r:id="rId120" display="https://pbs.twimg.com/profile_banners/250305664/1547744319"/>
    <hyperlink ref="AP84" r:id="rId121" display="https://pbs.twimg.com/profile_banners/1953648950/1549863440"/>
    <hyperlink ref="AP85" r:id="rId122" display="https://pbs.twimg.com/profile_banners/16615576/1540306434"/>
    <hyperlink ref="AP86" r:id="rId123" display="https://pbs.twimg.com/profile_banners/4324926448/1507836361"/>
    <hyperlink ref="AP87" r:id="rId124" display="https://pbs.twimg.com/profile_banners/492537066/1520367247"/>
    <hyperlink ref="AP89" r:id="rId125" display="https://pbs.twimg.com/profile_banners/515137093/1527660350"/>
    <hyperlink ref="AP90" r:id="rId126" display="https://pbs.twimg.com/profile_banners/398300934/1508445804"/>
    <hyperlink ref="AP91" r:id="rId127" display="https://pbs.twimg.com/profile_banners/2858858549/1550018788"/>
    <hyperlink ref="AP92" r:id="rId128" display="https://pbs.twimg.com/profile_banners/356786362/1465211463"/>
    <hyperlink ref="AP94" r:id="rId129" display="https://pbs.twimg.com/profile_banners/3872925105/1477405118"/>
    <hyperlink ref="AP95" r:id="rId130" display="https://pbs.twimg.com/profile_banners/16838234/1493381648"/>
    <hyperlink ref="AP96" r:id="rId131" display="https://pbs.twimg.com/profile_banners/2156862362/1443648317"/>
    <hyperlink ref="AP97" r:id="rId132" display="https://pbs.twimg.com/profile_banners/1096738039/1547601853"/>
    <hyperlink ref="AP98" r:id="rId133" display="https://pbs.twimg.com/profile_banners/14787883/1542298604"/>
    <hyperlink ref="AP99" r:id="rId134" display="https://pbs.twimg.com/profile_banners/1287172722/1442715223"/>
    <hyperlink ref="AP100" r:id="rId135" display="https://pbs.twimg.com/profile_banners/489946906/1505273185"/>
    <hyperlink ref="AP101" r:id="rId136" display="https://pbs.twimg.com/profile_banners/93265239/1404019170"/>
    <hyperlink ref="AP102" r:id="rId137" display="https://pbs.twimg.com/profile_banners/257524399/1548966878"/>
    <hyperlink ref="AP103" r:id="rId138" display="https://pbs.twimg.com/profile_banners/385166003/1419002517"/>
    <hyperlink ref="AP105" r:id="rId139" display="https://pbs.twimg.com/profile_banners/61962149/1474615089"/>
    <hyperlink ref="AP106" r:id="rId140" display="https://pbs.twimg.com/profile_banners/865210472/1416151913"/>
    <hyperlink ref="AP107" r:id="rId141" display="https://pbs.twimg.com/profile_banners/23496307/1549910702"/>
    <hyperlink ref="AP109" r:id="rId142" display="https://pbs.twimg.com/profile_banners/6185032/1414288009"/>
    <hyperlink ref="AP111" r:id="rId143" display="https://pbs.twimg.com/profile_banners/302216857/1372191368"/>
    <hyperlink ref="AP112" r:id="rId144" display="https://pbs.twimg.com/profile_banners/4089270082/1541094619"/>
    <hyperlink ref="AP113" r:id="rId145" display="https://pbs.twimg.com/profile_banners/509138503/1475086446"/>
    <hyperlink ref="AP114" r:id="rId146" display="https://pbs.twimg.com/profile_banners/1070773512166694914/1548910699"/>
    <hyperlink ref="AP115" r:id="rId147" display="https://pbs.twimg.com/profile_banners/806297/1549868284"/>
    <hyperlink ref="AP117" r:id="rId148" display="https://pbs.twimg.com/profile_banners/3692713641/1538666837"/>
    <hyperlink ref="AP118" r:id="rId149" display="https://pbs.twimg.com/profile_banners/370319824/1547627594"/>
    <hyperlink ref="AP119" r:id="rId150" display="https://pbs.twimg.com/profile_banners/1618005763/1537959024"/>
    <hyperlink ref="AP121" r:id="rId151" display="https://pbs.twimg.com/profile_banners/53969816/1490579580"/>
    <hyperlink ref="AP123" r:id="rId152" display="https://pbs.twimg.com/profile_banners/601955230/1461989104"/>
    <hyperlink ref="AV4" r:id="rId153" display="http://abs.twimg.com/images/themes/theme1/bg.png"/>
    <hyperlink ref="AV5" r:id="rId154" display="http://abs.twimg.com/images/themes/theme1/bg.png"/>
    <hyperlink ref="AV6" r:id="rId155" display="http://abs.twimg.com/images/themes/theme5/bg.gif"/>
    <hyperlink ref="AV7" r:id="rId156" display="http://abs.twimg.com/images/themes/theme6/bg.gif"/>
    <hyperlink ref="AV8" r:id="rId157" display="http://abs.twimg.com/images/themes/theme9/bg.gif"/>
    <hyperlink ref="AV9" r:id="rId158" display="http://abs.twimg.com/images/themes/theme1/bg.png"/>
    <hyperlink ref="AV10" r:id="rId159" display="http://abs.twimg.com/images/themes/theme1/bg.png"/>
    <hyperlink ref="AV11" r:id="rId160" display="http://abs.twimg.com/images/themes/theme10/bg.gif"/>
    <hyperlink ref="AV12" r:id="rId161" display="http://abs.twimg.com/images/themes/theme1/bg.png"/>
    <hyperlink ref="AV13" r:id="rId162" display="http://abs.twimg.com/images/themes/theme14/bg.gif"/>
    <hyperlink ref="AV14" r:id="rId163" display="http://abs.twimg.com/images/themes/theme1/bg.png"/>
    <hyperlink ref="AV16" r:id="rId164" display="http://abs.twimg.com/images/themes/theme14/bg.gif"/>
    <hyperlink ref="AV17" r:id="rId165" display="http://abs.twimg.com/images/themes/theme9/bg.gif"/>
    <hyperlink ref="AV18" r:id="rId166" display="http://abs.twimg.com/images/themes/theme1/bg.png"/>
    <hyperlink ref="AV19" r:id="rId167" display="http://abs.twimg.com/images/themes/theme9/bg.gif"/>
    <hyperlink ref="AV20" r:id="rId168" display="http://abs.twimg.com/images/themes/theme1/bg.png"/>
    <hyperlink ref="AV21" r:id="rId169" display="http://abs.twimg.com/images/themes/theme13/bg.gif"/>
    <hyperlink ref="AV22" r:id="rId170" display="http://abs.twimg.com/images/themes/theme1/bg.png"/>
    <hyperlink ref="AV23" r:id="rId171" display="http://abs.twimg.com/images/themes/theme1/bg.png"/>
    <hyperlink ref="AV25" r:id="rId172" display="http://abs.twimg.com/images/themes/theme1/bg.png"/>
    <hyperlink ref="AV26" r:id="rId173" display="http://abs.twimg.com/images/themes/theme1/bg.png"/>
    <hyperlink ref="AV27" r:id="rId174" display="http://abs.twimg.com/images/themes/theme1/bg.png"/>
    <hyperlink ref="AV28" r:id="rId175" display="http://abs.twimg.com/images/themes/theme1/bg.png"/>
    <hyperlink ref="AV29" r:id="rId176" display="http://abs.twimg.com/images/themes/theme1/bg.png"/>
    <hyperlink ref="AV30" r:id="rId177" display="http://abs.twimg.com/images/themes/theme1/bg.png"/>
    <hyperlink ref="AV31" r:id="rId178" display="http://abs.twimg.com/images/themes/theme1/bg.png"/>
    <hyperlink ref="AV32" r:id="rId179" display="http://abs.twimg.com/images/themes/theme10/bg.gif"/>
    <hyperlink ref="AV33" r:id="rId180" display="http://abs.twimg.com/images/themes/theme1/bg.png"/>
    <hyperlink ref="AV34" r:id="rId181" display="http://abs.twimg.com/images/themes/theme1/bg.png"/>
    <hyperlink ref="AV35" r:id="rId182" display="http://abs.twimg.com/images/themes/theme9/bg.gif"/>
    <hyperlink ref="AV36" r:id="rId183" display="http://abs.twimg.com/images/themes/theme1/bg.png"/>
    <hyperlink ref="AV37" r:id="rId184" display="http://abs.twimg.com/images/themes/theme1/bg.png"/>
    <hyperlink ref="AV38" r:id="rId185" display="http://abs.twimg.com/images/themes/theme12/bg.gif"/>
    <hyperlink ref="AV39" r:id="rId186" display="http://abs.twimg.com/images/themes/theme1/bg.png"/>
    <hyperlink ref="AV40" r:id="rId187" display="http://abs.twimg.com/images/themes/theme1/bg.png"/>
    <hyperlink ref="AV41" r:id="rId188" display="http://abs.twimg.com/images/themes/theme1/bg.png"/>
    <hyperlink ref="AV42" r:id="rId189" display="http://abs.twimg.com/images/themes/theme1/bg.png"/>
    <hyperlink ref="AV43" r:id="rId190" display="http://abs.twimg.com/images/themes/theme1/bg.png"/>
    <hyperlink ref="AV44" r:id="rId191" display="http://abs.twimg.com/images/themes/theme1/bg.png"/>
    <hyperlink ref="AV45" r:id="rId192" display="http://abs.twimg.com/images/themes/theme19/bg.gif"/>
    <hyperlink ref="AV46" r:id="rId193" display="http://abs.twimg.com/images/themes/theme14/bg.gif"/>
    <hyperlink ref="AV47" r:id="rId194" display="http://abs.twimg.com/images/themes/theme1/bg.png"/>
    <hyperlink ref="AV48" r:id="rId195" display="http://abs.twimg.com/images/themes/theme14/bg.gif"/>
    <hyperlink ref="AV49" r:id="rId196" display="http://abs.twimg.com/images/themes/theme15/bg.png"/>
    <hyperlink ref="AV50" r:id="rId197" display="http://abs.twimg.com/images/themes/theme1/bg.png"/>
    <hyperlink ref="AV51" r:id="rId198" display="http://abs.twimg.com/images/themes/theme1/bg.png"/>
    <hyperlink ref="AV53" r:id="rId199" display="http://abs.twimg.com/images/themes/theme14/bg.gif"/>
    <hyperlink ref="AV54" r:id="rId200" display="http://abs.twimg.com/images/themes/theme1/bg.png"/>
    <hyperlink ref="AV55" r:id="rId201" display="http://abs.twimg.com/images/themes/theme1/bg.png"/>
    <hyperlink ref="AV57" r:id="rId202" display="http://abs.twimg.com/images/themes/theme1/bg.png"/>
    <hyperlink ref="AV58" r:id="rId203" display="http://abs.twimg.com/images/themes/theme1/bg.png"/>
    <hyperlink ref="AV59" r:id="rId204" display="http://abs.twimg.com/images/themes/theme9/bg.gif"/>
    <hyperlink ref="AV60" r:id="rId205" display="http://abs.twimg.com/images/themes/theme1/bg.png"/>
    <hyperlink ref="AV61" r:id="rId206" display="http://abs.twimg.com/images/themes/theme13/bg.gif"/>
    <hyperlink ref="AV62" r:id="rId207" display="http://abs.twimg.com/images/themes/theme1/bg.png"/>
    <hyperlink ref="AV63" r:id="rId208" display="http://abs.twimg.com/images/themes/theme1/bg.png"/>
    <hyperlink ref="AV64" r:id="rId209" display="http://abs.twimg.com/images/themes/theme12/bg.gif"/>
    <hyperlink ref="AV65" r:id="rId210" display="http://abs.twimg.com/images/themes/theme1/bg.png"/>
    <hyperlink ref="AV66" r:id="rId211" display="http://abs.twimg.com/images/themes/theme1/bg.png"/>
    <hyperlink ref="AV67" r:id="rId212" display="http://abs.twimg.com/images/themes/theme1/bg.png"/>
    <hyperlink ref="AV68" r:id="rId213" display="http://abs.twimg.com/images/themes/theme1/bg.png"/>
    <hyperlink ref="AV69" r:id="rId214" display="http://abs.twimg.com/images/themes/theme1/bg.png"/>
    <hyperlink ref="AV70" r:id="rId215" display="http://abs.twimg.com/images/themes/theme1/bg.png"/>
    <hyperlink ref="AV71" r:id="rId216" display="http://abs.twimg.com/images/themes/theme16/bg.gif"/>
    <hyperlink ref="AV72" r:id="rId217" display="http://abs.twimg.com/images/themes/theme1/bg.png"/>
    <hyperlink ref="AV73" r:id="rId218" display="http://abs.twimg.com/images/themes/theme1/bg.png"/>
    <hyperlink ref="AV74" r:id="rId219" display="http://abs.twimg.com/images/themes/theme18/bg.gif"/>
    <hyperlink ref="AV75" r:id="rId220" display="http://abs.twimg.com/images/themes/theme1/bg.png"/>
    <hyperlink ref="AV76" r:id="rId221" display="http://abs.twimg.com/images/themes/theme1/bg.png"/>
    <hyperlink ref="AV77" r:id="rId222" display="http://abs.twimg.com/images/themes/theme1/bg.png"/>
    <hyperlink ref="AV78" r:id="rId223" display="http://abs.twimg.com/images/themes/theme1/bg.png"/>
    <hyperlink ref="AV79" r:id="rId224" display="http://abs.twimg.com/images/themes/theme1/bg.png"/>
    <hyperlink ref="AV80" r:id="rId225" display="http://abs.twimg.com/images/themes/theme1/bg.png"/>
    <hyperlink ref="AV81" r:id="rId226" display="http://abs.twimg.com/images/themes/theme1/bg.png"/>
    <hyperlink ref="AV82" r:id="rId227" display="http://abs.twimg.com/images/themes/theme1/bg.png"/>
    <hyperlink ref="AV83" r:id="rId228" display="http://abs.twimg.com/images/themes/theme16/bg.gif"/>
    <hyperlink ref="AV84" r:id="rId229" display="http://abs.twimg.com/images/themes/theme1/bg.png"/>
    <hyperlink ref="AV85" r:id="rId230" display="http://abs.twimg.com/images/themes/theme3/bg.gif"/>
    <hyperlink ref="AV86" r:id="rId231" display="http://abs.twimg.com/images/themes/theme1/bg.png"/>
    <hyperlink ref="AV87" r:id="rId232" display="http://abs.twimg.com/images/themes/theme1/bg.png"/>
    <hyperlink ref="AV88" r:id="rId233" display="http://abs.twimg.com/images/themes/theme1/bg.png"/>
    <hyperlink ref="AV89" r:id="rId234" display="http://abs.twimg.com/images/themes/theme6/bg.gif"/>
    <hyperlink ref="AV90" r:id="rId235" display="http://abs.twimg.com/images/themes/theme1/bg.png"/>
    <hyperlink ref="AV91" r:id="rId236" display="http://abs.twimg.com/images/themes/theme1/bg.png"/>
    <hyperlink ref="AV92" r:id="rId237" display="http://abs.twimg.com/images/themes/theme13/bg.gif"/>
    <hyperlink ref="AV93" r:id="rId238" display="http://abs.twimg.com/images/themes/theme1/bg.png"/>
    <hyperlink ref="AV94" r:id="rId239" display="http://abs.twimg.com/images/themes/theme1/bg.png"/>
    <hyperlink ref="AV95" r:id="rId240" display="http://abs.twimg.com/images/themes/theme1/bg.png"/>
    <hyperlink ref="AV96" r:id="rId241" display="http://abs.twimg.com/images/themes/theme1/bg.png"/>
    <hyperlink ref="AV97" r:id="rId242" display="http://abs.twimg.com/images/themes/theme1/bg.png"/>
    <hyperlink ref="AV98" r:id="rId243" display="http://abs.twimg.com/images/themes/theme1/bg.png"/>
    <hyperlink ref="AV99" r:id="rId244" display="http://abs.twimg.com/images/themes/theme1/bg.png"/>
    <hyperlink ref="AV100" r:id="rId245" display="http://abs.twimg.com/images/themes/theme13/bg.gif"/>
    <hyperlink ref="AV101" r:id="rId246" display="http://abs.twimg.com/images/themes/theme1/bg.png"/>
    <hyperlink ref="AV102" r:id="rId247" display="http://abs.twimg.com/images/themes/theme1/bg.png"/>
    <hyperlink ref="AV103" r:id="rId248" display="http://abs.twimg.com/images/themes/theme1/bg.png"/>
    <hyperlink ref="AV104" r:id="rId249" display="http://abs.twimg.com/images/themes/theme1/bg.png"/>
    <hyperlink ref="AV105" r:id="rId250" display="http://abs.twimg.com/images/themes/theme7/bg.gif"/>
    <hyperlink ref="AV106" r:id="rId251" display="http://abs.twimg.com/images/themes/theme1/bg.png"/>
    <hyperlink ref="AV107" r:id="rId252" display="http://abs.twimg.com/images/themes/theme1/bg.png"/>
    <hyperlink ref="AV108" r:id="rId253" display="http://abs.twimg.com/images/themes/theme1/bg.png"/>
    <hyperlink ref="AV109" r:id="rId254" display="http://abs.twimg.com/images/themes/theme10/bg.gif"/>
    <hyperlink ref="AV110" r:id="rId255" display="http://abs.twimg.com/images/themes/theme1/bg.png"/>
    <hyperlink ref="AV111" r:id="rId256" display="http://abs.twimg.com/images/themes/theme1/bg.png"/>
    <hyperlink ref="AV112" r:id="rId257" display="http://abs.twimg.com/images/themes/theme16/bg.gif"/>
    <hyperlink ref="AV113" r:id="rId258" display="http://abs.twimg.com/images/themes/theme1/bg.png"/>
    <hyperlink ref="AV115" r:id="rId259" display="http://abs.twimg.com/images/themes/theme9/bg.gif"/>
    <hyperlink ref="AV117" r:id="rId260" display="http://abs.twimg.com/images/themes/theme1/bg.png"/>
    <hyperlink ref="AV118" r:id="rId261" display="http://abs.twimg.com/images/themes/theme1/bg.png"/>
    <hyperlink ref="AV119" r:id="rId262" display="http://abs.twimg.com/images/themes/theme16/bg.gif"/>
    <hyperlink ref="AV120" r:id="rId263" display="http://abs.twimg.com/images/themes/theme1/bg.png"/>
    <hyperlink ref="AV121" r:id="rId264" display="http://abs.twimg.com/images/themes/theme1/bg.png"/>
    <hyperlink ref="AV122" r:id="rId265" display="http://abs.twimg.com/images/themes/theme1/bg.png"/>
    <hyperlink ref="AV123" r:id="rId266" display="http://abs.twimg.com/images/themes/theme1/bg.png"/>
    <hyperlink ref="G3" r:id="rId267" display="http://pbs.twimg.com/profile_images/1072237190317408257/lKUh6ucG_normal.jpg"/>
    <hyperlink ref="G4" r:id="rId268" display="http://pbs.twimg.com/profile_images/985674926609838081/Lo_kmwel_normal.jpg"/>
    <hyperlink ref="G5" r:id="rId269" display="http://pbs.twimg.com/profile_images/1082739862644568065/3sOlI8ze_normal.jpg"/>
    <hyperlink ref="G6" r:id="rId270" display="http://abs.twimg.com/sticky/default_profile_images/default_profile_normal.png"/>
    <hyperlink ref="G7" r:id="rId271" display="http://pbs.twimg.com/profile_images/1058394011122176000/MmT1Hp5g_normal.jpg"/>
    <hyperlink ref="G8" r:id="rId272" display="http://pbs.twimg.com/profile_images/885341144762241024/h_6oI9KR_normal.jpg"/>
    <hyperlink ref="G9" r:id="rId273" display="http://abs.twimg.com/sticky/default_profile_images/default_profile_normal.png"/>
    <hyperlink ref="G10" r:id="rId274" display="http://pbs.twimg.com/profile_images/588902235041464320/bteRXCwY_normal.jpg"/>
    <hyperlink ref="G11" r:id="rId275" display="http://pbs.twimg.com/profile_images/1065617041808416771/saTaA6tq_normal.jpg"/>
    <hyperlink ref="G12" r:id="rId276" display="http://pbs.twimg.com/profile_images/1013540323472101377/Yirbf5yL_normal.jpg"/>
    <hyperlink ref="G13" r:id="rId277" display="http://pbs.twimg.com/profile_images/974842701538562049/VavCtepa_normal.jpg"/>
    <hyperlink ref="G14" r:id="rId278" display="http://pbs.twimg.com/profile_images/748958985844240384/QVM1xrcT_normal.jpg"/>
    <hyperlink ref="G15" r:id="rId279" display="http://pbs.twimg.com/profile_images/1045782580442861569/7JwVy8ej_normal.jpg"/>
    <hyperlink ref="G16" r:id="rId280" display="http://pbs.twimg.com/profile_images/714472015835566080/hjMkZN_g_normal.jpg"/>
    <hyperlink ref="G17" r:id="rId281" display="http://pbs.twimg.com/profile_images/823918661291249664/t3UKtApQ_normal.jpg"/>
    <hyperlink ref="G18" r:id="rId282" display="http://pbs.twimg.com/profile_images/2152995387/J-L_Carves_normal.jpg"/>
    <hyperlink ref="G19" r:id="rId283" display="http://pbs.twimg.com/profile_images/651731592487043073/PMxq78aL_normal.jpg"/>
    <hyperlink ref="G20" r:id="rId284" display="http://pbs.twimg.com/profile_images/708290652904267776/ivmvEQ6q_normal.jpg"/>
    <hyperlink ref="G21" r:id="rId285" display="http://pbs.twimg.com/profile_images/378800000404517928/e381e31e90d36b1201809c04253f0b4e_normal.jpeg"/>
    <hyperlink ref="G22" r:id="rId286" display="http://pbs.twimg.com/profile_images/586172952191770624/dbk7mb3J_normal.jpg"/>
    <hyperlink ref="G23" r:id="rId287" display="http://pbs.twimg.com/profile_images/691533637897097216/IgSdJjtr_normal.jpg"/>
    <hyperlink ref="G24" r:id="rId288" display="http://pbs.twimg.com/profile_images/1092226911248502786/EkqSIi64_normal.jpg"/>
    <hyperlink ref="G25" r:id="rId289" display="http://pbs.twimg.com/profile_images/924424527668318208/XB2Y1TgA_normal.jpg"/>
    <hyperlink ref="G26" r:id="rId290" display="http://pbs.twimg.com/profile_images/1087425192094298114/g6Ha5QZ5_normal.jpg"/>
    <hyperlink ref="G27" r:id="rId291" display="http://pbs.twimg.com/profile_images/890794015121166336/2ZSeRMDE_normal.jpg"/>
    <hyperlink ref="G28" r:id="rId292" display="http://pbs.twimg.com/profile_images/1076044270895804416/ONV_FpxE_normal.jpg"/>
    <hyperlink ref="G29" r:id="rId293" display="http://pbs.twimg.com/profile_images/905309341867270144/8HtRbTF3_normal.jpg"/>
    <hyperlink ref="G30" r:id="rId294" display="http://pbs.twimg.com/profile_images/972210682727772160/-jPpbpu__normal.jpg"/>
    <hyperlink ref="G31" r:id="rId295" display="http://pbs.twimg.com/profile_images/1022597011890221056/KjiHJXxA_normal.jpg"/>
    <hyperlink ref="G32" r:id="rId296" display="http://pbs.twimg.com/profile_images/1091236052717789184/_3UYIw67_normal.jpg"/>
    <hyperlink ref="G33" r:id="rId297" display="http://pbs.twimg.com/profile_images/701585764375621633/wKFyIihZ_normal.jpg"/>
    <hyperlink ref="G34" r:id="rId298" display="http://pbs.twimg.com/profile_images/1066105826920800256/rUymxpBG_normal.jpg"/>
    <hyperlink ref="G35" r:id="rId299" display="http://pbs.twimg.com/profile_images/1013563961633959936/X5epMthl_normal.jpg"/>
    <hyperlink ref="G36" r:id="rId300" display="http://pbs.twimg.com/profile_images/1095457816989450240/FbKENTqr_normal.jpg"/>
    <hyperlink ref="G37" r:id="rId301" display="http://pbs.twimg.com/profile_images/656538721265819648/ARWNBoRf_normal.jpg"/>
    <hyperlink ref="G38" r:id="rId302" display="http://pbs.twimg.com/profile_images/1034631121529712640/KdyXhwOR_normal.jpg"/>
    <hyperlink ref="G39" r:id="rId303" display="http://pbs.twimg.com/profile_images/1072062564085968896/C3wys3mc_normal.jpg"/>
    <hyperlink ref="G40" r:id="rId304" display="http://pbs.twimg.com/profile_images/3380930996/ffa8ae91afe7b5d99b1cfd17219f142c_normal.jpeg"/>
    <hyperlink ref="G41" r:id="rId305" display="http://pbs.twimg.com/profile_images/884656332434882560/GqZ2Fu83_normal.jpg"/>
    <hyperlink ref="G42" r:id="rId306" display="http://pbs.twimg.com/profile_images/1043855213176737792/RGbVZB-x_normal.jpg"/>
    <hyperlink ref="G43" r:id="rId307" display="http://pbs.twimg.com/profile_images/778605188449841152/Bnf2ABlc_normal.jpg"/>
    <hyperlink ref="G44" r:id="rId308" display="http://pbs.twimg.com/profile_images/1054399455884128256/r7Nw6jlx_normal.jpg"/>
    <hyperlink ref="G45" r:id="rId309" display="http://pbs.twimg.com/profile_images/524720395279011840/Dw9oR9lG_normal.jpeg"/>
    <hyperlink ref="G46" r:id="rId310" display="http://pbs.twimg.com/profile_images/1054872828389048320/cI-aRRyC_normal.jpg"/>
    <hyperlink ref="G47" r:id="rId311" display="http://pbs.twimg.com/profile_images/618117958703915009/pA8-jjN2_normal.jpg"/>
    <hyperlink ref="G48" r:id="rId312" display="http://pbs.twimg.com/profile_images/869639723672895492/Z_TqyL6o_normal.jpg"/>
    <hyperlink ref="G49" r:id="rId313" display="http://pbs.twimg.com/profile_images/886228272073277440/SedG2pUW_normal.jpg"/>
    <hyperlink ref="G50" r:id="rId314" display="http://pbs.twimg.com/profile_images/1087950778550108160/rFvwsYZK_normal.jpg"/>
    <hyperlink ref="G51" r:id="rId315" display="http://pbs.twimg.com/profile_images/992482699540496385/d4WJ4Lik_normal.jpg"/>
    <hyperlink ref="G52" r:id="rId316" display="http://pbs.twimg.com/profile_images/856384488862920704/F9HL9z_H_normal.jpg"/>
    <hyperlink ref="G53" r:id="rId317" display="http://pbs.twimg.com/profile_images/754385841766666240/4uhUufAT_normal.jpg"/>
    <hyperlink ref="G54" r:id="rId318" display="http://pbs.twimg.com/profile_images/941252500602130437/_tRag5re_normal.jpg"/>
    <hyperlink ref="G55" r:id="rId319" display="http://pbs.twimg.com/profile_images/1090031112817180673/W9uePPil_normal.jpg"/>
    <hyperlink ref="G56" r:id="rId320" display="http://pbs.twimg.com/profile_images/798263983342030848/JZNangbP_normal.jpg"/>
    <hyperlink ref="G57" r:id="rId321" display="http://pbs.twimg.com/profile_images/873544276881403904/4tsX0pbP_normal.jpg"/>
    <hyperlink ref="G58" r:id="rId322" display="http://pbs.twimg.com/profile_images/1064333363245404160/jI1UEgYN_normal.jpg"/>
    <hyperlink ref="G59" r:id="rId323" display="http://pbs.twimg.com/profile_images/1089262344415383552/WuZ9K-zy_normal.jpg"/>
    <hyperlink ref="G60" r:id="rId324" display="http://pbs.twimg.com/profile_images/519815082721554432/PeAtoHdY_normal.jpeg"/>
    <hyperlink ref="G61" r:id="rId325" display="http://pbs.twimg.com/profile_images/1060526497658617856/JGhZudqz_normal.jpg"/>
    <hyperlink ref="G62" r:id="rId326" display="http://pbs.twimg.com/profile_images/870358245080215553/FnMENqTd_normal.jpg"/>
    <hyperlink ref="G63" r:id="rId327" display="http://pbs.twimg.com/profile_images/387165336/6693_105490073865_585053865_2052378_4649091_n_normal.jpg"/>
    <hyperlink ref="G64" r:id="rId328" display="http://pbs.twimg.com/profile_images/3298277413/5dcea8b640897b57972c36e43480c5fd_normal.jpeg"/>
    <hyperlink ref="G65" r:id="rId329" display="http://pbs.twimg.com/profile_images/975108058887188481/Cxl9iSqD_normal.jpg"/>
    <hyperlink ref="G66" r:id="rId330" display="http://pbs.twimg.com/profile_images/1400154755/hpaige_normal.JPG"/>
    <hyperlink ref="G67" r:id="rId331" display="http://pbs.twimg.com/profile_images/997777872218677248/Jjy2s51u_normal.jpg"/>
    <hyperlink ref="G68" r:id="rId332" display="http://pbs.twimg.com/profile_images/966772616336875520/awU80_pP_normal.jpg"/>
    <hyperlink ref="G69" r:id="rId333" display="http://pbs.twimg.com/profile_images/880902104906293248/ms1dTIJd_normal.jpg"/>
    <hyperlink ref="G70" r:id="rId334" display="http://pbs.twimg.com/profile_images/874743839935692800/sZo1vhFe_normal.jpg"/>
    <hyperlink ref="G71" r:id="rId335" display="http://pbs.twimg.com/profile_images/917863131967250432/PAuV2ceK_normal.jpg"/>
    <hyperlink ref="G72" r:id="rId336" display="http://pbs.twimg.com/profile_images/772127553721032704/ptQIETTv_normal.jpg"/>
    <hyperlink ref="G73" r:id="rId337" display="http://pbs.twimg.com/profile_images/1033014034931568640/9Ai895jK_normal.jpg"/>
    <hyperlink ref="G74" r:id="rId338" display="http://pbs.twimg.com/profile_images/817389289478582272/fCQsDJCk_normal.jpg"/>
    <hyperlink ref="G75" r:id="rId339" display="http://pbs.twimg.com/profile_images/1008817184343281669/7m35LiAE_normal.jpg"/>
    <hyperlink ref="G76" r:id="rId340" display="http://pbs.twimg.com/profile_images/482984837369057280/w2ZMItgj_normal.jpeg"/>
    <hyperlink ref="G77" r:id="rId341" display="http://pbs.twimg.com/profile_images/841478832985104384/TFrJE-IY_normal.jpg"/>
    <hyperlink ref="G78" r:id="rId342" display="http://pbs.twimg.com/profile_images/570118390547636224/wUNKpIz-_normal.jpeg"/>
    <hyperlink ref="G79" r:id="rId343" display="http://pbs.twimg.com/profile_images/1084845124104916994/vTgMO-ew_normal.jpg"/>
    <hyperlink ref="G80" r:id="rId344" display="http://pbs.twimg.com/profile_images/1732328655/Ginni_Rometty_normal.jpg"/>
    <hyperlink ref="G81" r:id="rId345" display="http://pbs.twimg.com/profile_images/986987176700280833/wzJJCwre_normal.jpg"/>
    <hyperlink ref="G82" r:id="rId346" display="http://pbs.twimg.com/profile_images/1092145456812122112/V9Duax4r_normal.jpg"/>
    <hyperlink ref="G83" r:id="rId347" display="http://pbs.twimg.com/profile_images/667450503924592640/Ei0ad3y0_normal.jpg"/>
    <hyperlink ref="G84" r:id="rId348" display="http://pbs.twimg.com/profile_images/1093993755726745602/WK-K6AJs_normal.jpg"/>
    <hyperlink ref="G85" r:id="rId349" display="http://pbs.twimg.com/profile_images/920041913700536320/mwZZjACo_normal.jpg"/>
    <hyperlink ref="G86" r:id="rId350" display="http://pbs.twimg.com/profile_images/755470436566233088/Su5sEaXX_normal.jpg"/>
    <hyperlink ref="G87" r:id="rId351" display="http://pbs.twimg.com/profile_images/1041818922763206656/3xf4mati_normal.jpg"/>
    <hyperlink ref="G88" r:id="rId352" display="http://abs.twimg.com/sticky/default_profile_images/default_profile_normal.png"/>
    <hyperlink ref="G89" r:id="rId353" display="http://pbs.twimg.com/profile_images/1095506632409178113/FC7H6Q4t_normal.jpg"/>
    <hyperlink ref="G90" r:id="rId354" display="http://pbs.twimg.com/profile_images/2718733051/4b7dbb4241c0d35f3929384e67d92449_normal.jpeg"/>
    <hyperlink ref="G91" r:id="rId355" display="http://pbs.twimg.com/profile_images/1095473447734558722/B_lAfzTu_normal.jpg"/>
    <hyperlink ref="G92" r:id="rId356" display="http://pbs.twimg.com/profile_images/1095056503600484353/pUHjyLHc_normal.jpg"/>
    <hyperlink ref="G93" r:id="rId357" display="http://pbs.twimg.com/profile_images/463862777908445185/bVH-R4P1_normal.jpeg"/>
    <hyperlink ref="G94" r:id="rId358" display="http://pbs.twimg.com/profile_images/790919441022410752/KT0GKvgy_normal.jpg"/>
    <hyperlink ref="G95" r:id="rId359" display="http://pbs.twimg.com/profile_images/760752413770911745/ws6IS8Ag_normal.jpg"/>
    <hyperlink ref="G96" r:id="rId360" display="http://pbs.twimg.com/profile_images/848986573622435840/LZX2GDh9_normal.jpg"/>
    <hyperlink ref="G97" r:id="rId361" display="http://pbs.twimg.com/profile_images/675152377243111426/JbadLh5q_normal.jpg"/>
    <hyperlink ref="G98" r:id="rId362" display="http://pbs.twimg.com/profile_images/1086349627790520320/EFYwKjuU_normal.jpg"/>
    <hyperlink ref="G99" r:id="rId363" display="http://pbs.twimg.com/profile_images/645420091937452032/w9ISfxxU_normal.jpg"/>
    <hyperlink ref="G100" r:id="rId364" display="http://pbs.twimg.com/profile_images/1072913050632544257/012KQt5X_normal.jpg"/>
    <hyperlink ref="G101" r:id="rId365" display="http://pbs.twimg.com/profile_images/556216316290297856/YU35_SyJ_normal.jpeg"/>
    <hyperlink ref="G102" r:id="rId366" display="http://pbs.twimg.com/profile_images/884868222025175041/ZFC9AKnL_normal.jpg"/>
    <hyperlink ref="G103" r:id="rId367" display="http://pbs.twimg.com/profile_images/476821956365275136/4UOE_7Gi_normal.jpeg"/>
    <hyperlink ref="G104" r:id="rId368" display="http://pbs.twimg.com/profile_images/662009809055563776/LdWzrZLx_normal.jpg"/>
    <hyperlink ref="G105" r:id="rId369" display="http://pbs.twimg.com/profile_images/572859513444929536/YJa9U5D4_normal.jpeg"/>
    <hyperlink ref="G106" r:id="rId370" display="http://pbs.twimg.com/profile_images/603008765047283712/sUKgj1sH_normal.jpg"/>
    <hyperlink ref="G107" r:id="rId371" display="http://pbs.twimg.com/profile_images/991064039148195845/PYGadFnr_normal.jpg"/>
    <hyperlink ref="G108" r:id="rId372" display="http://pbs.twimg.com/profile_images/2314095018/7hyrj3godnj2m68alvxi_normal.jpeg"/>
    <hyperlink ref="G109" r:id="rId373" display="http://pbs.twimg.com/profile_images/979444210481991680/ISAEXJTb_normal.jpg"/>
    <hyperlink ref="G110" r:id="rId374" display="http://pbs.twimg.com/profile_images/2651854713/5fc07c233dd45904c48e60d7340c3821_normal.jpeg"/>
    <hyperlink ref="G111" r:id="rId375" display="http://pbs.twimg.com/profile_images/851606789531602949/qviQcZ6N_normal.jpg"/>
    <hyperlink ref="G112" r:id="rId376" display="http://pbs.twimg.com/profile_images/926270639945801729/wnUnvUes_normal.jpg"/>
    <hyperlink ref="G113" r:id="rId377" display="http://pbs.twimg.com/profile_images/378800000291195552/76a362ad0dce49a928197bb5d9f38640_normal.jpeg"/>
    <hyperlink ref="G114" r:id="rId378" display="http://pbs.twimg.com/profile_images/1077960455883313153/ESe2cK1j_normal.jpg"/>
    <hyperlink ref="G115" r:id="rId379" display="http://pbs.twimg.com/profile_images/1094853048705273861/qrpasfF0_normal.jpg"/>
    <hyperlink ref="G116" r:id="rId380" display="http://pbs.twimg.com/profile_images/1095373368646348800/ERBv5JQf_normal.jpg"/>
    <hyperlink ref="G117" r:id="rId381" display="http://pbs.twimg.com/profile_images/918994489028460544/nkfrKuI0_normal.jpg"/>
    <hyperlink ref="G118" r:id="rId382" display="http://pbs.twimg.com/profile_images/1091944673810079745/u5oYS-tb_normal.jpg"/>
    <hyperlink ref="G119" r:id="rId383" display="http://pbs.twimg.com/profile_images/1044901943838199808/Snc4NnED_normal.jpg"/>
    <hyperlink ref="G120" r:id="rId384" display="http://pbs.twimg.com/profile_images/575891500816461824/dL6GW69v_normal.jpeg"/>
    <hyperlink ref="G121" r:id="rId385" display="http://pbs.twimg.com/profile_images/433618611542831104/Y7_5BDa3_normal.jpeg"/>
    <hyperlink ref="G122" r:id="rId386" display="http://pbs.twimg.com/profile_images/1095005587950030848/UNfs4n2s_normal.jpg"/>
    <hyperlink ref="G123" r:id="rId387" display="http://pbs.twimg.com/profile_images/1054013880253394950/ZGhfY9U-_normal.jpg"/>
    <hyperlink ref="AY3" r:id="rId388" display="https://twitter.com/cris96757491"/>
    <hyperlink ref="AY4" r:id="rId389" display="https://twitter.com/weboften"/>
    <hyperlink ref="AY5" r:id="rId390" display="https://twitter.com/ratifyeraorg"/>
    <hyperlink ref="AY6" r:id="rId391" display="https://twitter.com/kik_rivers"/>
    <hyperlink ref="AY7" r:id="rId392" display="https://twitter.com/michelleapeluso"/>
    <hyperlink ref="AY8" r:id="rId393" display="https://twitter.com/jmantas"/>
    <hyperlink ref="AY9" r:id="rId394" display="https://twitter.com/steveballou"/>
    <hyperlink ref="AY10" r:id="rId395" display="https://twitter.com/shahirdaya"/>
    <hyperlink ref="AY11" r:id="rId396" display="https://twitter.com/raychacho"/>
    <hyperlink ref="AY12" r:id="rId397" display="https://twitter.com/deonnewm"/>
    <hyperlink ref="AY13" r:id="rId398" display="https://twitter.com/karinasaijo"/>
    <hyperlink ref="AY14" r:id="rId399" display="https://twitter.com/kumarkollipara1"/>
    <hyperlink ref="AY15" r:id="rId400" display="https://twitter.com/tentarelliluca"/>
    <hyperlink ref="AY16" r:id="rId401" display="https://twitter.com/dunleavy"/>
    <hyperlink ref="AY17" r:id="rId402" display="https://twitter.com/davidspeek"/>
    <hyperlink ref="AY18" r:id="rId403" display="https://twitter.com/jlcarves"/>
    <hyperlink ref="AY19" r:id="rId404" display="https://twitter.com/ross_radev"/>
    <hyperlink ref="AY20" r:id="rId405" display="https://twitter.com/bpromerat"/>
    <hyperlink ref="AY21" r:id="rId406" display="https://twitter.com/bfavellato"/>
    <hyperlink ref="AY22" r:id="rId407" display="https://twitter.com/cleacoulter"/>
    <hyperlink ref="AY23" r:id="rId408" display="https://twitter.com/kwguarini"/>
    <hyperlink ref="AY24" r:id="rId409" display="https://twitter.com/usa_vote_smart"/>
    <hyperlink ref="AY25" r:id="rId410" display="https://twitter.com/dlarose68"/>
    <hyperlink ref="AY26" r:id="rId411" display="https://twitter.com/danishhassan88"/>
    <hyperlink ref="AY27" r:id="rId412" display="https://twitter.com/jnewswanger"/>
    <hyperlink ref="AY28" r:id="rId413" display="https://twitter.com/uxorabora"/>
    <hyperlink ref="AY29" r:id="rId414" display="https://twitter.com/michelvdp"/>
    <hyperlink ref="AY30" r:id="rId415" display="https://twitter.com/bluewolfwin"/>
    <hyperlink ref="AY31" r:id="rId416" display="https://twitter.com/caitlintay_"/>
    <hyperlink ref="AY32" r:id="rId417" display="https://twitter.com/mbentle"/>
    <hyperlink ref="AY33" r:id="rId418" display="https://twitter.com/lihmwang"/>
    <hyperlink ref="AY34" r:id="rId419" display="https://twitter.com/bkmaryann"/>
    <hyperlink ref="AY35" r:id="rId420" display="https://twitter.com/ibm"/>
    <hyperlink ref="AY36" r:id="rId421" display="https://twitter.com/dmillarsecurity"/>
    <hyperlink ref="AY37" r:id="rId422" display="https://twitter.com/cabbage_bird"/>
    <hyperlink ref="AY38" r:id="rId423" display="https://twitter.com/jaswenson2016"/>
    <hyperlink ref="AY39" r:id="rId424" display="https://twitter.com/fdsdruk"/>
    <hyperlink ref="AY40" r:id="rId425" display="https://twitter.com/assylh"/>
    <hyperlink ref="AY41" r:id="rId426" display="https://twitter.com/unimelb"/>
    <hyperlink ref="AY42" r:id="rId427" display="https://twitter.com/michaeldag"/>
    <hyperlink ref="AY43" r:id="rId428" display="https://twitter.com/rossmauri"/>
    <hyperlink ref="AY44" r:id="rId429" display="https://twitter.com/pawel_maczka_"/>
    <hyperlink ref="AY45" r:id="rId430" display="https://twitter.com/imranhashmi1"/>
    <hyperlink ref="AY46" r:id="rId431" display="https://twitter.com/graemeknows"/>
    <hyperlink ref="AY47" r:id="rId432" display="https://twitter.com/tim_kanetj"/>
    <hyperlink ref="AY48" r:id="rId433" display="https://twitter.com/mollyvannucci"/>
    <hyperlink ref="AY49" r:id="rId434" display="https://twitter.com/scottjlieberman"/>
    <hyperlink ref="AY50" r:id="rId435" display="https://twitter.com/charlotte_evel"/>
    <hyperlink ref="AY51" r:id="rId436" display="https://twitter.com/kamiennus"/>
    <hyperlink ref="AY52" r:id="rId437" display="https://twitter.com/dericknguyen_"/>
    <hyperlink ref="AY53" r:id="rId438" display="https://twitter.com/julie_trinh"/>
    <hyperlink ref="AY54" r:id="rId439" display="https://twitter.com/sophie8stanton"/>
    <hyperlink ref="AY55" r:id="rId440" display="https://twitter.com/babinra"/>
    <hyperlink ref="AY56" r:id="rId441" display="https://twitter.com/backuppete"/>
    <hyperlink ref="AY57" r:id="rId442" display="https://twitter.com/nsekkaki"/>
    <hyperlink ref="AY58" r:id="rId443" display="https://twitter.com/genepp"/>
    <hyperlink ref="AY59" r:id="rId444" display="https://twitter.com/kelly_pushong"/>
    <hyperlink ref="AY60" r:id="rId445" display="https://twitter.com/jennabbmd1"/>
    <hyperlink ref="AY61" r:id="rId446" display="https://twitter.com/wendikilbride"/>
    <hyperlink ref="AY62" r:id="rId447" display="https://twitter.com/wachederichaud"/>
    <hyperlink ref="AY63" r:id="rId448" display="https://twitter.com/jprota38"/>
    <hyperlink ref="AY64" r:id="rId449" display="https://twitter.com/meg624"/>
    <hyperlink ref="AY65" r:id="rId450" display="https://twitter.com/tia_silas"/>
    <hyperlink ref="AY66" r:id="rId451" display="https://twitter.com/paigehprice"/>
    <hyperlink ref="AY67" r:id="rId452" display="https://twitter.com/epjmoffatt"/>
    <hyperlink ref="AY68" r:id="rId453" display="https://twitter.com/mrsimonstone"/>
    <hyperlink ref="AY69" r:id="rId454" display="https://twitter.com/bettfrancis"/>
    <hyperlink ref="AY70" r:id="rId455" display="https://twitter.com/pamelasiemsen"/>
    <hyperlink ref="AY71" r:id="rId456" display="https://twitter.com/techmash365"/>
    <hyperlink ref="AY72" r:id="rId457" display="https://twitter.com/imranuddinkazi"/>
    <hyperlink ref="AY73" r:id="rId458" display="https://twitter.com/kdmesser74"/>
    <hyperlink ref="AY74" r:id="rId459" display="https://twitter.com/ibmlgbt"/>
    <hyperlink ref="AY75" r:id="rId460" display="https://twitter.com/skode001"/>
    <hyperlink ref="AY76" r:id="rId461" display="https://twitter.com/carolinabigblue"/>
    <hyperlink ref="AY77" r:id="rId462" display="https://twitter.com/elaineschwartz_"/>
    <hyperlink ref="AY78" r:id="rId463" display="https://twitter.com/zuhairrattansi"/>
    <hyperlink ref="AY79" r:id="rId464" display="https://twitter.com/chipvanalstyne"/>
    <hyperlink ref="AY80" r:id="rId465" display="https://twitter.com/ginnirometty"/>
    <hyperlink ref="AY81" r:id="rId466" display="https://twitter.com/ibmwatson"/>
    <hyperlink ref="AY82" r:id="rId467" display="https://twitter.com/astrostarbright"/>
    <hyperlink ref="AY83" r:id="rId468" display="https://twitter.com/tjido"/>
    <hyperlink ref="AY84" r:id="rId469" display="https://twitter.com/ibmiot"/>
    <hyperlink ref="AY85" r:id="rId470" display="https://twitter.com/ibmlive"/>
    <hyperlink ref="AY86" r:id="rId471" display="https://twitter.com/fireside_info"/>
    <hyperlink ref="AY87" r:id="rId472" display="https://twitter.com/annacolibri"/>
    <hyperlink ref="AY88" r:id="rId473" display="https://twitter.com/junito717"/>
    <hyperlink ref="AY89" r:id="rId474" display="https://twitter.com/traveling_chris"/>
    <hyperlink ref="AY90" r:id="rId475" display="https://twitter.com/typeyoo"/>
    <hyperlink ref="AY91" r:id="rId476" display="https://twitter.com/shawhannahe"/>
    <hyperlink ref="AY92" r:id="rId477" display="https://twitter.com/alisonorsi"/>
    <hyperlink ref="AY93" r:id="rId478" display="https://twitter.com/kbsigler"/>
    <hyperlink ref="AY94" r:id="rId479" display="https://twitter.com/sara_perelman"/>
    <hyperlink ref="AY95" r:id="rId480" display="https://twitter.com/green_goddess"/>
    <hyperlink ref="AY96" r:id="rId481" display="https://twitter.com/debbubb"/>
    <hyperlink ref="AY97" r:id="rId482" display="https://twitter.com/ajohnstonpell"/>
    <hyperlink ref="AY98" r:id="rId483" display="https://twitter.com/cejj"/>
    <hyperlink ref="AY99" r:id="rId484" display="https://twitter.com/bernardjtyson"/>
    <hyperlink ref="AY100" r:id="rId485" display="https://twitter.com/rashidahodge"/>
    <hyperlink ref="AY101" r:id="rId486" display="https://twitter.com/itsbethbell"/>
    <hyperlink ref="AY102" r:id="rId487" display="https://twitter.com/dslupeiks"/>
    <hyperlink ref="AY103" r:id="rId488" display="https://twitter.com/apnacif"/>
    <hyperlink ref="AY104" r:id="rId489" display="https://twitter.com/tjrtereju"/>
    <hyperlink ref="AY105" r:id="rId490" display="https://twitter.com/irina_yakubenko"/>
    <hyperlink ref="AY106" r:id="rId491" display="https://twitter.com/dongoyo4"/>
    <hyperlink ref="AY107" r:id="rId492" display="https://twitter.com/ibm_ix"/>
    <hyperlink ref="AY108" r:id="rId493" display="https://twitter.com/rukhsanasyed"/>
    <hyperlink ref="AY109" r:id="rId494" display="https://twitter.com/sarahsiegel"/>
    <hyperlink ref="AY110" r:id="rId495" display="https://twitter.com/kknight435ictam"/>
    <hyperlink ref="AY111" r:id="rId496" display="https://twitter.com/winnipegjay"/>
    <hyperlink ref="AY112" r:id="rId497" display="https://twitter.com/caltomare6114"/>
    <hyperlink ref="AY113" r:id="rId498" display="https://twitter.com/sofiabonnet"/>
    <hyperlink ref="AY114" r:id="rId499" display="https://twitter.com/queenlissa7"/>
    <hyperlink ref="AY115" r:id="rId500" display="https://twitter.com/therab"/>
    <hyperlink ref="AY116" r:id="rId501" display="https://twitter.com/aimee_atkinson"/>
    <hyperlink ref="AY117" r:id="rId502" display="https://twitter.com/renebosticatibm"/>
    <hyperlink ref="AY118" r:id="rId503" display="https://twitter.com/sarahstorelli1"/>
    <hyperlink ref="AY119" r:id="rId504" display="https://twitter.com/ibmjobsglobal"/>
    <hyperlink ref="AY120" r:id="rId505" display="https://twitter.com/125aditi"/>
    <hyperlink ref="AY121" r:id="rId506" display="https://twitter.com/juangastelu"/>
    <hyperlink ref="AY122" r:id="rId507" display="https://twitter.com/rajesh9db"/>
    <hyperlink ref="AY123" r:id="rId508" display="https://twitter.com/ninelbernardo"/>
  </hyperlinks>
  <printOptions/>
  <pageMargins left="0.7" right="0.7" top="0.75" bottom="0.75" header="0.3" footer="0.3"/>
  <pageSetup horizontalDpi="600" verticalDpi="600" orientation="portrait" r:id="rId513"/>
  <drawing r:id="rId512"/>
  <legacyDrawing r:id="rId510"/>
  <tableParts>
    <tablePart r:id="rId5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1793</v>
      </c>
      <c r="Z2" s="13" t="s">
        <v>1808</v>
      </c>
      <c r="AA2" s="13" t="s">
        <v>1845</v>
      </c>
      <c r="AB2" s="13" t="s">
        <v>1914</v>
      </c>
      <c r="AC2" s="13" t="s">
        <v>2009</v>
      </c>
      <c r="AD2" s="13" t="s">
        <v>2044</v>
      </c>
      <c r="AE2" s="13" t="s">
        <v>2046</v>
      </c>
      <c r="AF2" s="13" t="s">
        <v>2066</v>
      </c>
      <c r="AG2" s="118" t="s">
        <v>2361</v>
      </c>
      <c r="AH2" s="118" t="s">
        <v>2362</v>
      </c>
      <c r="AI2" s="118" t="s">
        <v>2363</v>
      </c>
      <c r="AJ2" s="118" t="s">
        <v>2364</v>
      </c>
      <c r="AK2" s="118" t="s">
        <v>2365</v>
      </c>
      <c r="AL2" s="118" t="s">
        <v>2366</v>
      </c>
      <c r="AM2" s="118" t="s">
        <v>2367</v>
      </c>
      <c r="AN2" s="118" t="s">
        <v>2368</v>
      </c>
      <c r="AO2" s="118" t="s">
        <v>2371</v>
      </c>
    </row>
    <row r="3" spans="1:41" ht="15">
      <c r="A3" s="87" t="s">
        <v>1733</v>
      </c>
      <c r="B3" s="65" t="s">
        <v>1749</v>
      </c>
      <c r="C3" s="65" t="s">
        <v>56</v>
      </c>
      <c r="D3" s="104"/>
      <c r="E3" s="103"/>
      <c r="F3" s="105" t="s">
        <v>2377</v>
      </c>
      <c r="G3" s="106"/>
      <c r="H3" s="106"/>
      <c r="I3" s="107">
        <v>3</v>
      </c>
      <c r="J3" s="108"/>
      <c r="K3" s="48">
        <v>32</v>
      </c>
      <c r="L3" s="48">
        <v>35</v>
      </c>
      <c r="M3" s="48">
        <v>0</v>
      </c>
      <c r="N3" s="48">
        <v>35</v>
      </c>
      <c r="O3" s="48">
        <v>1</v>
      </c>
      <c r="P3" s="49">
        <v>0</v>
      </c>
      <c r="Q3" s="49">
        <v>0</v>
      </c>
      <c r="R3" s="48">
        <v>1</v>
      </c>
      <c r="S3" s="48">
        <v>0</v>
      </c>
      <c r="T3" s="48">
        <v>32</v>
      </c>
      <c r="U3" s="48">
        <v>35</v>
      </c>
      <c r="V3" s="48">
        <v>2</v>
      </c>
      <c r="W3" s="49">
        <v>1.871094</v>
      </c>
      <c r="X3" s="49">
        <v>0.034274193548387094</v>
      </c>
      <c r="Y3" s="78" t="s">
        <v>422</v>
      </c>
      <c r="Z3" s="78" t="s">
        <v>435</v>
      </c>
      <c r="AA3" s="78" t="s">
        <v>1846</v>
      </c>
      <c r="AB3" s="84" t="s">
        <v>1915</v>
      </c>
      <c r="AC3" s="84" t="s">
        <v>2010</v>
      </c>
      <c r="AD3" s="84" t="s">
        <v>300</v>
      </c>
      <c r="AE3" s="84" t="s">
        <v>2047</v>
      </c>
      <c r="AF3" s="84" t="s">
        <v>2067</v>
      </c>
      <c r="AG3" s="121">
        <v>28</v>
      </c>
      <c r="AH3" s="124">
        <v>8.383233532934131</v>
      </c>
      <c r="AI3" s="121">
        <v>4</v>
      </c>
      <c r="AJ3" s="124">
        <v>1.1976047904191616</v>
      </c>
      <c r="AK3" s="121">
        <v>0</v>
      </c>
      <c r="AL3" s="124">
        <v>0</v>
      </c>
      <c r="AM3" s="121">
        <v>302</v>
      </c>
      <c r="AN3" s="124">
        <v>90.41916167664671</v>
      </c>
      <c r="AO3" s="121">
        <v>334</v>
      </c>
    </row>
    <row r="4" spans="1:41" ht="15">
      <c r="A4" s="87" t="s">
        <v>1734</v>
      </c>
      <c r="B4" s="65" t="s">
        <v>1750</v>
      </c>
      <c r="C4" s="65" t="s">
        <v>56</v>
      </c>
      <c r="D4" s="110"/>
      <c r="E4" s="109"/>
      <c r="F4" s="111" t="s">
        <v>2378</v>
      </c>
      <c r="G4" s="112"/>
      <c r="H4" s="112"/>
      <c r="I4" s="113">
        <v>4</v>
      </c>
      <c r="J4" s="114"/>
      <c r="K4" s="48">
        <v>24</v>
      </c>
      <c r="L4" s="48">
        <v>22</v>
      </c>
      <c r="M4" s="48">
        <v>4</v>
      </c>
      <c r="N4" s="48">
        <v>26</v>
      </c>
      <c r="O4" s="48">
        <v>26</v>
      </c>
      <c r="P4" s="49" t="s">
        <v>2372</v>
      </c>
      <c r="Q4" s="49" t="s">
        <v>2372</v>
      </c>
      <c r="R4" s="48">
        <v>24</v>
      </c>
      <c r="S4" s="48">
        <v>24</v>
      </c>
      <c r="T4" s="48">
        <v>1</v>
      </c>
      <c r="U4" s="48">
        <v>2</v>
      </c>
      <c r="V4" s="48">
        <v>0</v>
      </c>
      <c r="W4" s="49">
        <v>0</v>
      </c>
      <c r="X4" s="49">
        <v>0</v>
      </c>
      <c r="Y4" s="78" t="s">
        <v>1794</v>
      </c>
      <c r="Z4" s="78" t="s">
        <v>1809</v>
      </c>
      <c r="AA4" s="78" t="s">
        <v>1847</v>
      </c>
      <c r="AB4" s="84" t="s">
        <v>1916</v>
      </c>
      <c r="AC4" s="84" t="s">
        <v>2011</v>
      </c>
      <c r="AD4" s="84"/>
      <c r="AE4" s="84"/>
      <c r="AF4" s="84" t="s">
        <v>2068</v>
      </c>
      <c r="AG4" s="121">
        <v>13</v>
      </c>
      <c r="AH4" s="124">
        <v>3.466666666666667</v>
      </c>
      <c r="AI4" s="121">
        <v>1</v>
      </c>
      <c r="AJ4" s="124">
        <v>0.26666666666666666</v>
      </c>
      <c r="AK4" s="121">
        <v>0</v>
      </c>
      <c r="AL4" s="124">
        <v>0</v>
      </c>
      <c r="AM4" s="121">
        <v>361</v>
      </c>
      <c r="AN4" s="124">
        <v>96.26666666666667</v>
      </c>
      <c r="AO4" s="121">
        <v>375</v>
      </c>
    </row>
    <row r="5" spans="1:41" ht="15">
      <c r="A5" s="87" t="s">
        <v>1735</v>
      </c>
      <c r="B5" s="65" t="s">
        <v>1751</v>
      </c>
      <c r="C5" s="65" t="s">
        <v>56</v>
      </c>
      <c r="D5" s="110"/>
      <c r="E5" s="109"/>
      <c r="F5" s="111" t="s">
        <v>2379</v>
      </c>
      <c r="G5" s="112"/>
      <c r="H5" s="112"/>
      <c r="I5" s="113">
        <v>5</v>
      </c>
      <c r="J5" s="114"/>
      <c r="K5" s="48">
        <v>20</v>
      </c>
      <c r="L5" s="48">
        <v>28</v>
      </c>
      <c r="M5" s="48">
        <v>0</v>
      </c>
      <c r="N5" s="48">
        <v>28</v>
      </c>
      <c r="O5" s="48">
        <v>3</v>
      </c>
      <c r="P5" s="49">
        <v>0.041666666666666664</v>
      </c>
      <c r="Q5" s="49">
        <v>0.08</v>
      </c>
      <c r="R5" s="48">
        <v>1</v>
      </c>
      <c r="S5" s="48">
        <v>0</v>
      </c>
      <c r="T5" s="48">
        <v>20</v>
      </c>
      <c r="U5" s="48">
        <v>28</v>
      </c>
      <c r="V5" s="48">
        <v>4</v>
      </c>
      <c r="W5" s="49">
        <v>2.1</v>
      </c>
      <c r="X5" s="49">
        <v>0.06578947368421052</v>
      </c>
      <c r="Y5" s="78" t="s">
        <v>1795</v>
      </c>
      <c r="Z5" s="78" t="s">
        <v>435</v>
      </c>
      <c r="AA5" s="78" t="s">
        <v>1848</v>
      </c>
      <c r="AB5" s="84" t="s">
        <v>1917</v>
      </c>
      <c r="AC5" s="84" t="s">
        <v>2012</v>
      </c>
      <c r="AD5" s="84" t="s">
        <v>2045</v>
      </c>
      <c r="AE5" s="84" t="s">
        <v>2048</v>
      </c>
      <c r="AF5" s="84" t="s">
        <v>2069</v>
      </c>
      <c r="AG5" s="121">
        <v>29</v>
      </c>
      <c r="AH5" s="124">
        <v>7.25</v>
      </c>
      <c r="AI5" s="121">
        <v>0</v>
      </c>
      <c r="AJ5" s="124">
        <v>0</v>
      </c>
      <c r="AK5" s="121">
        <v>0</v>
      </c>
      <c r="AL5" s="124">
        <v>0</v>
      </c>
      <c r="AM5" s="121">
        <v>371</v>
      </c>
      <c r="AN5" s="124">
        <v>92.75</v>
      </c>
      <c r="AO5" s="121">
        <v>400</v>
      </c>
    </row>
    <row r="6" spans="1:41" ht="15">
      <c r="A6" s="87" t="s">
        <v>1736</v>
      </c>
      <c r="B6" s="65" t="s">
        <v>1752</v>
      </c>
      <c r="C6" s="65" t="s">
        <v>56</v>
      </c>
      <c r="D6" s="110"/>
      <c r="E6" s="109"/>
      <c r="F6" s="111" t="s">
        <v>2380</v>
      </c>
      <c r="G6" s="112"/>
      <c r="H6" s="112"/>
      <c r="I6" s="113">
        <v>6</v>
      </c>
      <c r="J6" s="114"/>
      <c r="K6" s="48">
        <v>8</v>
      </c>
      <c r="L6" s="48">
        <v>7</v>
      </c>
      <c r="M6" s="48">
        <v>2</v>
      </c>
      <c r="N6" s="48">
        <v>9</v>
      </c>
      <c r="O6" s="48">
        <v>2</v>
      </c>
      <c r="P6" s="49">
        <v>0</v>
      </c>
      <c r="Q6" s="49">
        <v>0</v>
      </c>
      <c r="R6" s="48">
        <v>1</v>
      </c>
      <c r="S6" s="48">
        <v>0</v>
      </c>
      <c r="T6" s="48">
        <v>8</v>
      </c>
      <c r="U6" s="48">
        <v>9</v>
      </c>
      <c r="V6" s="48">
        <v>2</v>
      </c>
      <c r="W6" s="49">
        <v>1.53125</v>
      </c>
      <c r="X6" s="49">
        <v>0.125</v>
      </c>
      <c r="Y6" s="78"/>
      <c r="Z6" s="78"/>
      <c r="AA6" s="78" t="s">
        <v>1849</v>
      </c>
      <c r="AB6" s="84" t="s">
        <v>1918</v>
      </c>
      <c r="AC6" s="84" t="s">
        <v>2013</v>
      </c>
      <c r="AD6" s="84"/>
      <c r="AE6" s="84" t="s">
        <v>2049</v>
      </c>
      <c r="AF6" s="84" t="s">
        <v>2070</v>
      </c>
      <c r="AG6" s="121">
        <v>8</v>
      </c>
      <c r="AH6" s="124">
        <v>4.2105263157894735</v>
      </c>
      <c r="AI6" s="121">
        <v>0</v>
      </c>
      <c r="AJ6" s="124">
        <v>0</v>
      </c>
      <c r="AK6" s="121">
        <v>0</v>
      </c>
      <c r="AL6" s="124">
        <v>0</v>
      </c>
      <c r="AM6" s="121">
        <v>182</v>
      </c>
      <c r="AN6" s="124">
        <v>95.78947368421052</v>
      </c>
      <c r="AO6" s="121">
        <v>190</v>
      </c>
    </row>
    <row r="7" spans="1:41" ht="15">
      <c r="A7" s="87" t="s">
        <v>1737</v>
      </c>
      <c r="B7" s="65" t="s">
        <v>1753</v>
      </c>
      <c r="C7" s="65" t="s">
        <v>56</v>
      </c>
      <c r="D7" s="110"/>
      <c r="E7" s="109"/>
      <c r="F7" s="111" t="s">
        <v>2381</v>
      </c>
      <c r="G7" s="112"/>
      <c r="H7" s="112"/>
      <c r="I7" s="113">
        <v>7</v>
      </c>
      <c r="J7" s="114"/>
      <c r="K7" s="48">
        <v>7</v>
      </c>
      <c r="L7" s="48">
        <v>7</v>
      </c>
      <c r="M7" s="48">
        <v>0</v>
      </c>
      <c r="N7" s="48">
        <v>7</v>
      </c>
      <c r="O7" s="48">
        <v>0</v>
      </c>
      <c r="P7" s="49">
        <v>0</v>
      </c>
      <c r="Q7" s="49">
        <v>0</v>
      </c>
      <c r="R7" s="48">
        <v>1</v>
      </c>
      <c r="S7" s="48">
        <v>0</v>
      </c>
      <c r="T7" s="48">
        <v>7</v>
      </c>
      <c r="U7" s="48">
        <v>7</v>
      </c>
      <c r="V7" s="48">
        <v>4</v>
      </c>
      <c r="W7" s="49">
        <v>1.836735</v>
      </c>
      <c r="X7" s="49">
        <v>0.16666666666666666</v>
      </c>
      <c r="Y7" s="78" t="s">
        <v>1796</v>
      </c>
      <c r="Z7" s="78" t="s">
        <v>1810</v>
      </c>
      <c r="AA7" s="78" t="s">
        <v>1850</v>
      </c>
      <c r="AB7" s="84" t="s">
        <v>1919</v>
      </c>
      <c r="AC7" s="84" t="s">
        <v>2014</v>
      </c>
      <c r="AD7" s="84"/>
      <c r="AE7" s="84" t="s">
        <v>2050</v>
      </c>
      <c r="AF7" s="84" t="s">
        <v>2071</v>
      </c>
      <c r="AG7" s="121">
        <v>4</v>
      </c>
      <c r="AH7" s="124">
        <v>3.361344537815126</v>
      </c>
      <c r="AI7" s="121">
        <v>0</v>
      </c>
      <c r="AJ7" s="124">
        <v>0</v>
      </c>
      <c r="AK7" s="121">
        <v>0</v>
      </c>
      <c r="AL7" s="124">
        <v>0</v>
      </c>
      <c r="AM7" s="121">
        <v>115</v>
      </c>
      <c r="AN7" s="124">
        <v>96.63865546218487</v>
      </c>
      <c r="AO7" s="121">
        <v>119</v>
      </c>
    </row>
    <row r="8" spans="1:41" ht="15">
      <c r="A8" s="87" t="s">
        <v>1738</v>
      </c>
      <c r="B8" s="65" t="s">
        <v>1754</v>
      </c>
      <c r="C8" s="65" t="s">
        <v>56</v>
      </c>
      <c r="D8" s="110"/>
      <c r="E8" s="109"/>
      <c r="F8" s="111" t="s">
        <v>2382</v>
      </c>
      <c r="G8" s="112"/>
      <c r="H8" s="112"/>
      <c r="I8" s="113">
        <v>8</v>
      </c>
      <c r="J8" s="114"/>
      <c r="K8" s="48">
        <v>6</v>
      </c>
      <c r="L8" s="48">
        <v>6</v>
      </c>
      <c r="M8" s="48">
        <v>0</v>
      </c>
      <c r="N8" s="48">
        <v>6</v>
      </c>
      <c r="O8" s="48">
        <v>0</v>
      </c>
      <c r="P8" s="49">
        <v>0</v>
      </c>
      <c r="Q8" s="49">
        <v>0</v>
      </c>
      <c r="R8" s="48">
        <v>1</v>
      </c>
      <c r="S8" s="48">
        <v>0</v>
      </c>
      <c r="T8" s="48">
        <v>6</v>
      </c>
      <c r="U8" s="48">
        <v>6</v>
      </c>
      <c r="V8" s="48">
        <v>3</v>
      </c>
      <c r="W8" s="49">
        <v>1.555556</v>
      </c>
      <c r="X8" s="49">
        <v>0.2</v>
      </c>
      <c r="Y8" s="78"/>
      <c r="Z8" s="78"/>
      <c r="AA8" s="78" t="s">
        <v>1849</v>
      </c>
      <c r="AB8" s="84" t="s">
        <v>1920</v>
      </c>
      <c r="AC8" s="84" t="s">
        <v>2015</v>
      </c>
      <c r="AD8" s="84"/>
      <c r="AE8" s="84" t="s">
        <v>2051</v>
      </c>
      <c r="AF8" s="84" t="s">
        <v>2072</v>
      </c>
      <c r="AG8" s="121">
        <v>3</v>
      </c>
      <c r="AH8" s="124">
        <v>3.3707865168539324</v>
      </c>
      <c r="AI8" s="121">
        <v>0</v>
      </c>
      <c r="AJ8" s="124">
        <v>0</v>
      </c>
      <c r="AK8" s="121">
        <v>0</v>
      </c>
      <c r="AL8" s="124">
        <v>0</v>
      </c>
      <c r="AM8" s="121">
        <v>86</v>
      </c>
      <c r="AN8" s="124">
        <v>96.62921348314607</v>
      </c>
      <c r="AO8" s="121">
        <v>89</v>
      </c>
    </row>
    <row r="9" spans="1:41" ht="15">
      <c r="A9" s="87" t="s">
        <v>1739</v>
      </c>
      <c r="B9" s="65" t="s">
        <v>1755</v>
      </c>
      <c r="C9" s="65" t="s">
        <v>56</v>
      </c>
      <c r="D9" s="110"/>
      <c r="E9" s="109"/>
      <c r="F9" s="111" t="s">
        <v>2383</v>
      </c>
      <c r="G9" s="112"/>
      <c r="H9" s="112"/>
      <c r="I9" s="113">
        <v>9</v>
      </c>
      <c r="J9" s="114"/>
      <c r="K9" s="48">
        <v>3</v>
      </c>
      <c r="L9" s="48">
        <v>2</v>
      </c>
      <c r="M9" s="48">
        <v>0</v>
      </c>
      <c r="N9" s="48">
        <v>2</v>
      </c>
      <c r="O9" s="48">
        <v>0</v>
      </c>
      <c r="P9" s="49">
        <v>0</v>
      </c>
      <c r="Q9" s="49">
        <v>0</v>
      </c>
      <c r="R9" s="48">
        <v>1</v>
      </c>
      <c r="S9" s="48">
        <v>0</v>
      </c>
      <c r="T9" s="48">
        <v>3</v>
      </c>
      <c r="U9" s="48">
        <v>2</v>
      </c>
      <c r="V9" s="48">
        <v>2</v>
      </c>
      <c r="W9" s="49">
        <v>0.888889</v>
      </c>
      <c r="X9" s="49">
        <v>0.3333333333333333</v>
      </c>
      <c r="Y9" s="78"/>
      <c r="Z9" s="78"/>
      <c r="AA9" s="78" t="s">
        <v>1851</v>
      </c>
      <c r="AB9" s="84" t="s">
        <v>1921</v>
      </c>
      <c r="AC9" s="84" t="s">
        <v>823</v>
      </c>
      <c r="AD9" s="84"/>
      <c r="AE9" s="84" t="s">
        <v>2052</v>
      </c>
      <c r="AF9" s="84" t="s">
        <v>2073</v>
      </c>
      <c r="AG9" s="121">
        <v>1</v>
      </c>
      <c r="AH9" s="124">
        <v>3.4482758620689653</v>
      </c>
      <c r="AI9" s="121">
        <v>0</v>
      </c>
      <c r="AJ9" s="124">
        <v>0</v>
      </c>
      <c r="AK9" s="121">
        <v>0</v>
      </c>
      <c r="AL9" s="124">
        <v>0</v>
      </c>
      <c r="AM9" s="121">
        <v>28</v>
      </c>
      <c r="AN9" s="124">
        <v>96.55172413793103</v>
      </c>
      <c r="AO9" s="121">
        <v>29</v>
      </c>
    </row>
    <row r="10" spans="1:41" ht="14.25" customHeight="1">
      <c r="A10" s="87" t="s">
        <v>1740</v>
      </c>
      <c r="B10" s="65" t="s">
        <v>1756</v>
      </c>
      <c r="C10" s="65" t="s">
        <v>56</v>
      </c>
      <c r="D10" s="110"/>
      <c r="E10" s="109"/>
      <c r="F10" s="111" t="s">
        <v>2384</v>
      </c>
      <c r="G10" s="112"/>
      <c r="H10" s="112"/>
      <c r="I10" s="113">
        <v>10</v>
      </c>
      <c r="J10" s="114"/>
      <c r="K10" s="48">
        <v>3</v>
      </c>
      <c r="L10" s="48">
        <v>3</v>
      </c>
      <c r="M10" s="48">
        <v>0</v>
      </c>
      <c r="N10" s="48">
        <v>3</v>
      </c>
      <c r="O10" s="48">
        <v>1</v>
      </c>
      <c r="P10" s="49">
        <v>0</v>
      </c>
      <c r="Q10" s="49">
        <v>0</v>
      </c>
      <c r="R10" s="48">
        <v>1</v>
      </c>
      <c r="S10" s="48">
        <v>0</v>
      </c>
      <c r="T10" s="48">
        <v>3</v>
      </c>
      <c r="U10" s="48">
        <v>3</v>
      </c>
      <c r="V10" s="48">
        <v>2</v>
      </c>
      <c r="W10" s="49">
        <v>0.888889</v>
      </c>
      <c r="X10" s="49">
        <v>0.3333333333333333</v>
      </c>
      <c r="Y10" s="78"/>
      <c r="Z10" s="78"/>
      <c r="AA10" s="78" t="s">
        <v>446</v>
      </c>
      <c r="AB10" s="84" t="s">
        <v>1922</v>
      </c>
      <c r="AC10" s="84" t="s">
        <v>2016</v>
      </c>
      <c r="AD10" s="84"/>
      <c r="AE10" s="84" t="s">
        <v>311</v>
      </c>
      <c r="AF10" s="84" t="s">
        <v>2074</v>
      </c>
      <c r="AG10" s="121">
        <v>0</v>
      </c>
      <c r="AH10" s="124">
        <v>0</v>
      </c>
      <c r="AI10" s="121">
        <v>0</v>
      </c>
      <c r="AJ10" s="124">
        <v>0</v>
      </c>
      <c r="AK10" s="121">
        <v>0</v>
      </c>
      <c r="AL10" s="124">
        <v>0</v>
      </c>
      <c r="AM10" s="121">
        <v>16</v>
      </c>
      <c r="AN10" s="124">
        <v>100</v>
      </c>
      <c r="AO10" s="121">
        <v>16</v>
      </c>
    </row>
    <row r="11" spans="1:41" ht="15">
      <c r="A11" s="87" t="s">
        <v>1741</v>
      </c>
      <c r="B11" s="65" t="s">
        <v>1757</v>
      </c>
      <c r="C11" s="65" t="s">
        <v>56</v>
      </c>
      <c r="D11" s="110"/>
      <c r="E11" s="109"/>
      <c r="F11" s="111" t="s">
        <v>2385</v>
      </c>
      <c r="G11" s="112"/>
      <c r="H11" s="112"/>
      <c r="I11" s="113">
        <v>11</v>
      </c>
      <c r="J11" s="114"/>
      <c r="K11" s="48">
        <v>3</v>
      </c>
      <c r="L11" s="48">
        <v>4</v>
      </c>
      <c r="M11" s="48">
        <v>0</v>
      </c>
      <c r="N11" s="48">
        <v>4</v>
      </c>
      <c r="O11" s="48">
        <v>2</v>
      </c>
      <c r="P11" s="49">
        <v>0</v>
      </c>
      <c r="Q11" s="49">
        <v>0</v>
      </c>
      <c r="R11" s="48">
        <v>1</v>
      </c>
      <c r="S11" s="48">
        <v>0</v>
      </c>
      <c r="T11" s="48">
        <v>3</v>
      </c>
      <c r="U11" s="48">
        <v>4</v>
      </c>
      <c r="V11" s="48">
        <v>2</v>
      </c>
      <c r="W11" s="49">
        <v>0.888889</v>
      </c>
      <c r="X11" s="49">
        <v>0.3333333333333333</v>
      </c>
      <c r="Y11" s="78"/>
      <c r="Z11" s="78"/>
      <c r="AA11" s="78" t="s">
        <v>1852</v>
      </c>
      <c r="AB11" s="84" t="s">
        <v>1923</v>
      </c>
      <c r="AC11" s="84" t="s">
        <v>2017</v>
      </c>
      <c r="AD11" s="84"/>
      <c r="AE11" s="84" t="s">
        <v>2053</v>
      </c>
      <c r="AF11" s="84" t="s">
        <v>2075</v>
      </c>
      <c r="AG11" s="121">
        <v>4</v>
      </c>
      <c r="AH11" s="124">
        <v>3.7037037037037037</v>
      </c>
      <c r="AI11" s="121">
        <v>0</v>
      </c>
      <c r="AJ11" s="124">
        <v>0</v>
      </c>
      <c r="AK11" s="121">
        <v>0</v>
      </c>
      <c r="AL11" s="124">
        <v>0</v>
      </c>
      <c r="AM11" s="121">
        <v>104</v>
      </c>
      <c r="AN11" s="124">
        <v>96.29629629629629</v>
      </c>
      <c r="AO11" s="121">
        <v>108</v>
      </c>
    </row>
    <row r="12" spans="1:41" ht="15">
      <c r="A12" s="87" t="s">
        <v>1742</v>
      </c>
      <c r="B12" s="65" t="s">
        <v>1758</v>
      </c>
      <c r="C12" s="65" t="s">
        <v>56</v>
      </c>
      <c r="D12" s="110"/>
      <c r="E12" s="109"/>
      <c r="F12" s="111" t="s">
        <v>2386</v>
      </c>
      <c r="G12" s="112"/>
      <c r="H12" s="112"/>
      <c r="I12" s="113">
        <v>12</v>
      </c>
      <c r="J12" s="114"/>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459</v>
      </c>
      <c r="AB12" s="84" t="s">
        <v>1924</v>
      </c>
      <c r="AC12" s="84" t="s">
        <v>2018</v>
      </c>
      <c r="AD12" s="84"/>
      <c r="AE12" s="84" t="s">
        <v>265</v>
      </c>
      <c r="AF12" s="84" t="s">
        <v>2076</v>
      </c>
      <c r="AG12" s="121">
        <v>3</v>
      </c>
      <c r="AH12" s="124">
        <v>13.636363636363637</v>
      </c>
      <c r="AI12" s="121">
        <v>0</v>
      </c>
      <c r="AJ12" s="124">
        <v>0</v>
      </c>
      <c r="AK12" s="121">
        <v>0</v>
      </c>
      <c r="AL12" s="124">
        <v>0</v>
      </c>
      <c r="AM12" s="121">
        <v>19</v>
      </c>
      <c r="AN12" s="124">
        <v>86.36363636363636</v>
      </c>
      <c r="AO12" s="121">
        <v>22</v>
      </c>
    </row>
    <row r="13" spans="1:41" ht="15">
      <c r="A13" s="87" t="s">
        <v>1743</v>
      </c>
      <c r="B13" s="65" t="s">
        <v>1759</v>
      </c>
      <c r="C13" s="65" t="s">
        <v>56</v>
      </c>
      <c r="D13" s="110"/>
      <c r="E13" s="109"/>
      <c r="F13" s="111" t="s">
        <v>2387</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c r="Z13" s="78"/>
      <c r="AA13" s="78" t="s">
        <v>1853</v>
      </c>
      <c r="AB13" s="84" t="s">
        <v>446</v>
      </c>
      <c r="AC13" s="84" t="s">
        <v>823</v>
      </c>
      <c r="AD13" s="84"/>
      <c r="AE13" s="84" t="s">
        <v>329</v>
      </c>
      <c r="AF13" s="84" t="s">
        <v>2077</v>
      </c>
      <c r="AG13" s="121">
        <v>0</v>
      </c>
      <c r="AH13" s="124">
        <v>0</v>
      </c>
      <c r="AI13" s="121">
        <v>0</v>
      </c>
      <c r="AJ13" s="124">
        <v>0</v>
      </c>
      <c r="AK13" s="121">
        <v>0</v>
      </c>
      <c r="AL13" s="124">
        <v>0</v>
      </c>
      <c r="AM13" s="121">
        <v>26</v>
      </c>
      <c r="AN13" s="124">
        <v>100</v>
      </c>
      <c r="AO13" s="121">
        <v>26</v>
      </c>
    </row>
    <row r="14" spans="1:41" ht="15">
      <c r="A14" s="87" t="s">
        <v>1744</v>
      </c>
      <c r="B14" s="65" t="s">
        <v>1760</v>
      </c>
      <c r="C14" s="65" t="s">
        <v>56</v>
      </c>
      <c r="D14" s="110"/>
      <c r="E14" s="109"/>
      <c r="F14" s="111" t="s">
        <v>1744</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c r="Z14" s="78"/>
      <c r="AA14" s="78" t="s">
        <v>464</v>
      </c>
      <c r="AB14" s="84" t="s">
        <v>823</v>
      </c>
      <c r="AC14" s="84" t="s">
        <v>823</v>
      </c>
      <c r="AD14" s="84"/>
      <c r="AE14" s="84" t="s">
        <v>323</v>
      </c>
      <c r="AF14" s="84" t="s">
        <v>2078</v>
      </c>
      <c r="AG14" s="121">
        <v>1</v>
      </c>
      <c r="AH14" s="124">
        <v>8.333333333333334</v>
      </c>
      <c r="AI14" s="121">
        <v>0</v>
      </c>
      <c r="AJ14" s="124">
        <v>0</v>
      </c>
      <c r="AK14" s="121">
        <v>0</v>
      </c>
      <c r="AL14" s="124">
        <v>0</v>
      </c>
      <c r="AM14" s="121">
        <v>11</v>
      </c>
      <c r="AN14" s="124">
        <v>91.66666666666667</v>
      </c>
      <c r="AO14" s="121">
        <v>12</v>
      </c>
    </row>
    <row r="15" spans="1:41" ht="15">
      <c r="A15" s="87" t="s">
        <v>1745</v>
      </c>
      <c r="B15" s="65" t="s">
        <v>1749</v>
      </c>
      <c r="C15" s="65" t="s">
        <v>59</v>
      </c>
      <c r="D15" s="110"/>
      <c r="E15" s="109"/>
      <c r="F15" s="111" t="s">
        <v>2388</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78"/>
      <c r="Z15" s="78"/>
      <c r="AA15" s="78" t="s">
        <v>455</v>
      </c>
      <c r="AB15" s="84" t="s">
        <v>1925</v>
      </c>
      <c r="AC15" s="84" t="s">
        <v>2019</v>
      </c>
      <c r="AD15" s="84"/>
      <c r="AE15" s="84" t="s">
        <v>262</v>
      </c>
      <c r="AF15" s="84" t="s">
        <v>2079</v>
      </c>
      <c r="AG15" s="121">
        <v>0</v>
      </c>
      <c r="AH15" s="124">
        <v>0</v>
      </c>
      <c r="AI15" s="121">
        <v>0</v>
      </c>
      <c r="AJ15" s="124">
        <v>0</v>
      </c>
      <c r="AK15" s="121">
        <v>0</v>
      </c>
      <c r="AL15" s="124">
        <v>0</v>
      </c>
      <c r="AM15" s="121">
        <v>18</v>
      </c>
      <c r="AN15" s="124">
        <v>100</v>
      </c>
      <c r="AO15" s="121">
        <v>18</v>
      </c>
    </row>
    <row r="16" spans="1:41" ht="15">
      <c r="A16" s="87" t="s">
        <v>1746</v>
      </c>
      <c r="B16" s="65" t="s">
        <v>1750</v>
      </c>
      <c r="C16" s="65" t="s">
        <v>59</v>
      </c>
      <c r="D16" s="110"/>
      <c r="E16" s="109"/>
      <c r="F16" s="111" t="s">
        <v>2389</v>
      </c>
      <c r="G16" s="112"/>
      <c r="H16" s="112"/>
      <c r="I16" s="113">
        <v>16</v>
      </c>
      <c r="J16" s="114"/>
      <c r="K16" s="48">
        <v>2</v>
      </c>
      <c r="L16" s="48">
        <v>2</v>
      </c>
      <c r="M16" s="48">
        <v>0</v>
      </c>
      <c r="N16" s="48">
        <v>2</v>
      </c>
      <c r="O16" s="48">
        <v>1</v>
      </c>
      <c r="P16" s="49">
        <v>0</v>
      </c>
      <c r="Q16" s="49">
        <v>0</v>
      </c>
      <c r="R16" s="48">
        <v>1</v>
      </c>
      <c r="S16" s="48">
        <v>0</v>
      </c>
      <c r="T16" s="48">
        <v>2</v>
      </c>
      <c r="U16" s="48">
        <v>2</v>
      </c>
      <c r="V16" s="48">
        <v>1</v>
      </c>
      <c r="W16" s="49">
        <v>0.5</v>
      </c>
      <c r="X16" s="49">
        <v>0.5</v>
      </c>
      <c r="Y16" s="78"/>
      <c r="Z16" s="78"/>
      <c r="AA16" s="78" t="s">
        <v>1854</v>
      </c>
      <c r="AB16" s="84" t="s">
        <v>1926</v>
      </c>
      <c r="AC16" s="84" t="s">
        <v>2020</v>
      </c>
      <c r="AD16" s="84"/>
      <c r="AE16" s="84" t="s">
        <v>321</v>
      </c>
      <c r="AF16" s="84" t="s">
        <v>2080</v>
      </c>
      <c r="AG16" s="121">
        <v>2</v>
      </c>
      <c r="AH16" s="124">
        <v>7.142857142857143</v>
      </c>
      <c r="AI16" s="121">
        <v>1</v>
      </c>
      <c r="AJ16" s="124">
        <v>3.5714285714285716</v>
      </c>
      <c r="AK16" s="121">
        <v>0</v>
      </c>
      <c r="AL16" s="124">
        <v>0</v>
      </c>
      <c r="AM16" s="121">
        <v>25</v>
      </c>
      <c r="AN16" s="124">
        <v>89.28571428571429</v>
      </c>
      <c r="AO16" s="121">
        <v>28</v>
      </c>
    </row>
    <row r="17" spans="1:41" ht="15">
      <c r="A17" s="87" t="s">
        <v>1747</v>
      </c>
      <c r="B17" s="65" t="s">
        <v>1751</v>
      </c>
      <c r="C17" s="65" t="s">
        <v>59</v>
      </c>
      <c r="D17" s="110"/>
      <c r="E17" s="109"/>
      <c r="F17" s="111" t="s">
        <v>2390</v>
      </c>
      <c r="G17" s="112"/>
      <c r="H17" s="112"/>
      <c r="I17" s="113">
        <v>17</v>
      </c>
      <c r="J17" s="114"/>
      <c r="K17" s="48">
        <v>2</v>
      </c>
      <c r="L17" s="48">
        <v>2</v>
      </c>
      <c r="M17" s="48">
        <v>0</v>
      </c>
      <c r="N17" s="48">
        <v>2</v>
      </c>
      <c r="O17" s="48">
        <v>1</v>
      </c>
      <c r="P17" s="49">
        <v>0</v>
      </c>
      <c r="Q17" s="49">
        <v>0</v>
      </c>
      <c r="R17" s="48">
        <v>1</v>
      </c>
      <c r="S17" s="48">
        <v>0</v>
      </c>
      <c r="T17" s="48">
        <v>2</v>
      </c>
      <c r="U17" s="48">
        <v>2</v>
      </c>
      <c r="V17" s="48">
        <v>1</v>
      </c>
      <c r="W17" s="49">
        <v>0.5</v>
      </c>
      <c r="X17" s="49">
        <v>0.5</v>
      </c>
      <c r="Y17" s="78" t="s">
        <v>424</v>
      </c>
      <c r="Z17" s="78" t="s">
        <v>435</v>
      </c>
      <c r="AA17" s="78" t="s">
        <v>1855</v>
      </c>
      <c r="AB17" s="84" t="s">
        <v>446</v>
      </c>
      <c r="AC17" s="84" t="s">
        <v>823</v>
      </c>
      <c r="AD17" s="84"/>
      <c r="AE17" s="84" t="s">
        <v>2054</v>
      </c>
      <c r="AF17" s="84" t="s">
        <v>2081</v>
      </c>
      <c r="AG17" s="121">
        <v>1</v>
      </c>
      <c r="AH17" s="124">
        <v>7.6923076923076925</v>
      </c>
      <c r="AI17" s="121">
        <v>0</v>
      </c>
      <c r="AJ17" s="124">
        <v>0</v>
      </c>
      <c r="AK17" s="121">
        <v>0</v>
      </c>
      <c r="AL17" s="124">
        <v>0</v>
      </c>
      <c r="AM17" s="121">
        <v>12</v>
      </c>
      <c r="AN17" s="124">
        <v>92.3076923076923</v>
      </c>
      <c r="AO17" s="121">
        <v>13</v>
      </c>
    </row>
    <row r="18" spans="1:41" ht="15">
      <c r="A18" s="87" t="s">
        <v>1748</v>
      </c>
      <c r="B18" s="65" t="s">
        <v>1752</v>
      </c>
      <c r="C18" s="65" t="s">
        <v>59</v>
      </c>
      <c r="D18" s="110"/>
      <c r="E18" s="109"/>
      <c r="F18" s="111" t="s">
        <v>2391</v>
      </c>
      <c r="G18" s="112"/>
      <c r="H18" s="112"/>
      <c r="I18" s="113">
        <v>18</v>
      </c>
      <c r="J18" s="114"/>
      <c r="K18" s="48">
        <v>2</v>
      </c>
      <c r="L18" s="48">
        <v>1</v>
      </c>
      <c r="M18" s="48">
        <v>3</v>
      </c>
      <c r="N18" s="48">
        <v>4</v>
      </c>
      <c r="O18" s="48">
        <v>3</v>
      </c>
      <c r="P18" s="49">
        <v>0</v>
      </c>
      <c r="Q18" s="49">
        <v>0</v>
      </c>
      <c r="R18" s="48">
        <v>1</v>
      </c>
      <c r="S18" s="48">
        <v>0</v>
      </c>
      <c r="T18" s="48">
        <v>2</v>
      </c>
      <c r="U18" s="48">
        <v>4</v>
      </c>
      <c r="V18" s="48">
        <v>1</v>
      </c>
      <c r="W18" s="49">
        <v>0.5</v>
      </c>
      <c r="X18" s="49">
        <v>0.5</v>
      </c>
      <c r="Y18" s="78" t="s">
        <v>423</v>
      </c>
      <c r="Z18" s="78" t="s">
        <v>436</v>
      </c>
      <c r="AA18" s="78" t="s">
        <v>1856</v>
      </c>
      <c r="AB18" s="84" t="s">
        <v>1927</v>
      </c>
      <c r="AC18" s="84" t="s">
        <v>2021</v>
      </c>
      <c r="AD18" s="84"/>
      <c r="AE18" s="84" t="s">
        <v>218</v>
      </c>
      <c r="AF18" s="84" t="s">
        <v>2082</v>
      </c>
      <c r="AG18" s="121">
        <v>1</v>
      </c>
      <c r="AH18" s="124">
        <v>1.5873015873015872</v>
      </c>
      <c r="AI18" s="121">
        <v>0</v>
      </c>
      <c r="AJ18" s="124">
        <v>0</v>
      </c>
      <c r="AK18" s="121">
        <v>0</v>
      </c>
      <c r="AL18" s="124">
        <v>0</v>
      </c>
      <c r="AM18" s="121">
        <v>62</v>
      </c>
      <c r="AN18" s="124">
        <v>98.41269841269842</v>
      </c>
      <c r="AO18" s="121">
        <v>63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1733</v>
      </c>
      <c r="B2" s="84" t="s">
        <v>304</v>
      </c>
      <c r="C2" s="78">
        <f>VLOOKUP(GroupVertices[[#This Row],[Vertex]],Vertices[],MATCH("ID",Vertices[[#Headers],[Vertex]:[Vertex Content Word Count]],0),FALSE)</f>
        <v>106</v>
      </c>
    </row>
    <row r="3" spans="1:3" ht="15">
      <c r="A3" s="78" t="s">
        <v>1733</v>
      </c>
      <c r="B3" s="84" t="s">
        <v>300</v>
      </c>
      <c r="C3" s="78">
        <f>VLOOKUP(GroupVertices[[#This Row],[Vertex]],Vertices[],MATCH("ID",Vertices[[#Headers],[Vertex]:[Vertex Content Word Count]],0),FALSE)</f>
        <v>7</v>
      </c>
    </row>
    <row r="4" spans="1:3" ht="15">
      <c r="A4" s="78" t="s">
        <v>1733</v>
      </c>
      <c r="B4" s="84" t="s">
        <v>288</v>
      </c>
      <c r="C4" s="78">
        <f>VLOOKUP(GroupVertices[[#This Row],[Vertex]],Vertices[],MATCH("ID",Vertices[[#Headers],[Vertex]:[Vertex Content Word Count]],0),FALSE)</f>
        <v>90</v>
      </c>
    </row>
    <row r="5" spans="1:3" ht="15">
      <c r="A5" s="78" t="s">
        <v>1733</v>
      </c>
      <c r="B5" s="84" t="s">
        <v>282</v>
      </c>
      <c r="C5" s="78">
        <f>VLOOKUP(GroupVertices[[#This Row],[Vertex]],Vertices[],MATCH("ID",Vertices[[#Headers],[Vertex]:[Vertex Content Word Count]],0),FALSE)</f>
        <v>82</v>
      </c>
    </row>
    <row r="6" spans="1:3" ht="15">
      <c r="A6" s="78" t="s">
        <v>1733</v>
      </c>
      <c r="B6" s="84" t="s">
        <v>280</v>
      </c>
      <c r="C6" s="78">
        <f>VLOOKUP(GroupVertices[[#This Row],[Vertex]],Vertices[],MATCH("ID",Vertices[[#Headers],[Vertex]:[Vertex Content Word Count]],0),FALSE)</f>
        <v>78</v>
      </c>
    </row>
    <row r="7" spans="1:3" ht="15">
      <c r="A7" s="78" t="s">
        <v>1733</v>
      </c>
      <c r="B7" s="84" t="s">
        <v>275</v>
      </c>
      <c r="C7" s="78">
        <f>VLOOKUP(GroupVertices[[#This Row],[Vertex]],Vertices[],MATCH("ID",Vertices[[#Headers],[Vertex]:[Vertex Content Word Count]],0),FALSE)</f>
        <v>72</v>
      </c>
    </row>
    <row r="8" spans="1:3" ht="15">
      <c r="A8" s="78" t="s">
        <v>1733</v>
      </c>
      <c r="B8" s="84" t="s">
        <v>274</v>
      </c>
      <c r="C8" s="78">
        <f>VLOOKUP(GroupVertices[[#This Row],[Vertex]],Vertices[],MATCH("ID",Vertices[[#Headers],[Vertex]:[Vertex Content Word Count]],0),FALSE)</f>
        <v>71</v>
      </c>
    </row>
    <row r="9" spans="1:3" ht="15">
      <c r="A9" s="78" t="s">
        <v>1733</v>
      </c>
      <c r="B9" s="84" t="s">
        <v>264</v>
      </c>
      <c r="C9" s="78">
        <f>VLOOKUP(GroupVertices[[#This Row],[Vertex]],Vertices[],MATCH("ID",Vertices[[#Headers],[Vertex]:[Vertex Content Word Count]],0),FALSE)</f>
        <v>61</v>
      </c>
    </row>
    <row r="10" spans="1:3" ht="15">
      <c r="A10" s="78" t="s">
        <v>1733</v>
      </c>
      <c r="B10" s="84" t="s">
        <v>258</v>
      </c>
      <c r="C10" s="78">
        <f>VLOOKUP(GroupVertices[[#This Row],[Vertex]],Vertices[],MATCH("ID",Vertices[[#Headers],[Vertex]:[Vertex Content Word Count]],0),FALSE)</f>
        <v>55</v>
      </c>
    </row>
    <row r="11" spans="1:3" ht="15">
      <c r="A11" s="78" t="s">
        <v>1733</v>
      </c>
      <c r="B11" s="84" t="s">
        <v>241</v>
      </c>
      <c r="C11" s="78">
        <f>VLOOKUP(GroupVertices[[#This Row],[Vertex]],Vertices[],MATCH("ID",Vertices[[#Headers],[Vertex]:[Vertex Content Word Count]],0),FALSE)</f>
        <v>33</v>
      </c>
    </row>
    <row r="12" spans="1:3" ht="15">
      <c r="A12" s="78" t="s">
        <v>1733</v>
      </c>
      <c r="B12" s="84" t="s">
        <v>240</v>
      </c>
      <c r="C12" s="78">
        <f>VLOOKUP(GroupVertices[[#This Row],[Vertex]],Vertices[],MATCH("ID",Vertices[[#Headers],[Vertex]:[Vertex Content Word Count]],0),FALSE)</f>
        <v>32</v>
      </c>
    </row>
    <row r="13" spans="1:3" ht="15">
      <c r="A13" s="78" t="s">
        <v>1733</v>
      </c>
      <c r="B13" s="84" t="s">
        <v>238</v>
      </c>
      <c r="C13" s="78">
        <f>VLOOKUP(GroupVertices[[#This Row],[Vertex]],Vertices[],MATCH("ID",Vertices[[#Headers],[Vertex]:[Vertex Content Word Count]],0),FALSE)</f>
        <v>30</v>
      </c>
    </row>
    <row r="14" spans="1:3" ht="15">
      <c r="A14" s="78" t="s">
        <v>1733</v>
      </c>
      <c r="B14" s="84" t="s">
        <v>237</v>
      </c>
      <c r="C14" s="78">
        <f>VLOOKUP(GroupVertices[[#This Row],[Vertex]],Vertices[],MATCH("ID",Vertices[[#Headers],[Vertex]:[Vertex Content Word Count]],0),FALSE)</f>
        <v>29</v>
      </c>
    </row>
    <row r="15" spans="1:3" ht="15">
      <c r="A15" s="78" t="s">
        <v>1733</v>
      </c>
      <c r="B15" s="84" t="s">
        <v>236</v>
      </c>
      <c r="C15" s="78">
        <f>VLOOKUP(GroupVertices[[#This Row],[Vertex]],Vertices[],MATCH("ID",Vertices[[#Headers],[Vertex]:[Vertex Content Word Count]],0),FALSE)</f>
        <v>28</v>
      </c>
    </row>
    <row r="16" spans="1:3" ht="15">
      <c r="A16" s="78" t="s">
        <v>1733</v>
      </c>
      <c r="B16" s="84" t="s">
        <v>235</v>
      </c>
      <c r="C16" s="78">
        <f>VLOOKUP(GroupVertices[[#This Row],[Vertex]],Vertices[],MATCH("ID",Vertices[[#Headers],[Vertex]:[Vertex Content Word Count]],0),FALSE)</f>
        <v>27</v>
      </c>
    </row>
    <row r="17" spans="1:3" ht="15">
      <c r="A17" s="78" t="s">
        <v>1733</v>
      </c>
      <c r="B17" s="84" t="s">
        <v>232</v>
      </c>
      <c r="C17" s="78">
        <f>VLOOKUP(GroupVertices[[#This Row],[Vertex]],Vertices[],MATCH("ID",Vertices[[#Headers],[Vertex]:[Vertex Content Word Count]],0),FALSE)</f>
        <v>24</v>
      </c>
    </row>
    <row r="18" spans="1:3" ht="15">
      <c r="A18" s="78" t="s">
        <v>1733</v>
      </c>
      <c r="B18" s="84" t="s">
        <v>231</v>
      </c>
      <c r="C18" s="78">
        <f>VLOOKUP(GroupVertices[[#This Row],[Vertex]],Vertices[],MATCH("ID",Vertices[[#Headers],[Vertex]:[Vertex Content Word Count]],0),FALSE)</f>
        <v>23</v>
      </c>
    </row>
    <row r="19" spans="1:3" ht="15">
      <c r="A19" s="78" t="s">
        <v>1733</v>
      </c>
      <c r="B19" s="84" t="s">
        <v>230</v>
      </c>
      <c r="C19" s="78">
        <f>VLOOKUP(GroupVertices[[#This Row],[Vertex]],Vertices[],MATCH("ID",Vertices[[#Headers],[Vertex]:[Vertex Content Word Count]],0),FALSE)</f>
        <v>22</v>
      </c>
    </row>
    <row r="20" spans="1:3" ht="15">
      <c r="A20" s="78" t="s">
        <v>1733</v>
      </c>
      <c r="B20" s="84" t="s">
        <v>229</v>
      </c>
      <c r="C20" s="78">
        <f>VLOOKUP(GroupVertices[[#This Row],[Vertex]],Vertices[],MATCH("ID",Vertices[[#Headers],[Vertex]:[Vertex Content Word Count]],0),FALSE)</f>
        <v>21</v>
      </c>
    </row>
    <row r="21" spans="1:3" ht="15">
      <c r="A21" s="78" t="s">
        <v>1733</v>
      </c>
      <c r="B21" s="84" t="s">
        <v>228</v>
      </c>
      <c r="C21" s="78">
        <f>VLOOKUP(GroupVertices[[#This Row],[Vertex]],Vertices[],MATCH("ID",Vertices[[#Headers],[Vertex]:[Vertex Content Word Count]],0),FALSE)</f>
        <v>20</v>
      </c>
    </row>
    <row r="22" spans="1:3" ht="15">
      <c r="A22" s="78" t="s">
        <v>1733</v>
      </c>
      <c r="B22" s="84" t="s">
        <v>226</v>
      </c>
      <c r="C22" s="78">
        <f>VLOOKUP(GroupVertices[[#This Row],[Vertex]],Vertices[],MATCH("ID",Vertices[[#Headers],[Vertex]:[Vertex Content Word Count]],0),FALSE)</f>
        <v>18</v>
      </c>
    </row>
    <row r="23" spans="1:3" ht="15">
      <c r="A23" s="78" t="s">
        <v>1733</v>
      </c>
      <c r="B23" s="84" t="s">
        <v>225</v>
      </c>
      <c r="C23" s="78">
        <f>VLOOKUP(GroupVertices[[#This Row],[Vertex]],Vertices[],MATCH("ID",Vertices[[#Headers],[Vertex]:[Vertex Content Word Count]],0),FALSE)</f>
        <v>17</v>
      </c>
    </row>
    <row r="24" spans="1:3" ht="15">
      <c r="A24" s="78" t="s">
        <v>1733</v>
      </c>
      <c r="B24" s="84" t="s">
        <v>224</v>
      </c>
      <c r="C24" s="78">
        <f>VLOOKUP(GroupVertices[[#This Row],[Vertex]],Vertices[],MATCH("ID",Vertices[[#Headers],[Vertex]:[Vertex Content Word Count]],0),FALSE)</f>
        <v>16</v>
      </c>
    </row>
    <row r="25" spans="1:3" ht="15">
      <c r="A25" s="78" t="s">
        <v>1733</v>
      </c>
      <c r="B25" s="84" t="s">
        <v>223</v>
      </c>
      <c r="C25" s="78">
        <f>VLOOKUP(GroupVertices[[#This Row],[Vertex]],Vertices[],MATCH("ID",Vertices[[#Headers],[Vertex]:[Vertex Content Word Count]],0),FALSE)</f>
        <v>15</v>
      </c>
    </row>
    <row r="26" spans="1:3" ht="15">
      <c r="A26" s="78" t="s">
        <v>1733</v>
      </c>
      <c r="B26" s="84" t="s">
        <v>222</v>
      </c>
      <c r="C26" s="78">
        <f>VLOOKUP(GroupVertices[[#This Row],[Vertex]],Vertices[],MATCH("ID",Vertices[[#Headers],[Vertex]:[Vertex Content Word Count]],0),FALSE)</f>
        <v>14</v>
      </c>
    </row>
    <row r="27" spans="1:3" ht="15">
      <c r="A27" s="78" t="s">
        <v>1733</v>
      </c>
      <c r="B27" s="84" t="s">
        <v>221</v>
      </c>
      <c r="C27" s="78">
        <f>VLOOKUP(GroupVertices[[#This Row],[Vertex]],Vertices[],MATCH("ID",Vertices[[#Headers],[Vertex]:[Vertex Content Word Count]],0),FALSE)</f>
        <v>13</v>
      </c>
    </row>
    <row r="28" spans="1:3" ht="15">
      <c r="A28" s="78" t="s">
        <v>1733</v>
      </c>
      <c r="B28" s="84" t="s">
        <v>220</v>
      </c>
      <c r="C28" s="78">
        <f>VLOOKUP(GroupVertices[[#This Row],[Vertex]],Vertices[],MATCH("ID",Vertices[[#Headers],[Vertex]:[Vertex Content Word Count]],0),FALSE)</f>
        <v>12</v>
      </c>
    </row>
    <row r="29" spans="1:3" ht="15">
      <c r="A29" s="78" t="s">
        <v>1733</v>
      </c>
      <c r="B29" s="84" t="s">
        <v>219</v>
      </c>
      <c r="C29" s="78">
        <f>VLOOKUP(GroupVertices[[#This Row],[Vertex]],Vertices[],MATCH("ID",Vertices[[#Headers],[Vertex]:[Vertex Content Word Count]],0),FALSE)</f>
        <v>11</v>
      </c>
    </row>
    <row r="30" spans="1:3" ht="15">
      <c r="A30" s="78" t="s">
        <v>1733</v>
      </c>
      <c r="B30" s="84" t="s">
        <v>217</v>
      </c>
      <c r="C30" s="78">
        <f>VLOOKUP(GroupVertices[[#This Row],[Vertex]],Vertices[],MATCH("ID",Vertices[[#Headers],[Vertex]:[Vertex Content Word Count]],0),FALSE)</f>
        <v>10</v>
      </c>
    </row>
    <row r="31" spans="1:3" ht="15">
      <c r="A31" s="78" t="s">
        <v>1733</v>
      </c>
      <c r="B31" s="84" t="s">
        <v>216</v>
      </c>
      <c r="C31" s="78">
        <f>VLOOKUP(GroupVertices[[#This Row],[Vertex]],Vertices[],MATCH("ID",Vertices[[#Headers],[Vertex]:[Vertex Content Word Count]],0),FALSE)</f>
        <v>8</v>
      </c>
    </row>
    <row r="32" spans="1:3" ht="15">
      <c r="A32" s="78" t="s">
        <v>1733</v>
      </c>
      <c r="B32" s="84" t="s">
        <v>215</v>
      </c>
      <c r="C32" s="78">
        <f>VLOOKUP(GroupVertices[[#This Row],[Vertex]],Vertices[],MATCH("ID",Vertices[[#Headers],[Vertex]:[Vertex Content Word Count]],0),FALSE)</f>
        <v>9</v>
      </c>
    </row>
    <row r="33" spans="1:3" ht="15">
      <c r="A33" s="78" t="s">
        <v>1733</v>
      </c>
      <c r="B33" s="84" t="s">
        <v>214</v>
      </c>
      <c r="C33" s="78">
        <f>VLOOKUP(GroupVertices[[#This Row],[Vertex]],Vertices[],MATCH("ID",Vertices[[#Headers],[Vertex]:[Vertex Content Word Count]],0),FALSE)</f>
        <v>6</v>
      </c>
    </row>
    <row r="34" spans="1:3" ht="15">
      <c r="A34" s="78" t="s">
        <v>1734</v>
      </c>
      <c r="B34" s="84" t="s">
        <v>212</v>
      </c>
      <c r="C34" s="78">
        <f>VLOOKUP(GroupVertices[[#This Row],[Vertex]],Vertices[],MATCH("ID",Vertices[[#Headers],[Vertex]:[Vertex Content Word Count]],0),FALSE)</f>
        <v>3</v>
      </c>
    </row>
    <row r="35" spans="1:3" ht="15">
      <c r="A35" s="78" t="s">
        <v>1734</v>
      </c>
      <c r="B35" s="84" t="s">
        <v>227</v>
      </c>
      <c r="C35" s="78">
        <f>VLOOKUP(GroupVertices[[#This Row],[Vertex]],Vertices[],MATCH("ID",Vertices[[#Headers],[Vertex]:[Vertex Content Word Count]],0),FALSE)</f>
        <v>19</v>
      </c>
    </row>
    <row r="36" spans="1:3" ht="15">
      <c r="A36" s="78" t="s">
        <v>1734</v>
      </c>
      <c r="B36" s="84" t="s">
        <v>239</v>
      </c>
      <c r="C36" s="78">
        <f>VLOOKUP(GroupVertices[[#This Row],[Vertex]],Vertices[],MATCH("ID",Vertices[[#Headers],[Vertex]:[Vertex Content Word Count]],0),FALSE)</f>
        <v>31</v>
      </c>
    </row>
    <row r="37" spans="1:3" ht="15">
      <c r="A37" s="78" t="s">
        <v>1734</v>
      </c>
      <c r="B37" s="84" t="s">
        <v>243</v>
      </c>
      <c r="C37" s="78">
        <f>VLOOKUP(GroupVertices[[#This Row],[Vertex]],Vertices[],MATCH("ID",Vertices[[#Headers],[Vertex]:[Vertex Content Word Count]],0),FALSE)</f>
        <v>36</v>
      </c>
    </row>
    <row r="38" spans="1:3" ht="15">
      <c r="A38" s="78" t="s">
        <v>1734</v>
      </c>
      <c r="B38" s="84" t="s">
        <v>244</v>
      </c>
      <c r="C38" s="78">
        <f>VLOOKUP(GroupVertices[[#This Row],[Vertex]],Vertices[],MATCH("ID",Vertices[[#Headers],[Vertex]:[Vertex Content Word Count]],0),FALSE)</f>
        <v>37</v>
      </c>
    </row>
    <row r="39" spans="1:3" ht="15">
      <c r="A39" s="78" t="s">
        <v>1734</v>
      </c>
      <c r="B39" s="84" t="s">
        <v>249</v>
      </c>
      <c r="C39" s="78">
        <f>VLOOKUP(GroupVertices[[#This Row],[Vertex]],Vertices[],MATCH("ID",Vertices[[#Headers],[Vertex]:[Vertex Content Word Count]],0),FALSE)</f>
        <v>44</v>
      </c>
    </row>
    <row r="40" spans="1:3" ht="15">
      <c r="A40" s="78" t="s">
        <v>1734</v>
      </c>
      <c r="B40" s="84" t="s">
        <v>250</v>
      </c>
      <c r="C40" s="78">
        <f>VLOOKUP(GroupVertices[[#This Row],[Vertex]],Vertices[],MATCH("ID",Vertices[[#Headers],[Vertex]:[Vertex Content Word Count]],0),FALSE)</f>
        <v>45</v>
      </c>
    </row>
    <row r="41" spans="1:3" ht="15">
      <c r="A41" s="78" t="s">
        <v>1734</v>
      </c>
      <c r="B41" s="84" t="s">
        <v>251</v>
      </c>
      <c r="C41" s="78">
        <f>VLOOKUP(GroupVertices[[#This Row],[Vertex]],Vertices[],MATCH("ID",Vertices[[#Headers],[Vertex]:[Vertex Content Word Count]],0),FALSE)</f>
        <v>46</v>
      </c>
    </row>
    <row r="42" spans="1:3" ht="15">
      <c r="A42" s="78" t="s">
        <v>1734</v>
      </c>
      <c r="B42" s="84" t="s">
        <v>252</v>
      </c>
      <c r="C42" s="78">
        <f>VLOOKUP(GroupVertices[[#This Row],[Vertex]],Vertices[],MATCH("ID",Vertices[[#Headers],[Vertex]:[Vertex Content Word Count]],0),FALSE)</f>
        <v>47</v>
      </c>
    </row>
    <row r="43" spans="1:3" ht="15">
      <c r="A43" s="78" t="s">
        <v>1734</v>
      </c>
      <c r="B43" s="84" t="s">
        <v>255</v>
      </c>
      <c r="C43" s="78">
        <f>VLOOKUP(GroupVertices[[#This Row],[Vertex]],Vertices[],MATCH("ID",Vertices[[#Headers],[Vertex]:[Vertex Content Word Count]],0),FALSE)</f>
        <v>51</v>
      </c>
    </row>
    <row r="44" spans="1:3" ht="15">
      <c r="A44" s="78" t="s">
        <v>1734</v>
      </c>
      <c r="B44" s="84" t="s">
        <v>256</v>
      </c>
      <c r="C44" s="78">
        <f>VLOOKUP(GroupVertices[[#This Row],[Vertex]],Vertices[],MATCH("ID",Vertices[[#Headers],[Vertex]:[Vertex Content Word Count]],0),FALSE)</f>
        <v>52</v>
      </c>
    </row>
    <row r="45" spans="1:3" ht="15">
      <c r="A45" s="78" t="s">
        <v>1734</v>
      </c>
      <c r="B45" s="84" t="s">
        <v>259</v>
      </c>
      <c r="C45" s="78">
        <f>VLOOKUP(GroupVertices[[#This Row],[Vertex]],Vertices[],MATCH("ID",Vertices[[#Headers],[Vertex]:[Vertex Content Word Count]],0),FALSE)</f>
        <v>56</v>
      </c>
    </row>
    <row r="46" spans="1:3" ht="15">
      <c r="A46" s="78" t="s">
        <v>1734</v>
      </c>
      <c r="B46" s="84" t="s">
        <v>260</v>
      </c>
      <c r="C46" s="78">
        <f>VLOOKUP(GroupVertices[[#This Row],[Vertex]],Vertices[],MATCH("ID",Vertices[[#Headers],[Vertex]:[Vertex Content Word Count]],0),FALSE)</f>
        <v>57</v>
      </c>
    </row>
    <row r="47" spans="1:3" ht="15">
      <c r="A47" s="78" t="s">
        <v>1734</v>
      </c>
      <c r="B47" s="84" t="s">
        <v>261</v>
      </c>
      <c r="C47" s="78">
        <f>VLOOKUP(GroupVertices[[#This Row],[Vertex]],Vertices[],MATCH("ID",Vertices[[#Headers],[Vertex]:[Vertex Content Word Count]],0),FALSE)</f>
        <v>58</v>
      </c>
    </row>
    <row r="48" spans="1:3" ht="15">
      <c r="A48" s="78" t="s">
        <v>1734</v>
      </c>
      <c r="B48" s="84" t="s">
        <v>277</v>
      </c>
      <c r="C48" s="78">
        <f>VLOOKUP(GroupVertices[[#This Row],[Vertex]],Vertices[],MATCH("ID",Vertices[[#Headers],[Vertex]:[Vertex Content Word Count]],0),FALSE)</f>
        <v>75</v>
      </c>
    </row>
    <row r="49" spans="1:3" ht="15">
      <c r="A49" s="78" t="s">
        <v>1734</v>
      </c>
      <c r="B49" s="84" t="s">
        <v>279</v>
      </c>
      <c r="C49" s="78">
        <f>VLOOKUP(GroupVertices[[#This Row],[Vertex]],Vertices[],MATCH("ID",Vertices[[#Headers],[Vertex]:[Vertex Content Word Count]],0),FALSE)</f>
        <v>77</v>
      </c>
    </row>
    <row r="50" spans="1:3" ht="15">
      <c r="A50" s="78" t="s">
        <v>1734</v>
      </c>
      <c r="B50" s="84" t="s">
        <v>291</v>
      </c>
      <c r="C50" s="78">
        <f>VLOOKUP(GroupVertices[[#This Row],[Vertex]],Vertices[],MATCH("ID",Vertices[[#Headers],[Vertex]:[Vertex Content Word Count]],0),FALSE)</f>
        <v>92</v>
      </c>
    </row>
    <row r="51" spans="1:3" ht="15">
      <c r="A51" s="78" t="s">
        <v>1734</v>
      </c>
      <c r="B51" s="84" t="s">
        <v>292</v>
      </c>
      <c r="C51" s="78">
        <f>VLOOKUP(GroupVertices[[#This Row],[Vertex]],Vertices[],MATCH("ID",Vertices[[#Headers],[Vertex]:[Vertex Content Word Count]],0),FALSE)</f>
        <v>93</v>
      </c>
    </row>
    <row r="52" spans="1:3" ht="15">
      <c r="A52" s="78" t="s">
        <v>1734</v>
      </c>
      <c r="B52" s="84" t="s">
        <v>293</v>
      </c>
      <c r="C52" s="78">
        <f>VLOOKUP(GroupVertices[[#This Row],[Vertex]],Vertices[],MATCH("ID",Vertices[[#Headers],[Vertex]:[Vertex Content Word Count]],0),FALSE)</f>
        <v>94</v>
      </c>
    </row>
    <row r="53" spans="1:3" ht="15">
      <c r="A53" s="78" t="s">
        <v>1734</v>
      </c>
      <c r="B53" s="84" t="s">
        <v>310</v>
      </c>
      <c r="C53" s="78">
        <f>VLOOKUP(GroupVertices[[#This Row],[Vertex]],Vertices[],MATCH("ID",Vertices[[#Headers],[Vertex]:[Vertex Content Word Count]],0),FALSE)</f>
        <v>114</v>
      </c>
    </row>
    <row r="54" spans="1:3" ht="15">
      <c r="A54" s="78" t="s">
        <v>1734</v>
      </c>
      <c r="B54" s="84" t="s">
        <v>313</v>
      </c>
      <c r="C54" s="78">
        <f>VLOOKUP(GroupVertices[[#This Row],[Vertex]],Vertices[],MATCH("ID",Vertices[[#Headers],[Vertex]:[Vertex Content Word Count]],0),FALSE)</f>
        <v>116</v>
      </c>
    </row>
    <row r="55" spans="1:3" ht="15">
      <c r="A55" s="78" t="s">
        <v>1734</v>
      </c>
      <c r="B55" s="84" t="s">
        <v>318</v>
      </c>
      <c r="C55" s="78">
        <f>VLOOKUP(GroupVertices[[#This Row],[Vertex]],Vertices[],MATCH("ID",Vertices[[#Headers],[Vertex]:[Vertex Content Word Count]],0),FALSE)</f>
        <v>121</v>
      </c>
    </row>
    <row r="56" spans="1:3" ht="15">
      <c r="A56" s="78" t="s">
        <v>1734</v>
      </c>
      <c r="B56" s="84" t="s">
        <v>319</v>
      </c>
      <c r="C56" s="78">
        <f>VLOOKUP(GroupVertices[[#This Row],[Vertex]],Vertices[],MATCH("ID",Vertices[[#Headers],[Vertex]:[Vertex Content Word Count]],0),FALSE)</f>
        <v>122</v>
      </c>
    </row>
    <row r="57" spans="1:3" ht="15">
      <c r="A57" s="78" t="s">
        <v>1734</v>
      </c>
      <c r="B57" s="84" t="s">
        <v>320</v>
      </c>
      <c r="C57" s="78">
        <f>VLOOKUP(GroupVertices[[#This Row],[Vertex]],Vertices[],MATCH("ID",Vertices[[#Headers],[Vertex]:[Vertex Content Word Count]],0),FALSE)</f>
        <v>123</v>
      </c>
    </row>
    <row r="58" spans="1:3" ht="15">
      <c r="A58" s="78" t="s">
        <v>1735</v>
      </c>
      <c r="B58" s="84" t="s">
        <v>269</v>
      </c>
      <c r="C58" s="78">
        <f>VLOOKUP(GroupVertices[[#This Row],[Vertex]],Vertices[],MATCH("ID",Vertices[[#Headers],[Vertex]:[Vertex Content Word Count]],0),FALSE)</f>
        <v>35</v>
      </c>
    </row>
    <row r="59" spans="1:3" ht="15">
      <c r="A59" s="78" t="s">
        <v>1735</v>
      </c>
      <c r="B59" s="84" t="s">
        <v>314</v>
      </c>
      <c r="C59" s="78">
        <f>VLOOKUP(GroupVertices[[#This Row],[Vertex]],Vertices[],MATCH("ID",Vertices[[#Headers],[Vertex]:[Vertex Content Word Count]],0),FALSE)</f>
        <v>117</v>
      </c>
    </row>
    <row r="60" spans="1:3" ht="15">
      <c r="A60" s="78" t="s">
        <v>1735</v>
      </c>
      <c r="B60" s="84" t="s">
        <v>315</v>
      </c>
      <c r="C60" s="78">
        <f>VLOOKUP(GroupVertices[[#This Row],[Vertex]],Vertices[],MATCH("ID",Vertices[[#Headers],[Vertex]:[Vertex Content Word Count]],0),FALSE)</f>
        <v>89</v>
      </c>
    </row>
    <row r="61" spans="1:3" ht="15">
      <c r="A61" s="78" t="s">
        <v>1735</v>
      </c>
      <c r="B61" s="84" t="s">
        <v>296</v>
      </c>
      <c r="C61" s="78">
        <f>VLOOKUP(GroupVertices[[#This Row],[Vertex]],Vertices[],MATCH("ID",Vertices[[#Headers],[Vertex]:[Vertex Content Word Count]],0),FALSE)</f>
        <v>98</v>
      </c>
    </row>
    <row r="62" spans="1:3" ht="15">
      <c r="A62" s="78" t="s">
        <v>1735</v>
      </c>
      <c r="B62" s="84" t="s">
        <v>328</v>
      </c>
      <c r="C62" s="78">
        <f>VLOOKUP(GroupVertices[[#This Row],[Vertex]],Vertices[],MATCH("ID",Vertices[[#Headers],[Vertex]:[Vertex Content Word Count]],0),FALSE)</f>
        <v>100</v>
      </c>
    </row>
    <row r="63" spans="1:3" ht="15">
      <c r="A63" s="78" t="s">
        <v>1735</v>
      </c>
      <c r="B63" s="84" t="s">
        <v>327</v>
      </c>
      <c r="C63" s="78">
        <f>VLOOKUP(GroupVertices[[#This Row],[Vertex]],Vertices[],MATCH("ID",Vertices[[#Headers],[Vertex]:[Vertex Content Word Count]],0),FALSE)</f>
        <v>99</v>
      </c>
    </row>
    <row r="64" spans="1:3" ht="15">
      <c r="A64" s="78" t="s">
        <v>1735</v>
      </c>
      <c r="B64" s="84" t="s">
        <v>287</v>
      </c>
      <c r="C64" s="78">
        <f>VLOOKUP(GroupVertices[[#This Row],[Vertex]],Vertices[],MATCH("ID",Vertices[[#Headers],[Vertex]:[Vertex Content Word Count]],0),FALSE)</f>
        <v>88</v>
      </c>
    </row>
    <row r="65" spans="1:3" ht="15">
      <c r="A65" s="78" t="s">
        <v>1735</v>
      </c>
      <c r="B65" s="84" t="s">
        <v>286</v>
      </c>
      <c r="C65" s="78">
        <f>VLOOKUP(GroupVertices[[#This Row],[Vertex]],Vertices[],MATCH("ID",Vertices[[#Headers],[Vertex]:[Vertex Content Word Count]],0),FALSE)</f>
        <v>87</v>
      </c>
    </row>
    <row r="66" spans="1:3" ht="15">
      <c r="A66" s="78" t="s">
        <v>1735</v>
      </c>
      <c r="B66" s="84" t="s">
        <v>278</v>
      </c>
      <c r="C66" s="78">
        <f>VLOOKUP(GroupVertices[[#This Row],[Vertex]],Vertices[],MATCH("ID",Vertices[[#Headers],[Vertex]:[Vertex Content Word Count]],0),FALSE)</f>
        <v>76</v>
      </c>
    </row>
    <row r="67" spans="1:3" ht="15">
      <c r="A67" s="78" t="s">
        <v>1735</v>
      </c>
      <c r="B67" s="84" t="s">
        <v>273</v>
      </c>
      <c r="C67" s="78">
        <f>VLOOKUP(GroupVertices[[#This Row],[Vertex]],Vertices[],MATCH("ID",Vertices[[#Headers],[Vertex]:[Vertex Content Word Count]],0),FALSE)</f>
        <v>70</v>
      </c>
    </row>
    <row r="68" spans="1:3" ht="15">
      <c r="A68" s="78" t="s">
        <v>1735</v>
      </c>
      <c r="B68" s="84" t="s">
        <v>272</v>
      </c>
      <c r="C68" s="78">
        <f>VLOOKUP(GroupVertices[[#This Row],[Vertex]],Vertices[],MATCH("ID",Vertices[[#Headers],[Vertex]:[Vertex Content Word Count]],0),FALSE)</f>
        <v>69</v>
      </c>
    </row>
    <row r="69" spans="1:3" ht="15">
      <c r="A69" s="78" t="s">
        <v>1735</v>
      </c>
      <c r="B69" s="84" t="s">
        <v>270</v>
      </c>
      <c r="C69" s="78">
        <f>VLOOKUP(GroupVertices[[#This Row],[Vertex]],Vertices[],MATCH("ID",Vertices[[#Headers],[Vertex]:[Vertex Content Word Count]],0),FALSE)</f>
        <v>66</v>
      </c>
    </row>
    <row r="70" spans="1:3" ht="15">
      <c r="A70" s="78" t="s">
        <v>1735</v>
      </c>
      <c r="B70" s="84" t="s">
        <v>268</v>
      </c>
      <c r="C70" s="78">
        <f>VLOOKUP(GroupVertices[[#This Row],[Vertex]],Vertices[],MATCH("ID",Vertices[[#Headers],[Vertex]:[Vertex Content Word Count]],0),FALSE)</f>
        <v>65</v>
      </c>
    </row>
    <row r="71" spans="1:3" ht="15">
      <c r="A71" s="78" t="s">
        <v>1735</v>
      </c>
      <c r="B71" s="84" t="s">
        <v>267</v>
      </c>
      <c r="C71" s="78">
        <f>VLOOKUP(GroupVertices[[#This Row],[Vertex]],Vertices[],MATCH("ID",Vertices[[#Headers],[Vertex]:[Vertex Content Word Count]],0),FALSE)</f>
        <v>63</v>
      </c>
    </row>
    <row r="72" spans="1:3" ht="15">
      <c r="A72" s="78" t="s">
        <v>1735</v>
      </c>
      <c r="B72" s="84" t="s">
        <v>322</v>
      </c>
      <c r="C72" s="78">
        <f>VLOOKUP(GroupVertices[[#This Row],[Vertex]],Vertices[],MATCH("ID",Vertices[[#Headers],[Vertex]:[Vertex Content Word Count]],0),FALSE)</f>
        <v>64</v>
      </c>
    </row>
    <row r="73" spans="1:3" ht="15">
      <c r="A73" s="78" t="s">
        <v>1735</v>
      </c>
      <c r="B73" s="84" t="s">
        <v>254</v>
      </c>
      <c r="C73" s="78">
        <f>VLOOKUP(GroupVertices[[#This Row],[Vertex]],Vertices[],MATCH("ID",Vertices[[#Headers],[Vertex]:[Vertex Content Word Count]],0),FALSE)</f>
        <v>50</v>
      </c>
    </row>
    <row r="74" spans="1:3" ht="15">
      <c r="A74" s="78" t="s">
        <v>1735</v>
      </c>
      <c r="B74" s="84" t="s">
        <v>253</v>
      </c>
      <c r="C74" s="78">
        <f>VLOOKUP(GroupVertices[[#This Row],[Vertex]],Vertices[],MATCH("ID",Vertices[[#Headers],[Vertex]:[Vertex Content Word Count]],0),FALSE)</f>
        <v>48</v>
      </c>
    </row>
    <row r="75" spans="1:3" ht="15">
      <c r="A75" s="78" t="s">
        <v>1735</v>
      </c>
      <c r="B75" s="84" t="s">
        <v>246</v>
      </c>
      <c r="C75" s="78">
        <f>VLOOKUP(GroupVertices[[#This Row],[Vertex]],Vertices[],MATCH("ID",Vertices[[#Headers],[Vertex]:[Vertex Content Word Count]],0),FALSE)</f>
        <v>39</v>
      </c>
    </row>
    <row r="76" spans="1:3" ht="15">
      <c r="A76" s="78" t="s">
        <v>1735</v>
      </c>
      <c r="B76" s="84" t="s">
        <v>245</v>
      </c>
      <c r="C76" s="78">
        <f>VLOOKUP(GroupVertices[[#This Row],[Vertex]],Vertices[],MATCH("ID",Vertices[[#Headers],[Vertex]:[Vertex Content Word Count]],0),FALSE)</f>
        <v>38</v>
      </c>
    </row>
    <row r="77" spans="1:3" ht="15">
      <c r="A77" s="78" t="s">
        <v>1735</v>
      </c>
      <c r="B77" s="84" t="s">
        <v>242</v>
      </c>
      <c r="C77" s="78">
        <f>VLOOKUP(GroupVertices[[#This Row],[Vertex]],Vertices[],MATCH("ID",Vertices[[#Headers],[Vertex]:[Vertex Content Word Count]],0),FALSE)</f>
        <v>34</v>
      </c>
    </row>
    <row r="78" spans="1:3" ht="15">
      <c r="A78" s="78" t="s">
        <v>1736</v>
      </c>
      <c r="B78" s="84" t="s">
        <v>303</v>
      </c>
      <c r="C78" s="78">
        <f>VLOOKUP(GroupVertices[[#This Row],[Vertex]],Vertices[],MATCH("ID",Vertices[[#Headers],[Vertex]:[Vertex Content Word Count]],0),FALSE)</f>
        <v>96</v>
      </c>
    </row>
    <row r="79" spans="1:3" ht="15">
      <c r="A79" s="78" t="s">
        <v>1736</v>
      </c>
      <c r="B79" s="84" t="s">
        <v>308</v>
      </c>
      <c r="C79" s="78">
        <f>VLOOKUP(GroupVertices[[#This Row],[Vertex]],Vertices[],MATCH("ID",Vertices[[#Headers],[Vertex]:[Vertex Content Word Count]],0),FALSE)</f>
        <v>111</v>
      </c>
    </row>
    <row r="80" spans="1:3" ht="15">
      <c r="A80" s="78" t="s">
        <v>1736</v>
      </c>
      <c r="B80" s="84" t="s">
        <v>307</v>
      </c>
      <c r="C80" s="78">
        <f>VLOOKUP(GroupVertices[[#This Row],[Vertex]],Vertices[],MATCH("ID",Vertices[[#Headers],[Vertex]:[Vertex Content Word Count]],0),FALSE)</f>
        <v>110</v>
      </c>
    </row>
    <row r="81" spans="1:3" ht="15">
      <c r="A81" s="78" t="s">
        <v>1736</v>
      </c>
      <c r="B81" s="84" t="s">
        <v>306</v>
      </c>
      <c r="C81" s="78">
        <f>VLOOKUP(GroupVertices[[#This Row],[Vertex]],Vertices[],MATCH("ID",Vertices[[#Headers],[Vertex]:[Vertex Content Word Count]],0),FALSE)</f>
        <v>109</v>
      </c>
    </row>
    <row r="82" spans="1:3" ht="15">
      <c r="A82" s="78" t="s">
        <v>1736</v>
      </c>
      <c r="B82" s="84" t="s">
        <v>298</v>
      </c>
      <c r="C82" s="78">
        <f>VLOOKUP(GroupVertices[[#This Row],[Vertex]],Vertices[],MATCH("ID",Vertices[[#Headers],[Vertex]:[Vertex Content Word Count]],0),FALSE)</f>
        <v>102</v>
      </c>
    </row>
    <row r="83" spans="1:3" ht="15">
      <c r="A83" s="78" t="s">
        <v>1736</v>
      </c>
      <c r="B83" s="84" t="s">
        <v>297</v>
      </c>
      <c r="C83" s="78">
        <f>VLOOKUP(GroupVertices[[#This Row],[Vertex]],Vertices[],MATCH("ID",Vertices[[#Headers],[Vertex]:[Vertex Content Word Count]],0),FALSE)</f>
        <v>101</v>
      </c>
    </row>
    <row r="84" spans="1:3" ht="15">
      <c r="A84" s="78" t="s">
        <v>1736</v>
      </c>
      <c r="B84" s="84" t="s">
        <v>295</v>
      </c>
      <c r="C84" s="78">
        <f>VLOOKUP(GroupVertices[[#This Row],[Vertex]],Vertices[],MATCH("ID",Vertices[[#Headers],[Vertex]:[Vertex Content Word Count]],0),FALSE)</f>
        <v>97</v>
      </c>
    </row>
    <row r="85" spans="1:3" ht="15">
      <c r="A85" s="78" t="s">
        <v>1736</v>
      </c>
      <c r="B85" s="84" t="s">
        <v>294</v>
      </c>
      <c r="C85" s="78">
        <f>VLOOKUP(GroupVertices[[#This Row],[Vertex]],Vertices[],MATCH("ID",Vertices[[#Headers],[Vertex]:[Vertex Content Word Count]],0),FALSE)</f>
        <v>95</v>
      </c>
    </row>
    <row r="86" spans="1:3" ht="15">
      <c r="A86" s="78" t="s">
        <v>1737</v>
      </c>
      <c r="B86" s="84" t="s">
        <v>285</v>
      </c>
      <c r="C86" s="78">
        <f>VLOOKUP(GroupVertices[[#This Row],[Vertex]],Vertices[],MATCH("ID",Vertices[[#Headers],[Vertex]:[Vertex Content Word Count]],0),FALSE)</f>
        <v>86</v>
      </c>
    </row>
    <row r="87" spans="1:3" ht="15">
      <c r="A87" s="78" t="s">
        <v>1737</v>
      </c>
      <c r="B87" s="84" t="s">
        <v>283</v>
      </c>
      <c r="C87" s="78">
        <f>VLOOKUP(GroupVertices[[#This Row],[Vertex]],Vertices[],MATCH("ID",Vertices[[#Headers],[Vertex]:[Vertex Content Word Count]],0),FALSE)</f>
        <v>83</v>
      </c>
    </row>
    <row r="88" spans="1:3" ht="15">
      <c r="A88" s="78" t="s">
        <v>1737</v>
      </c>
      <c r="B88" s="84" t="s">
        <v>284</v>
      </c>
      <c r="C88" s="78">
        <f>VLOOKUP(GroupVertices[[#This Row],[Vertex]],Vertices[],MATCH("ID",Vertices[[#Headers],[Vertex]:[Vertex Content Word Count]],0),FALSE)</f>
        <v>85</v>
      </c>
    </row>
    <row r="89" spans="1:3" ht="15">
      <c r="A89" s="78" t="s">
        <v>1737</v>
      </c>
      <c r="B89" s="84" t="s">
        <v>326</v>
      </c>
      <c r="C89" s="78">
        <f>VLOOKUP(GroupVertices[[#This Row],[Vertex]],Vertices[],MATCH("ID",Vertices[[#Headers],[Vertex]:[Vertex Content Word Count]],0),FALSE)</f>
        <v>84</v>
      </c>
    </row>
    <row r="90" spans="1:3" ht="15">
      <c r="A90" s="78" t="s">
        <v>1737</v>
      </c>
      <c r="B90" s="84" t="s">
        <v>325</v>
      </c>
      <c r="C90" s="78">
        <f>VLOOKUP(GroupVertices[[#This Row],[Vertex]],Vertices[],MATCH("ID",Vertices[[#Headers],[Vertex]:[Vertex Content Word Count]],0),FALSE)</f>
        <v>81</v>
      </c>
    </row>
    <row r="91" spans="1:3" ht="15">
      <c r="A91" s="78" t="s">
        <v>1737</v>
      </c>
      <c r="B91" s="84" t="s">
        <v>281</v>
      </c>
      <c r="C91" s="78">
        <f>VLOOKUP(GroupVertices[[#This Row],[Vertex]],Vertices[],MATCH("ID",Vertices[[#Headers],[Vertex]:[Vertex Content Word Count]],0),FALSE)</f>
        <v>79</v>
      </c>
    </row>
    <row r="92" spans="1:3" ht="15">
      <c r="A92" s="78" t="s">
        <v>1737</v>
      </c>
      <c r="B92" s="84" t="s">
        <v>324</v>
      </c>
      <c r="C92" s="78">
        <f>VLOOKUP(GroupVertices[[#This Row],[Vertex]],Vertices[],MATCH("ID",Vertices[[#Headers],[Vertex]:[Vertex Content Word Count]],0),FALSE)</f>
        <v>80</v>
      </c>
    </row>
    <row r="93" spans="1:3" ht="15">
      <c r="A93" s="78" t="s">
        <v>1738</v>
      </c>
      <c r="B93" s="84" t="s">
        <v>317</v>
      </c>
      <c r="C93" s="78">
        <f>VLOOKUP(GroupVertices[[#This Row],[Vertex]],Vertices[],MATCH("ID",Vertices[[#Headers],[Vertex]:[Vertex Content Word Count]],0),FALSE)</f>
        <v>120</v>
      </c>
    </row>
    <row r="94" spans="1:3" ht="15">
      <c r="A94" s="78" t="s">
        <v>1738</v>
      </c>
      <c r="B94" s="84" t="s">
        <v>309</v>
      </c>
      <c r="C94" s="78">
        <f>VLOOKUP(GroupVertices[[#This Row],[Vertex]],Vertices[],MATCH("ID",Vertices[[#Headers],[Vertex]:[Vertex Content Word Count]],0),FALSE)</f>
        <v>112</v>
      </c>
    </row>
    <row r="95" spans="1:3" ht="15">
      <c r="A95" s="78" t="s">
        <v>1738</v>
      </c>
      <c r="B95" s="84" t="s">
        <v>331</v>
      </c>
      <c r="C95" s="78">
        <f>VLOOKUP(GroupVertices[[#This Row],[Vertex]],Vertices[],MATCH("ID",Vertices[[#Headers],[Vertex]:[Vertex Content Word Count]],0),FALSE)</f>
        <v>113</v>
      </c>
    </row>
    <row r="96" spans="1:3" ht="15">
      <c r="A96" s="78" t="s">
        <v>1738</v>
      </c>
      <c r="B96" s="84" t="s">
        <v>305</v>
      </c>
      <c r="C96" s="78">
        <f>VLOOKUP(GroupVertices[[#This Row],[Vertex]],Vertices[],MATCH("ID",Vertices[[#Headers],[Vertex]:[Vertex Content Word Count]],0),FALSE)</f>
        <v>108</v>
      </c>
    </row>
    <row r="97" spans="1:3" ht="15">
      <c r="A97" s="78" t="s">
        <v>1738</v>
      </c>
      <c r="B97" s="84" t="s">
        <v>302</v>
      </c>
      <c r="C97" s="78">
        <f>VLOOKUP(GroupVertices[[#This Row],[Vertex]],Vertices[],MATCH("ID",Vertices[[#Headers],[Vertex]:[Vertex Content Word Count]],0),FALSE)</f>
        <v>49</v>
      </c>
    </row>
    <row r="98" spans="1:3" ht="15">
      <c r="A98" s="78" t="s">
        <v>1738</v>
      </c>
      <c r="B98" s="84" t="s">
        <v>330</v>
      </c>
      <c r="C98" s="78">
        <f>VLOOKUP(GroupVertices[[#This Row],[Vertex]],Vertices[],MATCH("ID",Vertices[[#Headers],[Vertex]:[Vertex Content Word Count]],0),FALSE)</f>
        <v>107</v>
      </c>
    </row>
    <row r="99" spans="1:3" ht="15">
      <c r="A99" s="78" t="s">
        <v>1739</v>
      </c>
      <c r="B99" s="84" t="s">
        <v>316</v>
      </c>
      <c r="C99" s="78">
        <f>VLOOKUP(GroupVertices[[#This Row],[Vertex]],Vertices[],MATCH("ID",Vertices[[#Headers],[Vertex]:[Vertex Content Word Count]],0),FALSE)</f>
        <v>118</v>
      </c>
    </row>
    <row r="100" spans="1:3" ht="15">
      <c r="A100" s="78" t="s">
        <v>1739</v>
      </c>
      <c r="B100" s="84" t="s">
        <v>332</v>
      </c>
      <c r="C100" s="78">
        <f>VLOOKUP(GroupVertices[[#This Row],[Vertex]],Vertices[],MATCH("ID",Vertices[[#Headers],[Vertex]:[Vertex Content Word Count]],0),FALSE)</f>
        <v>119</v>
      </c>
    </row>
    <row r="101" spans="1:3" ht="15">
      <c r="A101" s="78" t="s">
        <v>1739</v>
      </c>
      <c r="B101" s="84" t="s">
        <v>301</v>
      </c>
      <c r="C101" s="78">
        <f>VLOOKUP(GroupVertices[[#This Row],[Vertex]],Vertices[],MATCH("ID",Vertices[[#Headers],[Vertex]:[Vertex Content Word Count]],0),FALSE)</f>
        <v>105</v>
      </c>
    </row>
    <row r="102" spans="1:3" ht="15">
      <c r="A102" s="78" t="s">
        <v>1740</v>
      </c>
      <c r="B102" s="84" t="s">
        <v>312</v>
      </c>
      <c r="C102" s="78">
        <f>VLOOKUP(GroupVertices[[#This Row],[Vertex]],Vertices[],MATCH("ID",Vertices[[#Headers],[Vertex]:[Vertex Content Word Count]],0),FALSE)</f>
        <v>115</v>
      </c>
    </row>
    <row r="103" spans="1:3" ht="15">
      <c r="A103" s="78" t="s">
        <v>1740</v>
      </c>
      <c r="B103" s="84" t="s">
        <v>311</v>
      </c>
      <c r="C103" s="78">
        <f>VLOOKUP(GroupVertices[[#This Row],[Vertex]],Vertices[],MATCH("ID",Vertices[[#Headers],[Vertex]:[Vertex Content Word Count]],0),FALSE)</f>
        <v>68</v>
      </c>
    </row>
    <row r="104" spans="1:3" ht="15">
      <c r="A104" s="78" t="s">
        <v>1740</v>
      </c>
      <c r="B104" s="84" t="s">
        <v>271</v>
      </c>
      <c r="C104" s="78">
        <f>VLOOKUP(GroupVertices[[#This Row],[Vertex]],Vertices[],MATCH("ID",Vertices[[#Headers],[Vertex]:[Vertex Content Word Count]],0),FALSE)</f>
        <v>67</v>
      </c>
    </row>
    <row r="105" spans="1:3" ht="15">
      <c r="A105" s="78" t="s">
        <v>1741</v>
      </c>
      <c r="B105" s="84" t="s">
        <v>290</v>
      </c>
      <c r="C105" s="78">
        <f>VLOOKUP(GroupVertices[[#This Row],[Vertex]],Vertices[],MATCH("ID",Vertices[[#Headers],[Vertex]:[Vertex Content Word Count]],0),FALSE)</f>
        <v>91</v>
      </c>
    </row>
    <row r="106" spans="1:3" ht="15">
      <c r="A106" s="78" t="s">
        <v>1741</v>
      </c>
      <c r="B106" s="84" t="s">
        <v>289</v>
      </c>
      <c r="C106" s="78">
        <f>VLOOKUP(GroupVertices[[#This Row],[Vertex]],Vertices[],MATCH("ID",Vertices[[#Headers],[Vertex]:[Vertex Content Word Count]],0),FALSE)</f>
        <v>43</v>
      </c>
    </row>
    <row r="107" spans="1:3" ht="15">
      <c r="A107" s="78" t="s">
        <v>1741</v>
      </c>
      <c r="B107" s="84" t="s">
        <v>248</v>
      </c>
      <c r="C107" s="78">
        <f>VLOOKUP(GroupVertices[[#This Row],[Vertex]],Vertices[],MATCH("ID",Vertices[[#Headers],[Vertex]:[Vertex Content Word Count]],0),FALSE)</f>
        <v>42</v>
      </c>
    </row>
    <row r="108" spans="1:3" ht="15">
      <c r="A108" s="78" t="s">
        <v>1742</v>
      </c>
      <c r="B108" s="84" t="s">
        <v>266</v>
      </c>
      <c r="C108" s="78">
        <f>VLOOKUP(GroupVertices[[#This Row],[Vertex]],Vertices[],MATCH("ID",Vertices[[#Headers],[Vertex]:[Vertex Content Word Count]],0),FALSE)</f>
        <v>62</v>
      </c>
    </row>
    <row r="109" spans="1:3" ht="15">
      <c r="A109" s="78" t="s">
        <v>1742</v>
      </c>
      <c r="B109" s="84" t="s">
        <v>265</v>
      </c>
      <c r="C109" s="78">
        <f>VLOOKUP(GroupVertices[[#This Row],[Vertex]],Vertices[],MATCH("ID",Vertices[[#Headers],[Vertex]:[Vertex Content Word Count]],0),FALSE)</f>
        <v>54</v>
      </c>
    </row>
    <row r="110" spans="1:3" ht="15">
      <c r="A110" s="78" t="s">
        <v>1742</v>
      </c>
      <c r="B110" s="84" t="s">
        <v>257</v>
      </c>
      <c r="C110" s="78">
        <f>VLOOKUP(GroupVertices[[#This Row],[Vertex]],Vertices[],MATCH("ID",Vertices[[#Headers],[Vertex]:[Vertex Content Word Count]],0),FALSE)</f>
        <v>53</v>
      </c>
    </row>
    <row r="111" spans="1:3" ht="15">
      <c r="A111" s="78" t="s">
        <v>1743</v>
      </c>
      <c r="B111" s="84" t="s">
        <v>299</v>
      </c>
      <c r="C111" s="78">
        <f>VLOOKUP(GroupVertices[[#This Row],[Vertex]],Vertices[],MATCH("ID",Vertices[[#Headers],[Vertex]:[Vertex Content Word Count]],0),FALSE)</f>
        <v>103</v>
      </c>
    </row>
    <row r="112" spans="1:3" ht="15">
      <c r="A112" s="78" t="s">
        <v>1743</v>
      </c>
      <c r="B112" s="84" t="s">
        <v>329</v>
      </c>
      <c r="C112" s="78">
        <f>VLOOKUP(GroupVertices[[#This Row],[Vertex]],Vertices[],MATCH("ID",Vertices[[#Headers],[Vertex]:[Vertex Content Word Count]],0),FALSE)</f>
        <v>104</v>
      </c>
    </row>
    <row r="113" spans="1:3" ht="15">
      <c r="A113" s="78" t="s">
        <v>1744</v>
      </c>
      <c r="B113" s="84" t="s">
        <v>276</v>
      </c>
      <c r="C113" s="78">
        <f>VLOOKUP(GroupVertices[[#This Row],[Vertex]],Vertices[],MATCH("ID",Vertices[[#Headers],[Vertex]:[Vertex Content Word Count]],0),FALSE)</f>
        <v>73</v>
      </c>
    </row>
    <row r="114" spans="1:3" ht="15">
      <c r="A114" s="78" t="s">
        <v>1744</v>
      </c>
      <c r="B114" s="84" t="s">
        <v>323</v>
      </c>
      <c r="C114" s="78">
        <f>VLOOKUP(GroupVertices[[#This Row],[Vertex]],Vertices[],MATCH("ID",Vertices[[#Headers],[Vertex]:[Vertex Content Word Count]],0),FALSE)</f>
        <v>74</v>
      </c>
    </row>
    <row r="115" spans="1:3" ht="15">
      <c r="A115" s="78" t="s">
        <v>1745</v>
      </c>
      <c r="B115" s="84" t="s">
        <v>263</v>
      </c>
      <c r="C115" s="78">
        <f>VLOOKUP(GroupVertices[[#This Row],[Vertex]],Vertices[],MATCH("ID",Vertices[[#Headers],[Vertex]:[Vertex Content Word Count]],0),FALSE)</f>
        <v>60</v>
      </c>
    </row>
    <row r="116" spans="1:3" ht="15">
      <c r="A116" s="78" t="s">
        <v>1745</v>
      </c>
      <c r="B116" s="84" t="s">
        <v>262</v>
      </c>
      <c r="C116" s="78">
        <f>VLOOKUP(GroupVertices[[#This Row],[Vertex]],Vertices[],MATCH("ID",Vertices[[#Headers],[Vertex]:[Vertex Content Word Count]],0),FALSE)</f>
        <v>59</v>
      </c>
    </row>
    <row r="117" spans="1:3" ht="15">
      <c r="A117" s="78" t="s">
        <v>1746</v>
      </c>
      <c r="B117" s="84" t="s">
        <v>247</v>
      </c>
      <c r="C117" s="78">
        <f>VLOOKUP(GroupVertices[[#This Row],[Vertex]],Vertices[],MATCH("ID",Vertices[[#Headers],[Vertex]:[Vertex Content Word Count]],0),FALSE)</f>
        <v>40</v>
      </c>
    </row>
    <row r="118" spans="1:3" ht="15">
      <c r="A118" s="78" t="s">
        <v>1746</v>
      </c>
      <c r="B118" s="84" t="s">
        <v>321</v>
      </c>
      <c r="C118" s="78">
        <f>VLOOKUP(GroupVertices[[#This Row],[Vertex]],Vertices[],MATCH("ID",Vertices[[#Headers],[Vertex]:[Vertex Content Word Count]],0),FALSE)</f>
        <v>41</v>
      </c>
    </row>
    <row r="119" spans="1:3" ht="15">
      <c r="A119" s="78" t="s">
        <v>1747</v>
      </c>
      <c r="B119" s="84" t="s">
        <v>234</v>
      </c>
      <c r="C119" s="78">
        <f>VLOOKUP(GroupVertices[[#This Row],[Vertex]],Vertices[],MATCH("ID",Vertices[[#Headers],[Vertex]:[Vertex Content Word Count]],0),FALSE)</f>
        <v>26</v>
      </c>
    </row>
    <row r="120" spans="1:3" ht="15">
      <c r="A120" s="78" t="s">
        <v>1747</v>
      </c>
      <c r="B120" s="84" t="s">
        <v>233</v>
      </c>
      <c r="C120" s="78">
        <f>VLOOKUP(GroupVertices[[#This Row],[Vertex]],Vertices[],MATCH("ID",Vertices[[#Headers],[Vertex]:[Vertex Content Word Count]],0),FALSE)</f>
        <v>25</v>
      </c>
    </row>
    <row r="121" spans="1:3" ht="15">
      <c r="A121" s="78" t="s">
        <v>1748</v>
      </c>
      <c r="B121" s="84" t="s">
        <v>218</v>
      </c>
      <c r="C121" s="78">
        <f>VLOOKUP(GroupVertices[[#This Row],[Vertex]],Vertices[],MATCH("ID",Vertices[[#Headers],[Vertex]:[Vertex Content Word Count]],0),FALSE)</f>
        <v>5</v>
      </c>
    </row>
    <row r="122" spans="1:3" ht="15">
      <c r="A122" s="78" t="s">
        <v>1748</v>
      </c>
      <c r="B122" s="84" t="s">
        <v>213</v>
      </c>
      <c r="C122"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1767</v>
      </c>
      <c r="B2" s="34" t="s">
        <v>1694</v>
      </c>
      <c r="D2" s="31">
        <f>MIN(Vertices[Degree])</f>
        <v>0</v>
      </c>
      <c r="E2" s="3">
        <f>COUNTIF(Vertices[Degree],"&gt;= "&amp;D2)-COUNTIF(Vertices[Degree],"&gt;="&amp;D3)</f>
        <v>0</v>
      </c>
      <c r="F2" s="37">
        <f>MIN(Vertices[In-Degree])</f>
        <v>0</v>
      </c>
      <c r="G2" s="38">
        <f>COUNTIF(Vertices[In-Degree],"&gt;= "&amp;F2)-COUNTIF(Vertices[In-Degree],"&gt;="&amp;F3)</f>
        <v>59</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103</v>
      </c>
      <c r="L2" s="37">
        <f>MIN(Vertices[Closeness Centrality])</f>
        <v>0</v>
      </c>
      <c r="M2" s="38">
        <f>COUNTIF(Vertices[Closeness Centrality],"&gt;= "&amp;L2)-COUNTIF(Vertices[Closeness Centrality],"&gt;="&amp;L3)</f>
        <v>105</v>
      </c>
      <c r="N2" s="37">
        <f>MIN(Vertices[Eigenvector Centrality])</f>
        <v>0</v>
      </c>
      <c r="O2" s="38">
        <f>COUNTIF(Vertices[Eigenvector Centrality],"&gt;= "&amp;N2)-COUNTIF(Vertices[Eigenvector Centrality],"&gt;="&amp;N3)</f>
        <v>51</v>
      </c>
      <c r="P2" s="37">
        <f>MIN(Vertices[PageRank])</f>
        <v>0.427372</v>
      </c>
      <c r="Q2" s="38">
        <f>COUNTIF(Vertices[PageRank],"&gt;= "&amp;P2)-COUNTIF(Vertices[PageRank],"&gt;="&amp;P3)</f>
        <v>52</v>
      </c>
      <c r="R2" s="37">
        <f>MIN(Vertices[Clustering Coefficient])</f>
        <v>0</v>
      </c>
      <c r="S2" s="43">
        <f>COUNTIF(Vertices[Clustering Coefficient],"&gt;= "&amp;R2)-COUNTIF(Vertices[Clustering Coefficient],"&gt;="&amp;R3)</f>
        <v>102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0.7090909090909091</v>
      </c>
      <c r="G3" s="40">
        <f>COUNTIF(Vertices[In-Degree],"&gt;= "&amp;F3)-COUNTIF(Vertices[In-Degree],"&gt;="&amp;F4)</f>
        <v>43</v>
      </c>
      <c r="H3" s="39">
        <f aca="true" t="shared" si="3" ref="H3:H26">H2+($H$57-$H$2)/BinDivisor</f>
        <v>0.07272727272727272</v>
      </c>
      <c r="I3" s="40">
        <f>COUNTIF(Vertices[Out-Degree],"&gt;= "&amp;H3)-COUNTIF(Vertices[Out-Degree],"&gt;="&amp;H4)</f>
        <v>0</v>
      </c>
      <c r="J3" s="39">
        <f aca="true" t="shared" si="4" ref="J3:J26">J2+($J$57-$J$2)/BinDivisor</f>
        <v>81.83939394545455</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0.0021534363636363635</v>
      </c>
      <c r="O3" s="40">
        <f>COUNTIF(Vertices[Eigenvector Centrality],"&gt;= "&amp;N3)-COUNTIF(Vertices[Eigenvector Centrality],"&gt;="&amp;N4)</f>
        <v>11</v>
      </c>
      <c r="P3" s="39">
        <f aca="true" t="shared" si="7" ref="P3:P26">P2+($P$57-$P$2)/BinDivisor</f>
        <v>0.6919985636363636</v>
      </c>
      <c r="Q3" s="40">
        <f>COUNTIF(Vertices[PageRank],"&gt;= "&amp;P3)-COUNTIF(Vertices[PageRank],"&gt;="&amp;P4)</f>
        <v>19</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121</v>
      </c>
      <c r="D4" s="32">
        <f t="shared" si="1"/>
        <v>0</v>
      </c>
      <c r="E4" s="3">
        <f>COUNTIF(Vertices[Degree],"&gt;= "&amp;D4)-COUNTIF(Vertices[Degree],"&gt;="&amp;D5)</f>
        <v>0</v>
      </c>
      <c r="F4" s="37">
        <f t="shared" si="2"/>
        <v>1.4181818181818182</v>
      </c>
      <c r="G4" s="38">
        <f>COUNTIF(Vertices[In-Degree],"&gt;= "&amp;F4)-COUNTIF(Vertices[In-Degree],"&gt;="&amp;F5)</f>
        <v>11</v>
      </c>
      <c r="H4" s="37">
        <f t="shared" si="3"/>
        <v>0.14545454545454545</v>
      </c>
      <c r="I4" s="38">
        <f>COUNTIF(Vertices[Out-Degree],"&gt;= "&amp;H4)-COUNTIF(Vertices[Out-Degree],"&gt;="&amp;H5)</f>
        <v>0</v>
      </c>
      <c r="J4" s="37">
        <f t="shared" si="4"/>
        <v>163.6787878909091</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0.004306872727272727</v>
      </c>
      <c r="O4" s="38">
        <f>COUNTIF(Vertices[Eigenvector Centrality],"&gt;= "&amp;N4)-COUNTIF(Vertices[Eigenvector Centrality],"&gt;="&amp;N5)</f>
        <v>15</v>
      </c>
      <c r="P4" s="37">
        <f t="shared" si="7"/>
        <v>0.9566251272727272</v>
      </c>
      <c r="Q4" s="38">
        <f>COUNTIF(Vertices[PageRank],"&gt;= "&amp;P4)-COUNTIF(Vertices[PageRank],"&gt;="&amp;P5)</f>
        <v>33</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2.1272727272727274</v>
      </c>
      <c r="G5" s="40">
        <f>COUNTIF(Vertices[In-Degree],"&gt;= "&amp;F5)-COUNTIF(Vertices[In-Degree],"&gt;="&amp;F6)</f>
        <v>0</v>
      </c>
      <c r="H5" s="39">
        <f t="shared" si="3"/>
        <v>0.21818181818181817</v>
      </c>
      <c r="I5" s="40">
        <f>COUNTIF(Vertices[Out-Degree],"&gt;= "&amp;H5)-COUNTIF(Vertices[Out-Degree],"&gt;="&amp;H6)</f>
        <v>0</v>
      </c>
      <c r="J5" s="39">
        <f t="shared" si="4"/>
        <v>245.51818183636362</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0.00646030909090909</v>
      </c>
      <c r="O5" s="40">
        <f>COUNTIF(Vertices[Eigenvector Centrality],"&gt;= "&amp;N5)-COUNTIF(Vertices[Eigenvector Centrality],"&gt;="&amp;N6)</f>
        <v>3</v>
      </c>
      <c r="P5" s="39">
        <f t="shared" si="7"/>
        <v>1.221251690909091</v>
      </c>
      <c r="Q5" s="40">
        <f>COUNTIF(Vertices[PageRank],"&gt;= "&amp;P5)-COUNTIF(Vertices[PageRank],"&gt;="&amp;P6)</f>
        <v>6</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141</v>
      </c>
      <c r="D6" s="32">
        <f t="shared" si="1"/>
        <v>0</v>
      </c>
      <c r="E6" s="3">
        <f>COUNTIF(Vertices[Degree],"&gt;= "&amp;D6)-COUNTIF(Vertices[Degree],"&gt;="&amp;D7)</f>
        <v>0</v>
      </c>
      <c r="F6" s="37">
        <f t="shared" si="2"/>
        <v>2.8363636363636364</v>
      </c>
      <c r="G6" s="38">
        <f>COUNTIF(Vertices[In-Degree],"&gt;= "&amp;F6)-COUNTIF(Vertices[In-Degree],"&gt;="&amp;F7)</f>
        <v>5</v>
      </c>
      <c r="H6" s="37">
        <f t="shared" si="3"/>
        <v>0.2909090909090909</v>
      </c>
      <c r="I6" s="38">
        <f>COUNTIF(Vertices[Out-Degree],"&gt;= "&amp;H6)-COUNTIF(Vertices[Out-Degree],"&gt;="&amp;H7)</f>
        <v>0</v>
      </c>
      <c r="J6" s="37">
        <f t="shared" si="4"/>
        <v>327.3575757818182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0.008613745454545454</v>
      </c>
      <c r="O6" s="38">
        <f>COUNTIF(Vertices[Eigenvector Centrality],"&gt;= "&amp;N6)-COUNTIF(Vertices[Eigenvector Centrality],"&gt;="&amp;N7)</f>
        <v>1</v>
      </c>
      <c r="P6" s="37">
        <f t="shared" si="7"/>
        <v>1.4858782545454545</v>
      </c>
      <c r="Q6" s="38">
        <f>COUNTIF(Vertices[PageRank],"&gt;= "&amp;P6)-COUNTIF(Vertices[PageRank],"&gt;="&amp;P7)</f>
        <v>6</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14</v>
      </c>
      <c r="D7" s="32">
        <f t="shared" si="1"/>
        <v>0</v>
      </c>
      <c r="E7" s="3">
        <f>COUNTIF(Vertices[Degree],"&gt;= "&amp;D7)-COUNTIF(Vertices[Degree],"&gt;="&amp;D8)</f>
        <v>0</v>
      </c>
      <c r="F7" s="39">
        <f t="shared" si="2"/>
        <v>3.5454545454545454</v>
      </c>
      <c r="G7" s="40">
        <f>COUNTIF(Vertices[In-Degree],"&gt;= "&amp;F7)-COUNTIF(Vertices[In-Degree],"&gt;="&amp;F8)</f>
        <v>0</v>
      </c>
      <c r="H7" s="39">
        <f t="shared" si="3"/>
        <v>0.36363636363636365</v>
      </c>
      <c r="I7" s="40">
        <f>COUNTIF(Vertices[Out-Degree],"&gt;= "&amp;H7)-COUNTIF(Vertices[Out-Degree],"&gt;="&amp;H8)</f>
        <v>0</v>
      </c>
      <c r="J7" s="39">
        <f t="shared" si="4"/>
        <v>409.19696972727274</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0.010767181818181818</v>
      </c>
      <c r="O7" s="40">
        <f>COUNTIF(Vertices[Eigenvector Centrality],"&gt;= "&amp;N7)-COUNTIF(Vertices[Eigenvector Centrality],"&gt;="&amp;N8)</f>
        <v>0</v>
      </c>
      <c r="P7" s="39">
        <f t="shared" si="7"/>
        <v>1.7505048181818181</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155</v>
      </c>
      <c r="D8" s="32">
        <f t="shared" si="1"/>
        <v>0</v>
      </c>
      <c r="E8" s="3">
        <f>COUNTIF(Vertices[Degree],"&gt;= "&amp;D8)-COUNTIF(Vertices[Degree],"&gt;="&amp;D9)</f>
        <v>0</v>
      </c>
      <c r="F8" s="37">
        <f t="shared" si="2"/>
        <v>4.254545454545455</v>
      </c>
      <c r="G8" s="38">
        <f>COUNTIF(Vertices[In-Degree],"&gt;= "&amp;F8)-COUNTIF(Vertices[In-Degree],"&gt;="&amp;F9)</f>
        <v>0</v>
      </c>
      <c r="H8" s="37">
        <f t="shared" si="3"/>
        <v>0.4363636363636364</v>
      </c>
      <c r="I8" s="38">
        <f>COUNTIF(Vertices[Out-Degree],"&gt;= "&amp;H8)-COUNTIF(Vertices[Out-Degree],"&gt;="&amp;H9)</f>
        <v>0</v>
      </c>
      <c r="J8" s="37">
        <f t="shared" si="4"/>
        <v>491.0363636727273</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0.012920618181818182</v>
      </c>
      <c r="O8" s="38">
        <f>COUNTIF(Vertices[Eigenvector Centrality],"&gt;= "&amp;N8)-COUNTIF(Vertices[Eigenvector Centrality],"&gt;="&amp;N9)</f>
        <v>0</v>
      </c>
      <c r="P8" s="37">
        <f t="shared" si="7"/>
        <v>2.0151313818181817</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4.963636363636364</v>
      </c>
      <c r="G9" s="40">
        <f>COUNTIF(Vertices[In-Degree],"&gt;= "&amp;F9)-COUNTIF(Vertices[In-Degree],"&gt;="&amp;F10)</f>
        <v>0</v>
      </c>
      <c r="H9" s="39">
        <f t="shared" si="3"/>
        <v>0.5090909090909091</v>
      </c>
      <c r="I9" s="40">
        <f>COUNTIF(Vertices[Out-Degree],"&gt;= "&amp;H9)-COUNTIF(Vertices[Out-Degree],"&gt;="&amp;H10)</f>
        <v>0</v>
      </c>
      <c r="J9" s="39">
        <f t="shared" si="4"/>
        <v>572.8757576181819</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0.015074054545454546</v>
      </c>
      <c r="O9" s="40">
        <f>COUNTIF(Vertices[Eigenvector Centrality],"&gt;= "&amp;N9)-COUNTIF(Vertices[Eigenvector Centrality],"&gt;="&amp;N10)</f>
        <v>27</v>
      </c>
      <c r="P9" s="39">
        <f t="shared" si="7"/>
        <v>2.2797579454545454</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43</v>
      </c>
      <c r="D10" s="32">
        <f t="shared" si="1"/>
        <v>0</v>
      </c>
      <c r="E10" s="3">
        <f>COUNTIF(Vertices[Degree],"&gt;= "&amp;D10)-COUNTIF(Vertices[Degree],"&gt;="&amp;D11)</f>
        <v>0</v>
      </c>
      <c r="F10" s="37">
        <f t="shared" si="2"/>
        <v>5.672727272727273</v>
      </c>
      <c r="G10" s="38">
        <f>COUNTIF(Vertices[In-Degree],"&gt;= "&amp;F10)-COUNTIF(Vertices[In-Degree],"&gt;="&amp;F11)</f>
        <v>0</v>
      </c>
      <c r="H10" s="37">
        <f t="shared" si="3"/>
        <v>0.5818181818181819</v>
      </c>
      <c r="I10" s="38">
        <f>COUNTIF(Vertices[Out-Degree],"&gt;= "&amp;H10)-COUNTIF(Vertices[Out-Degree],"&gt;="&amp;H11)</f>
        <v>0</v>
      </c>
      <c r="J10" s="37">
        <f t="shared" si="4"/>
        <v>654.7151515636364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0.01722749090909091</v>
      </c>
      <c r="O10" s="38">
        <f>COUNTIF(Vertices[Eigenvector Centrality],"&gt;= "&amp;N10)-COUNTIF(Vertices[Eigenvector Centrality],"&gt;="&amp;N11)</f>
        <v>3</v>
      </c>
      <c r="P10" s="37">
        <f t="shared" si="7"/>
        <v>2.544384509090909</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6.381818181818182</v>
      </c>
      <c r="G11" s="40">
        <f>COUNTIF(Vertices[In-Degree],"&gt;= "&amp;F11)-COUNTIF(Vertices[In-Degree],"&gt;="&amp;F12)</f>
        <v>0</v>
      </c>
      <c r="H11" s="39">
        <f t="shared" si="3"/>
        <v>0.6545454545454547</v>
      </c>
      <c r="I11" s="40">
        <f>COUNTIF(Vertices[Out-Degree],"&gt;= "&amp;H11)-COUNTIF(Vertices[Out-Degree],"&gt;="&amp;H12)</f>
        <v>0</v>
      </c>
      <c r="J11" s="39">
        <f t="shared" si="4"/>
        <v>736.5545455090909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0.01938092727272727</v>
      </c>
      <c r="O11" s="40">
        <f>COUNTIF(Vertices[Eigenvector Centrality],"&gt;= "&amp;N11)-COUNTIF(Vertices[Eigenvector Centrality],"&gt;="&amp;N12)</f>
        <v>4</v>
      </c>
      <c r="P11" s="39">
        <f t="shared" si="7"/>
        <v>2.8090110727272726</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170</v>
      </c>
      <c r="B12" s="34">
        <v>0.018691588785046728</v>
      </c>
      <c r="D12" s="32">
        <f t="shared" si="1"/>
        <v>0</v>
      </c>
      <c r="E12" s="3">
        <f>COUNTIF(Vertices[Degree],"&gt;= "&amp;D12)-COUNTIF(Vertices[Degree],"&gt;="&amp;D13)</f>
        <v>0</v>
      </c>
      <c r="F12" s="37">
        <f t="shared" si="2"/>
        <v>7.090909090909091</v>
      </c>
      <c r="G12" s="38">
        <f>COUNTIF(Vertices[In-Degree],"&gt;= "&amp;F12)-COUNTIF(Vertices[In-Degree],"&gt;="&amp;F13)</f>
        <v>0</v>
      </c>
      <c r="H12" s="37">
        <f t="shared" si="3"/>
        <v>0.7272727272727274</v>
      </c>
      <c r="I12" s="38">
        <f>COUNTIF(Vertices[Out-Degree],"&gt;= "&amp;H12)-COUNTIF(Vertices[Out-Degree],"&gt;="&amp;H13)</f>
        <v>0</v>
      </c>
      <c r="J12" s="37">
        <f t="shared" si="4"/>
        <v>818.3939394545454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0.021534363636363633</v>
      </c>
      <c r="O12" s="38">
        <f>COUNTIF(Vertices[Eigenvector Centrality],"&gt;= "&amp;N12)-COUNTIF(Vertices[Eigenvector Centrality],"&gt;="&amp;N13)</f>
        <v>0</v>
      </c>
      <c r="P12" s="37">
        <f t="shared" si="7"/>
        <v>3.073637636363636</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0.03669724770642202</v>
      </c>
      <c r="D13" s="32">
        <f t="shared" si="1"/>
        <v>0</v>
      </c>
      <c r="E13" s="3">
        <f>COUNTIF(Vertices[Degree],"&gt;= "&amp;D13)-COUNTIF(Vertices[Degree],"&gt;="&amp;D14)</f>
        <v>0</v>
      </c>
      <c r="F13" s="39">
        <f t="shared" si="2"/>
        <v>7.8</v>
      </c>
      <c r="G13" s="40">
        <f>COUNTIF(Vertices[In-Degree],"&gt;= "&amp;F13)-COUNTIF(Vertices[In-Degree],"&gt;="&amp;F14)</f>
        <v>0</v>
      </c>
      <c r="H13" s="39">
        <f t="shared" si="3"/>
        <v>0.8000000000000002</v>
      </c>
      <c r="I13" s="40">
        <f>COUNTIF(Vertices[Out-Degree],"&gt;= "&amp;H13)-COUNTIF(Vertices[Out-Degree],"&gt;="&amp;H14)</f>
        <v>0</v>
      </c>
      <c r="J13" s="39">
        <f t="shared" si="4"/>
        <v>900.2333333999999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0.023687799999999995</v>
      </c>
      <c r="O13" s="40">
        <f>COUNTIF(Vertices[Eigenvector Centrality],"&gt;= "&amp;N13)-COUNTIF(Vertices[Eigenvector Centrality],"&gt;="&amp;N14)</f>
        <v>2</v>
      </c>
      <c r="P13" s="39">
        <f t="shared" si="7"/>
        <v>3.3382642</v>
      </c>
      <c r="Q13" s="40">
        <f>COUNTIF(Vertices[PageRank],"&gt;= "&amp;P13)-COUNTIF(Vertices[PageRank],"&gt;="&amp;P14)</f>
        <v>0</v>
      </c>
      <c r="R13" s="39">
        <f t="shared" si="8"/>
        <v>0.10000000000000002</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8.50909090909091</v>
      </c>
      <c r="G14" s="38">
        <f>COUNTIF(Vertices[In-Degree],"&gt;= "&amp;F14)-COUNTIF(Vertices[In-Degree],"&gt;="&amp;F15)</f>
        <v>1</v>
      </c>
      <c r="H14" s="37">
        <f t="shared" si="3"/>
        <v>0.8727272727272729</v>
      </c>
      <c r="I14" s="38">
        <f>COUNTIF(Vertices[Out-Degree],"&gt;= "&amp;H14)-COUNTIF(Vertices[Out-Degree],"&gt;="&amp;H15)</f>
        <v>0</v>
      </c>
      <c r="J14" s="37">
        <f t="shared" si="4"/>
        <v>982.0727273454544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0.025841236363636357</v>
      </c>
      <c r="O14" s="38">
        <f>COUNTIF(Vertices[Eigenvector Centrality],"&gt;= "&amp;N14)-COUNTIF(Vertices[Eigenvector Centrality],"&gt;="&amp;N15)</f>
        <v>2</v>
      </c>
      <c r="P14" s="37">
        <f t="shared" si="7"/>
        <v>3.6028907636363634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32</v>
      </c>
      <c r="D15" s="32">
        <f t="shared" si="1"/>
        <v>0</v>
      </c>
      <c r="E15" s="3">
        <f>COUNTIF(Vertices[Degree],"&gt;= "&amp;D15)-COUNTIF(Vertices[Degree],"&gt;="&amp;D16)</f>
        <v>0</v>
      </c>
      <c r="F15" s="39">
        <f t="shared" si="2"/>
        <v>9.218181818181819</v>
      </c>
      <c r="G15" s="40">
        <f>COUNTIF(Vertices[In-Degree],"&gt;= "&amp;F15)-COUNTIF(Vertices[In-Degree],"&gt;="&amp;F16)</f>
        <v>0</v>
      </c>
      <c r="H15" s="39">
        <f t="shared" si="3"/>
        <v>0.9454545454545457</v>
      </c>
      <c r="I15" s="40">
        <f>COUNTIF(Vertices[Out-Degree],"&gt;= "&amp;H15)-COUNTIF(Vertices[Out-Degree],"&gt;="&amp;H16)</f>
        <v>85</v>
      </c>
      <c r="J15" s="39">
        <f t="shared" si="4"/>
        <v>1063.912121290909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0.02799467272727272</v>
      </c>
      <c r="O15" s="40">
        <f>COUNTIF(Vertices[Eigenvector Centrality],"&gt;= "&amp;N15)-COUNTIF(Vertices[Eigenvector Centrality],"&gt;="&amp;N16)</f>
        <v>0</v>
      </c>
      <c r="P15" s="39">
        <f t="shared" si="7"/>
        <v>3.867517327272727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24</v>
      </c>
      <c r="D16" s="32">
        <f t="shared" si="1"/>
        <v>0</v>
      </c>
      <c r="E16" s="3">
        <f>COUNTIF(Vertices[Degree],"&gt;= "&amp;D16)-COUNTIF(Vertices[Degree],"&gt;="&amp;D17)</f>
        <v>0</v>
      </c>
      <c r="F16" s="37">
        <f t="shared" si="2"/>
        <v>9.927272727272728</v>
      </c>
      <c r="G16" s="38">
        <f>COUNTIF(Vertices[In-Degree],"&gt;= "&amp;F16)-COUNTIF(Vertices[In-Degree],"&gt;="&amp;F17)</f>
        <v>0</v>
      </c>
      <c r="H16" s="37">
        <f t="shared" si="3"/>
        <v>1.0181818181818183</v>
      </c>
      <c r="I16" s="38">
        <f>COUNTIF(Vertices[Out-Degree],"&gt;= "&amp;H16)-COUNTIF(Vertices[Out-Degree],"&gt;="&amp;H17)</f>
        <v>0</v>
      </c>
      <c r="J16" s="37">
        <f t="shared" si="4"/>
        <v>1145.7515152363635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0.03014810909090908</v>
      </c>
      <c r="O16" s="38">
        <f>COUNTIF(Vertices[Eigenvector Centrality],"&gt;= "&amp;N16)-COUNTIF(Vertices[Eigenvector Centrality],"&gt;="&amp;N17)</f>
        <v>1</v>
      </c>
      <c r="P16" s="37">
        <f t="shared" si="7"/>
        <v>4.132143890909091</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81</v>
      </c>
      <c r="D17" s="32">
        <f t="shared" si="1"/>
        <v>0</v>
      </c>
      <c r="E17" s="3">
        <f>COUNTIF(Vertices[Degree],"&gt;= "&amp;D17)-COUNTIF(Vertices[Degree],"&gt;="&amp;D18)</f>
        <v>0</v>
      </c>
      <c r="F17" s="39">
        <f t="shared" si="2"/>
        <v>10.636363636363637</v>
      </c>
      <c r="G17" s="40">
        <f>COUNTIF(Vertices[In-Degree],"&gt;= "&amp;F17)-COUNTIF(Vertices[In-Degree],"&gt;="&amp;F18)</f>
        <v>0</v>
      </c>
      <c r="H17" s="39">
        <f t="shared" si="3"/>
        <v>1.090909090909091</v>
      </c>
      <c r="I17" s="40">
        <f>COUNTIF(Vertices[Out-Degree],"&gt;= "&amp;H17)-COUNTIF(Vertices[Out-Degree],"&gt;="&amp;H18)</f>
        <v>0</v>
      </c>
      <c r="J17" s="39">
        <f t="shared" si="4"/>
        <v>1227.590909181818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0.032301545454545444</v>
      </c>
      <c r="O17" s="40">
        <f>COUNTIF(Vertices[Eigenvector Centrality],"&gt;= "&amp;N17)-COUNTIF(Vertices[Eigenvector Centrality],"&gt;="&amp;N18)</f>
        <v>0</v>
      </c>
      <c r="P17" s="39">
        <f t="shared" si="7"/>
        <v>4.396770454545454</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112</v>
      </c>
      <c r="D18" s="32">
        <f t="shared" si="1"/>
        <v>0</v>
      </c>
      <c r="E18" s="3">
        <f>COUNTIF(Vertices[Degree],"&gt;= "&amp;D18)-COUNTIF(Vertices[Degree],"&gt;="&amp;D19)</f>
        <v>0</v>
      </c>
      <c r="F18" s="37">
        <f t="shared" si="2"/>
        <v>11.345454545454546</v>
      </c>
      <c r="G18" s="38">
        <f>COUNTIF(Vertices[In-Degree],"&gt;= "&amp;F18)-COUNTIF(Vertices[In-Degree],"&gt;="&amp;F19)</f>
        <v>0</v>
      </c>
      <c r="H18" s="37">
        <f t="shared" si="3"/>
        <v>1.1636363636363638</v>
      </c>
      <c r="I18" s="38">
        <f>COUNTIF(Vertices[Out-Degree],"&gt;= "&amp;H18)-COUNTIF(Vertices[Out-Degree],"&gt;="&amp;H19)</f>
        <v>0</v>
      </c>
      <c r="J18" s="37">
        <f t="shared" si="4"/>
        <v>1309.4303031272725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0.03445498181818181</v>
      </c>
      <c r="O18" s="38">
        <f>COUNTIF(Vertices[Eigenvector Centrality],"&gt;= "&amp;N18)-COUNTIF(Vertices[Eigenvector Centrality],"&gt;="&amp;N19)</f>
        <v>0</v>
      </c>
      <c r="P18" s="37">
        <f t="shared" si="7"/>
        <v>4.661397018181818</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12.054545454545455</v>
      </c>
      <c r="G19" s="40">
        <f>COUNTIF(Vertices[In-Degree],"&gt;= "&amp;F19)-COUNTIF(Vertices[In-Degree],"&gt;="&amp;F20)</f>
        <v>0</v>
      </c>
      <c r="H19" s="39">
        <f t="shared" si="3"/>
        <v>1.2363636363636366</v>
      </c>
      <c r="I19" s="40">
        <f>COUNTIF(Vertices[Out-Degree],"&gt;= "&amp;H19)-COUNTIF(Vertices[Out-Degree],"&gt;="&amp;H20)</f>
        <v>0</v>
      </c>
      <c r="J19" s="39">
        <f t="shared" si="4"/>
        <v>1391.269697072727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0.036608418181818175</v>
      </c>
      <c r="O19" s="40">
        <f>COUNTIF(Vertices[Eigenvector Centrality],"&gt;= "&amp;N19)-COUNTIF(Vertices[Eigenvector Centrality],"&gt;="&amp;N20)</f>
        <v>0</v>
      </c>
      <c r="P19" s="39">
        <f t="shared" si="7"/>
        <v>4.926023581818182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12.763636363636364</v>
      </c>
      <c r="G20" s="38">
        <f>COUNTIF(Vertices[In-Degree],"&gt;= "&amp;F20)-COUNTIF(Vertices[In-Degree],"&gt;="&amp;F21)</f>
        <v>0</v>
      </c>
      <c r="H20" s="37">
        <f t="shared" si="3"/>
        <v>1.3090909090909093</v>
      </c>
      <c r="I20" s="38">
        <f>COUNTIF(Vertices[Out-Degree],"&gt;= "&amp;H20)-COUNTIF(Vertices[Out-Degree],"&gt;="&amp;H21)</f>
        <v>0</v>
      </c>
      <c r="J20" s="37">
        <f t="shared" si="4"/>
        <v>1473.1090910181815</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0.03876185454545454</v>
      </c>
      <c r="O20" s="38">
        <f>COUNTIF(Vertices[Eigenvector Centrality],"&gt;= "&amp;N20)-COUNTIF(Vertices[Eigenvector Centrality],"&gt;="&amp;N21)</f>
        <v>0</v>
      </c>
      <c r="P20" s="37">
        <f t="shared" si="7"/>
        <v>5.190650145454546</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157</v>
      </c>
      <c r="B21" s="34">
        <v>3.054205</v>
      </c>
      <c r="D21" s="32">
        <f t="shared" si="1"/>
        <v>0</v>
      </c>
      <c r="E21" s="3">
        <f>COUNTIF(Vertices[Degree],"&gt;= "&amp;D21)-COUNTIF(Vertices[Degree],"&gt;="&amp;D22)</f>
        <v>0</v>
      </c>
      <c r="F21" s="39">
        <f t="shared" si="2"/>
        <v>13.472727272727273</v>
      </c>
      <c r="G21" s="40">
        <f>COUNTIF(Vertices[In-Degree],"&gt;= "&amp;F21)-COUNTIF(Vertices[In-Degree],"&gt;="&amp;F22)</f>
        <v>0</v>
      </c>
      <c r="H21" s="39">
        <f t="shared" si="3"/>
        <v>1.381818181818182</v>
      </c>
      <c r="I21" s="40">
        <f>COUNTIF(Vertices[Out-Degree],"&gt;= "&amp;H21)-COUNTIF(Vertices[Out-Degree],"&gt;="&amp;H22)</f>
        <v>0</v>
      </c>
      <c r="J21" s="39">
        <f t="shared" si="4"/>
        <v>1554.948484963636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0.04091529090909091</v>
      </c>
      <c r="O21" s="40">
        <f>COUNTIF(Vertices[Eigenvector Centrality],"&gt;= "&amp;N21)-COUNTIF(Vertices[Eigenvector Centrality],"&gt;="&amp;N22)</f>
        <v>0</v>
      </c>
      <c r="P21" s="39">
        <f t="shared" si="7"/>
        <v>5.45527670909091</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14.181818181818182</v>
      </c>
      <c r="G22" s="38">
        <f>COUNTIF(Vertices[In-Degree],"&gt;= "&amp;F22)-COUNTIF(Vertices[In-Degree],"&gt;="&amp;F23)</f>
        <v>0</v>
      </c>
      <c r="H22" s="37">
        <f t="shared" si="3"/>
        <v>1.4545454545454548</v>
      </c>
      <c r="I22" s="38">
        <f>COUNTIF(Vertices[Out-Degree],"&gt;= "&amp;H22)-COUNTIF(Vertices[Out-Degree],"&gt;="&amp;H23)</f>
        <v>0</v>
      </c>
      <c r="J22" s="37">
        <f t="shared" si="4"/>
        <v>1636.7878789090905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0.04306872727272727</v>
      </c>
      <c r="O22" s="38">
        <f>COUNTIF(Vertices[Eigenvector Centrality],"&gt;= "&amp;N22)-COUNTIF(Vertices[Eigenvector Centrality],"&gt;="&amp;N23)</f>
        <v>0</v>
      </c>
      <c r="P22" s="37">
        <f t="shared" si="7"/>
        <v>5.719903272727274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0.0075068870523415975</v>
      </c>
      <c r="D23" s="32">
        <f t="shared" si="1"/>
        <v>0</v>
      </c>
      <c r="E23" s="3">
        <f>COUNTIF(Vertices[Degree],"&gt;= "&amp;D23)-COUNTIF(Vertices[Degree],"&gt;="&amp;D24)</f>
        <v>0</v>
      </c>
      <c r="F23" s="39">
        <f t="shared" si="2"/>
        <v>14.89090909090909</v>
      </c>
      <c r="G23" s="40">
        <f>COUNTIF(Vertices[In-Degree],"&gt;= "&amp;F23)-COUNTIF(Vertices[In-Degree],"&gt;="&amp;F24)</f>
        <v>0</v>
      </c>
      <c r="H23" s="39">
        <f t="shared" si="3"/>
        <v>1.5272727272727276</v>
      </c>
      <c r="I23" s="40">
        <f>COUNTIF(Vertices[Out-Degree],"&gt;= "&amp;H23)-COUNTIF(Vertices[Out-Degree],"&gt;="&amp;H24)</f>
        <v>0</v>
      </c>
      <c r="J23" s="39">
        <f t="shared" si="4"/>
        <v>1718.627272854545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0.04522216363636364</v>
      </c>
      <c r="O23" s="40">
        <f>COUNTIF(Vertices[Eigenvector Centrality],"&gt;= "&amp;N23)-COUNTIF(Vertices[Eigenvector Centrality],"&gt;="&amp;N24)</f>
        <v>0</v>
      </c>
      <c r="P23" s="39">
        <f t="shared" si="7"/>
        <v>5.984529836363638</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1768</v>
      </c>
      <c r="B24" s="34">
        <v>0.602435</v>
      </c>
      <c r="D24" s="32">
        <f t="shared" si="1"/>
        <v>0</v>
      </c>
      <c r="E24" s="3">
        <f>COUNTIF(Vertices[Degree],"&gt;= "&amp;D24)-COUNTIF(Vertices[Degree],"&gt;="&amp;D25)</f>
        <v>0</v>
      </c>
      <c r="F24" s="37">
        <f t="shared" si="2"/>
        <v>15.6</v>
      </c>
      <c r="G24" s="38">
        <f>COUNTIF(Vertices[In-Degree],"&gt;= "&amp;F24)-COUNTIF(Vertices[In-Degree],"&gt;="&amp;F25)</f>
        <v>0</v>
      </c>
      <c r="H24" s="37">
        <f t="shared" si="3"/>
        <v>1.6000000000000003</v>
      </c>
      <c r="I24" s="38">
        <f>COUNTIF(Vertices[Out-Degree],"&gt;= "&amp;H24)-COUNTIF(Vertices[Out-Degree],"&gt;="&amp;H25)</f>
        <v>0</v>
      </c>
      <c r="J24" s="37">
        <f t="shared" si="4"/>
        <v>1800.4666667999995</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0.047375600000000004</v>
      </c>
      <c r="O24" s="38">
        <f>COUNTIF(Vertices[Eigenvector Centrality],"&gt;= "&amp;N24)-COUNTIF(Vertices[Eigenvector Centrality],"&gt;="&amp;N25)</f>
        <v>0</v>
      </c>
      <c r="P24" s="37">
        <f t="shared" si="7"/>
        <v>6.249156400000002</v>
      </c>
      <c r="Q24" s="38">
        <f>COUNTIF(Vertices[PageRank],"&gt;= "&amp;P24)-COUNTIF(Vertices[PageRank],"&gt;="&amp;P25)</f>
        <v>0</v>
      </c>
      <c r="R24" s="37">
        <f t="shared" si="8"/>
        <v>0.20000000000000004</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16.30909090909091</v>
      </c>
      <c r="G25" s="40">
        <f>COUNTIF(Vertices[In-Degree],"&gt;= "&amp;F25)-COUNTIF(Vertices[In-Degree],"&gt;="&amp;F26)</f>
        <v>0</v>
      </c>
      <c r="H25" s="39">
        <f t="shared" si="3"/>
        <v>1.672727272727273</v>
      </c>
      <c r="I25" s="40">
        <f>COUNTIF(Vertices[Out-Degree],"&gt;= "&amp;H25)-COUNTIF(Vertices[Out-Degree],"&gt;="&amp;H26)</f>
        <v>0</v>
      </c>
      <c r="J25" s="39">
        <f t="shared" si="4"/>
        <v>1882.306060745454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0.04952903636363637</v>
      </c>
      <c r="O25" s="40">
        <f>COUNTIF(Vertices[Eigenvector Centrality],"&gt;= "&amp;N25)-COUNTIF(Vertices[Eigenvector Centrality],"&gt;="&amp;N26)</f>
        <v>0</v>
      </c>
      <c r="P25" s="39">
        <f t="shared" si="7"/>
        <v>6.513782963636366</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1769</v>
      </c>
      <c r="B26" s="34" t="s">
        <v>1770</v>
      </c>
      <c r="D26" s="32">
        <f t="shared" si="1"/>
        <v>0</v>
      </c>
      <c r="E26" s="3">
        <f>COUNTIF(Vertices[Degree],"&gt;= "&amp;D26)-COUNTIF(Vertices[Degree],"&gt;="&amp;D28)</f>
        <v>0</v>
      </c>
      <c r="F26" s="37">
        <f t="shared" si="2"/>
        <v>17.01818181818182</v>
      </c>
      <c r="G26" s="38">
        <f>COUNTIF(Vertices[In-Degree],"&gt;= "&amp;F26)-COUNTIF(Vertices[In-Degree],"&gt;="&amp;F28)</f>
        <v>0</v>
      </c>
      <c r="H26" s="37">
        <f t="shared" si="3"/>
        <v>1.7454545454545458</v>
      </c>
      <c r="I26" s="38">
        <f>COUNTIF(Vertices[Out-Degree],"&gt;= "&amp;H26)-COUNTIF(Vertices[Out-Degree],"&gt;="&amp;H28)</f>
        <v>0</v>
      </c>
      <c r="J26" s="37">
        <f t="shared" si="4"/>
        <v>1964.1454546909085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0.051682472727272735</v>
      </c>
      <c r="O26" s="38">
        <f>COUNTIF(Vertices[Eigenvector Centrality],"&gt;= "&amp;N26)-COUNTIF(Vertices[Eigenvector Centrality],"&gt;="&amp;N28)</f>
        <v>0</v>
      </c>
      <c r="P26" s="37">
        <f t="shared" si="7"/>
        <v>6.77840952727273</v>
      </c>
      <c r="Q26" s="38">
        <f>COUNTIF(Vertices[PageRank],"&gt;= "&amp;P26)-COUNTIF(Vertices[PageRank],"&gt;="&amp;P28)</f>
        <v>1</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-24</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17.72727272727273</v>
      </c>
      <c r="G28" s="40">
        <f>COUNTIF(Vertices[In-Degree],"&gt;= "&amp;F28)-COUNTIF(Vertices[In-Degree],"&gt;="&amp;F40)</f>
        <v>0</v>
      </c>
      <c r="H28" s="39">
        <f>H26+($H$57-$H$2)/BinDivisor</f>
        <v>1.8181818181818186</v>
      </c>
      <c r="I28" s="40">
        <f>COUNTIF(Vertices[Out-Degree],"&gt;= "&amp;H28)-COUNTIF(Vertices[Out-Degree],"&gt;="&amp;H40)</f>
        <v>0</v>
      </c>
      <c r="J28" s="39">
        <f>J26+($J$57-$J$2)/BinDivisor</f>
        <v>2045.984848636363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0.0538359090909091</v>
      </c>
      <c r="O28" s="40">
        <f>COUNTIF(Vertices[Eigenvector Centrality],"&gt;= "&amp;N28)-COUNTIF(Vertices[Eigenvector Centrality],"&gt;="&amp;N40)</f>
        <v>0</v>
      </c>
      <c r="P28" s="39">
        <f>P26+($P$57-$P$2)/BinDivisor</f>
        <v>7.043036090909094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-24</v>
      </c>
      <c r="J38" s="61"/>
      <c r="K38" s="62">
        <f>COUNTIF(Vertices[Betweenness Centrality],"&gt;= "&amp;J38)-COUNTIF(Vertices[Betweenness Centrality],"&gt;="&amp;J40)</f>
        <v>-2</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-24</v>
      </c>
      <c r="J39" s="61"/>
      <c r="K39" s="62">
        <f>COUNTIF(Vertices[Betweenness Centrality],"&gt;= "&amp;J39)-COUNTIF(Vertices[Betweenness Centrality],"&gt;="&amp;J40)</f>
        <v>-2</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18.43636363636364</v>
      </c>
      <c r="G40" s="38">
        <f>COUNTIF(Vertices[In-Degree],"&gt;= "&amp;F40)-COUNTIF(Vertices[In-Degree],"&gt;="&amp;F41)</f>
        <v>1</v>
      </c>
      <c r="H40" s="37">
        <f>H28+($H$57-$H$2)/BinDivisor</f>
        <v>1.8909090909090913</v>
      </c>
      <c r="I40" s="38">
        <f>COUNTIF(Vertices[Out-Degree],"&gt;= "&amp;H40)-COUNTIF(Vertices[Out-Degree],"&gt;="&amp;H41)</f>
        <v>0</v>
      </c>
      <c r="J40" s="37">
        <f>J28+($J$57-$J$2)/BinDivisor</f>
        <v>2127.8242425818175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0.05598934545454547</v>
      </c>
      <c r="O40" s="38">
        <f>COUNTIF(Vertices[Eigenvector Centrality],"&gt;= "&amp;N40)-COUNTIF(Vertices[Eigenvector Centrality],"&gt;="&amp;N41)</f>
        <v>0</v>
      </c>
      <c r="P40" s="37">
        <f>P28+($P$57-$P$2)/BinDivisor</f>
        <v>7.307662654545458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19.14545454545455</v>
      </c>
      <c r="G41" s="40">
        <f>COUNTIF(Vertices[In-Degree],"&gt;= "&amp;F41)-COUNTIF(Vertices[In-Degree],"&gt;="&amp;F42)</f>
        <v>0</v>
      </c>
      <c r="H41" s="39">
        <f aca="true" t="shared" si="12" ref="H41:H56">H40+($H$57-$H$2)/BinDivisor</f>
        <v>1.963636363636364</v>
      </c>
      <c r="I41" s="40">
        <f>COUNTIF(Vertices[Out-Degree],"&gt;= "&amp;H41)-COUNTIF(Vertices[Out-Degree],"&gt;="&amp;H42)</f>
        <v>13</v>
      </c>
      <c r="J41" s="39">
        <f aca="true" t="shared" si="13" ref="J41:J56">J40+($J$57-$J$2)/BinDivisor</f>
        <v>2209.663636527272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0.05814278181818183</v>
      </c>
      <c r="O41" s="40">
        <f>COUNTIF(Vertices[Eigenvector Centrality],"&gt;= "&amp;N41)-COUNTIF(Vertices[Eigenvector Centrality],"&gt;="&amp;N42)</f>
        <v>0</v>
      </c>
      <c r="P41" s="39">
        <f aca="true" t="shared" si="16" ref="P41:P56">P40+($P$57-$P$2)/BinDivisor</f>
        <v>7.572289218181822</v>
      </c>
      <c r="Q41" s="40">
        <f>COUNTIF(Vertices[PageRank],"&gt;= "&amp;P41)-COUNTIF(Vertices[PageRank],"&gt;="&amp;P42)</f>
        <v>0</v>
      </c>
      <c r="R41" s="39">
        <f aca="true" t="shared" si="17" ref="R41:R56">R40+($R$57-$R$2)/BinDivisor</f>
        <v>0.2454545454545455</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19.854545454545462</v>
      </c>
      <c r="G42" s="38">
        <f>COUNTIF(Vertices[In-Degree],"&gt;= "&amp;F42)-COUNTIF(Vertices[In-Degree],"&gt;="&amp;F43)</f>
        <v>0</v>
      </c>
      <c r="H42" s="37">
        <f t="shared" si="12"/>
        <v>2.0363636363636366</v>
      </c>
      <c r="I42" s="38">
        <f>COUNTIF(Vertices[Out-Degree],"&gt;= "&amp;H42)-COUNTIF(Vertices[Out-Degree],"&gt;="&amp;H43)</f>
        <v>0</v>
      </c>
      <c r="J42" s="37">
        <f t="shared" si="13"/>
        <v>2291.5030304727266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0.0602962181818182</v>
      </c>
      <c r="O42" s="38">
        <f>COUNTIF(Vertices[Eigenvector Centrality],"&gt;= "&amp;N42)-COUNTIF(Vertices[Eigenvector Centrality],"&gt;="&amp;N43)</f>
        <v>0</v>
      </c>
      <c r="P42" s="37">
        <f t="shared" si="16"/>
        <v>7.8369157818181865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20.563636363636373</v>
      </c>
      <c r="G43" s="40">
        <f>COUNTIF(Vertices[In-Degree],"&gt;= "&amp;F43)-COUNTIF(Vertices[In-Degree],"&gt;="&amp;F44)</f>
        <v>0</v>
      </c>
      <c r="H43" s="39">
        <f t="shared" si="12"/>
        <v>2.1090909090909093</v>
      </c>
      <c r="I43" s="40">
        <f>COUNTIF(Vertices[Out-Degree],"&gt;= "&amp;H43)-COUNTIF(Vertices[Out-Degree],"&gt;="&amp;H44)</f>
        <v>0</v>
      </c>
      <c r="J43" s="39">
        <f t="shared" si="13"/>
        <v>2373.342424418181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0.062449654545454564</v>
      </c>
      <c r="O43" s="40">
        <f>COUNTIF(Vertices[Eigenvector Centrality],"&gt;= "&amp;N43)-COUNTIF(Vertices[Eigenvector Centrality],"&gt;="&amp;N44)</f>
        <v>0</v>
      </c>
      <c r="P43" s="39">
        <f t="shared" si="16"/>
        <v>8.10154234545455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21.272727272727284</v>
      </c>
      <c r="G44" s="38">
        <f>COUNTIF(Vertices[In-Degree],"&gt;= "&amp;F44)-COUNTIF(Vertices[In-Degree],"&gt;="&amp;F45)</f>
        <v>0</v>
      </c>
      <c r="H44" s="37">
        <f t="shared" si="12"/>
        <v>2.181818181818182</v>
      </c>
      <c r="I44" s="38">
        <f>COUNTIF(Vertices[Out-Degree],"&gt;= "&amp;H44)-COUNTIF(Vertices[Out-Degree],"&gt;="&amp;H45)</f>
        <v>0</v>
      </c>
      <c r="J44" s="37">
        <f t="shared" si="13"/>
        <v>2455.1818183636356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0.06460309090909093</v>
      </c>
      <c r="O44" s="38">
        <f>COUNTIF(Vertices[Eigenvector Centrality],"&gt;= "&amp;N44)-COUNTIF(Vertices[Eigenvector Centrality],"&gt;="&amp;N45)</f>
        <v>0</v>
      </c>
      <c r="P44" s="37">
        <f t="shared" si="16"/>
        <v>8.366168909090915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21.981818181818195</v>
      </c>
      <c r="G45" s="40">
        <f>COUNTIF(Vertices[In-Degree],"&gt;= "&amp;F45)-COUNTIF(Vertices[In-Degree],"&gt;="&amp;F46)</f>
        <v>0</v>
      </c>
      <c r="H45" s="39">
        <f t="shared" si="12"/>
        <v>2.254545454545455</v>
      </c>
      <c r="I45" s="40">
        <f>COUNTIF(Vertices[Out-Degree],"&gt;= "&amp;H45)-COUNTIF(Vertices[Out-Degree],"&gt;="&amp;H46)</f>
        <v>0</v>
      </c>
      <c r="J45" s="39">
        <f t="shared" si="13"/>
        <v>2537.02121230909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0.0667565272727273</v>
      </c>
      <c r="O45" s="40">
        <f>COUNTIF(Vertices[Eigenvector Centrality],"&gt;= "&amp;N45)-COUNTIF(Vertices[Eigenvector Centrality],"&gt;="&amp;N46)</f>
        <v>0</v>
      </c>
      <c r="P45" s="39">
        <f t="shared" si="16"/>
        <v>8.630795472727279</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22.690909090909106</v>
      </c>
      <c r="G46" s="38">
        <f>COUNTIF(Vertices[In-Degree],"&gt;= "&amp;F46)-COUNTIF(Vertices[In-Degree],"&gt;="&amp;F47)</f>
        <v>0</v>
      </c>
      <c r="H46" s="37">
        <f t="shared" si="12"/>
        <v>2.3272727272727276</v>
      </c>
      <c r="I46" s="38">
        <f>COUNTIF(Vertices[Out-Degree],"&gt;= "&amp;H46)-COUNTIF(Vertices[Out-Degree],"&gt;="&amp;H47)</f>
        <v>0</v>
      </c>
      <c r="J46" s="37">
        <f t="shared" si="13"/>
        <v>2618.8606062545446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0.06890996363636366</v>
      </c>
      <c r="O46" s="38">
        <f>COUNTIF(Vertices[Eigenvector Centrality],"&gt;= "&amp;N46)-COUNTIF(Vertices[Eigenvector Centrality],"&gt;="&amp;N47)</f>
        <v>0</v>
      </c>
      <c r="P46" s="37">
        <f t="shared" si="16"/>
        <v>8.895422036363643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23.400000000000016</v>
      </c>
      <c r="G47" s="40">
        <f>COUNTIF(Vertices[In-Degree],"&gt;= "&amp;F47)-COUNTIF(Vertices[In-Degree],"&gt;="&amp;F48)</f>
        <v>0</v>
      </c>
      <c r="H47" s="39">
        <f t="shared" si="12"/>
        <v>2.4000000000000004</v>
      </c>
      <c r="I47" s="40">
        <f>COUNTIF(Vertices[Out-Degree],"&gt;= "&amp;H47)-COUNTIF(Vertices[Out-Degree],"&gt;="&amp;H48)</f>
        <v>0</v>
      </c>
      <c r="J47" s="39">
        <f t="shared" si="13"/>
        <v>2700.700000199999</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0.07106340000000003</v>
      </c>
      <c r="O47" s="40">
        <f>COUNTIF(Vertices[Eigenvector Centrality],"&gt;= "&amp;N47)-COUNTIF(Vertices[Eigenvector Centrality],"&gt;="&amp;N48)</f>
        <v>0</v>
      </c>
      <c r="P47" s="39">
        <f t="shared" si="16"/>
        <v>9.160048600000007</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24.109090909090927</v>
      </c>
      <c r="G48" s="38">
        <f>COUNTIF(Vertices[In-Degree],"&gt;= "&amp;F48)-COUNTIF(Vertices[In-Degree],"&gt;="&amp;F49)</f>
        <v>0</v>
      </c>
      <c r="H48" s="37">
        <f t="shared" si="12"/>
        <v>2.472727272727273</v>
      </c>
      <c r="I48" s="38">
        <f>COUNTIF(Vertices[Out-Degree],"&gt;= "&amp;H48)-COUNTIF(Vertices[Out-Degree],"&gt;="&amp;H49)</f>
        <v>0</v>
      </c>
      <c r="J48" s="37">
        <f t="shared" si="13"/>
        <v>2782.5393941454536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0.07321683636363639</v>
      </c>
      <c r="O48" s="38">
        <f>COUNTIF(Vertices[Eigenvector Centrality],"&gt;= "&amp;N48)-COUNTIF(Vertices[Eigenvector Centrality],"&gt;="&amp;N49)</f>
        <v>0</v>
      </c>
      <c r="P48" s="37">
        <f t="shared" si="16"/>
        <v>9.42467516363637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24.818181818181838</v>
      </c>
      <c r="G49" s="40">
        <f>COUNTIF(Vertices[In-Degree],"&gt;= "&amp;F49)-COUNTIF(Vertices[In-Degree],"&gt;="&amp;F50)</f>
        <v>0</v>
      </c>
      <c r="H49" s="39">
        <f t="shared" si="12"/>
        <v>2.545454545454546</v>
      </c>
      <c r="I49" s="40">
        <f>COUNTIF(Vertices[Out-Degree],"&gt;= "&amp;H49)-COUNTIF(Vertices[Out-Degree],"&gt;="&amp;H50)</f>
        <v>0</v>
      </c>
      <c r="J49" s="39">
        <f t="shared" si="13"/>
        <v>2864.378788090908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0.07537027272727276</v>
      </c>
      <c r="O49" s="40">
        <f>COUNTIF(Vertices[Eigenvector Centrality],"&gt;= "&amp;N49)-COUNTIF(Vertices[Eigenvector Centrality],"&gt;="&amp;N50)</f>
        <v>0</v>
      </c>
      <c r="P49" s="39">
        <f t="shared" si="16"/>
        <v>9.689301727272735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25.52727272727275</v>
      </c>
      <c r="G50" s="38">
        <f>COUNTIF(Vertices[In-Degree],"&gt;= "&amp;F50)-COUNTIF(Vertices[In-Degree],"&gt;="&amp;F51)</f>
        <v>0</v>
      </c>
      <c r="H50" s="37">
        <f t="shared" si="12"/>
        <v>2.6181818181818186</v>
      </c>
      <c r="I50" s="38">
        <f>COUNTIF(Vertices[Out-Degree],"&gt;= "&amp;H50)-COUNTIF(Vertices[Out-Degree],"&gt;="&amp;H51)</f>
        <v>0</v>
      </c>
      <c r="J50" s="37">
        <f t="shared" si="13"/>
        <v>2946.2181820363626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0.07752370909090912</v>
      </c>
      <c r="O50" s="38">
        <f>COUNTIF(Vertices[Eigenvector Centrality],"&gt;= "&amp;N50)-COUNTIF(Vertices[Eigenvector Centrality],"&gt;="&amp;N51)</f>
        <v>0</v>
      </c>
      <c r="P50" s="37">
        <f t="shared" si="16"/>
        <v>9.953928290909099</v>
      </c>
      <c r="Q50" s="38">
        <f>COUNTIF(Vertices[PageRank],"&gt;= "&amp;P50)-COUNTIF(Vertices[PageRank],"&gt;="&amp;P51)</f>
        <v>0</v>
      </c>
      <c r="R50" s="37">
        <f t="shared" si="17"/>
        <v>0.3272727272727273</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26.23636363636366</v>
      </c>
      <c r="G51" s="40">
        <f>COUNTIF(Vertices[In-Degree],"&gt;= "&amp;F51)-COUNTIF(Vertices[In-Degree],"&gt;="&amp;F52)</f>
        <v>0</v>
      </c>
      <c r="H51" s="39">
        <f t="shared" si="12"/>
        <v>2.6909090909090914</v>
      </c>
      <c r="I51" s="40">
        <f>COUNTIF(Vertices[Out-Degree],"&gt;= "&amp;H51)-COUNTIF(Vertices[Out-Degree],"&gt;="&amp;H52)</f>
        <v>0</v>
      </c>
      <c r="J51" s="39">
        <f t="shared" si="13"/>
        <v>3028.057575981817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0.07967714545454549</v>
      </c>
      <c r="O51" s="40">
        <f>COUNTIF(Vertices[Eigenvector Centrality],"&gt;= "&amp;N51)-COUNTIF(Vertices[Eigenvector Centrality],"&gt;="&amp;N52)</f>
        <v>0</v>
      </c>
      <c r="P51" s="39">
        <f t="shared" si="16"/>
        <v>10.218554854545463</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26.94545454545457</v>
      </c>
      <c r="G52" s="38">
        <f>COUNTIF(Vertices[In-Degree],"&gt;= "&amp;F52)-COUNTIF(Vertices[In-Degree],"&gt;="&amp;F53)</f>
        <v>0</v>
      </c>
      <c r="H52" s="37">
        <f t="shared" si="12"/>
        <v>2.763636363636364</v>
      </c>
      <c r="I52" s="38">
        <f>COUNTIF(Vertices[Out-Degree],"&gt;= "&amp;H52)-COUNTIF(Vertices[Out-Degree],"&gt;="&amp;H53)</f>
        <v>0</v>
      </c>
      <c r="J52" s="37">
        <f t="shared" si="13"/>
        <v>3109.8969699272716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0.08183058181818186</v>
      </c>
      <c r="O52" s="38">
        <f>COUNTIF(Vertices[Eigenvector Centrality],"&gt;= "&amp;N52)-COUNTIF(Vertices[Eigenvector Centrality],"&gt;="&amp;N53)</f>
        <v>0</v>
      </c>
      <c r="P52" s="37">
        <f t="shared" si="16"/>
        <v>10.483181418181827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27.65454545454548</v>
      </c>
      <c r="G53" s="40">
        <f>COUNTIF(Vertices[In-Degree],"&gt;= "&amp;F53)-COUNTIF(Vertices[In-Degree],"&gt;="&amp;F54)</f>
        <v>0</v>
      </c>
      <c r="H53" s="39">
        <f t="shared" si="12"/>
        <v>2.836363636363637</v>
      </c>
      <c r="I53" s="40">
        <f>COUNTIF(Vertices[Out-Degree],"&gt;= "&amp;H53)-COUNTIF(Vertices[Out-Degree],"&gt;="&amp;H54)</f>
        <v>0</v>
      </c>
      <c r="J53" s="39">
        <f t="shared" si="13"/>
        <v>3191.736363872726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0.08398401818181822</v>
      </c>
      <c r="O53" s="40">
        <f>COUNTIF(Vertices[Eigenvector Centrality],"&gt;= "&amp;N53)-COUNTIF(Vertices[Eigenvector Centrality],"&gt;="&amp;N54)</f>
        <v>0</v>
      </c>
      <c r="P53" s="39">
        <f t="shared" si="16"/>
        <v>10.747807981818191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28.36363636363639</v>
      </c>
      <c r="G54" s="38">
        <f>COUNTIF(Vertices[In-Degree],"&gt;= "&amp;F54)-COUNTIF(Vertices[In-Degree],"&gt;="&amp;F55)</f>
        <v>0</v>
      </c>
      <c r="H54" s="37">
        <f t="shared" si="12"/>
        <v>2.9090909090909096</v>
      </c>
      <c r="I54" s="38">
        <f>COUNTIF(Vertices[Out-Degree],"&gt;= "&amp;H54)-COUNTIF(Vertices[Out-Degree],"&gt;="&amp;H55)</f>
        <v>0</v>
      </c>
      <c r="J54" s="37">
        <f t="shared" si="13"/>
        <v>3273.5757578181806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0.08613745454545459</v>
      </c>
      <c r="O54" s="38">
        <f>COUNTIF(Vertices[Eigenvector Centrality],"&gt;= "&amp;N54)-COUNTIF(Vertices[Eigenvector Centrality],"&gt;="&amp;N55)</f>
        <v>0</v>
      </c>
      <c r="P54" s="37">
        <f t="shared" si="16"/>
        <v>11.012434545454555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29.072727272727303</v>
      </c>
      <c r="G55" s="40">
        <f>COUNTIF(Vertices[In-Degree],"&gt;= "&amp;F55)-COUNTIF(Vertices[In-Degree],"&gt;="&amp;F56)</f>
        <v>0</v>
      </c>
      <c r="H55" s="39">
        <f t="shared" si="12"/>
        <v>2.9818181818181824</v>
      </c>
      <c r="I55" s="40">
        <f>COUNTIF(Vertices[Out-Degree],"&gt;= "&amp;H55)-COUNTIF(Vertices[Out-Degree],"&gt;="&amp;H56)</f>
        <v>8</v>
      </c>
      <c r="J55" s="39">
        <f t="shared" si="13"/>
        <v>3355.415151763635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0.08829089090909095</v>
      </c>
      <c r="O55" s="40">
        <f>COUNTIF(Vertices[Eigenvector Centrality],"&gt;= "&amp;N55)-COUNTIF(Vertices[Eigenvector Centrality],"&gt;="&amp;N56)</f>
        <v>0</v>
      </c>
      <c r="P55" s="39">
        <f t="shared" si="16"/>
        <v>11.27706110909092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29.781818181818213</v>
      </c>
      <c r="G56" s="38">
        <f>COUNTIF(Vertices[In-Degree],"&gt;= "&amp;F56)-COUNTIF(Vertices[In-Degree],"&gt;="&amp;F57)</f>
        <v>0</v>
      </c>
      <c r="H56" s="37">
        <f t="shared" si="12"/>
        <v>3.054545454545455</v>
      </c>
      <c r="I56" s="38">
        <f>COUNTIF(Vertices[Out-Degree],"&gt;= "&amp;H56)-COUNTIF(Vertices[Out-Degree],"&gt;="&amp;H57)</f>
        <v>0</v>
      </c>
      <c r="J56" s="37">
        <f t="shared" si="13"/>
        <v>3437.2545457090896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0.09044432727272732</v>
      </c>
      <c r="O56" s="38">
        <f>COUNTIF(Vertices[Eigenvector Centrality],"&gt;= "&amp;N56)-COUNTIF(Vertices[Eigenvector Centrality],"&gt;="&amp;N57)</f>
        <v>0</v>
      </c>
      <c r="P56" s="37">
        <f t="shared" si="16"/>
        <v>11.541687672727283</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39</v>
      </c>
      <c r="G57" s="42">
        <f>COUNTIF(Vertices[In-Degree],"&gt;= "&amp;F57)-COUNTIF(Vertices[In-Degree],"&gt;="&amp;F58)</f>
        <v>1</v>
      </c>
      <c r="H57" s="41">
        <f>MAX(Vertices[Out-Degree])</f>
        <v>4</v>
      </c>
      <c r="I57" s="42">
        <f>COUNTIF(Vertices[Out-Degree],"&gt;= "&amp;H57)-COUNTIF(Vertices[Out-Degree],"&gt;="&amp;H58)</f>
        <v>3</v>
      </c>
      <c r="J57" s="41">
        <f>MAX(Vertices[Betweenness Centrality])</f>
        <v>4501.166667</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0.118439</v>
      </c>
      <c r="O57" s="42">
        <f>COUNTIF(Vertices[Eigenvector Centrality],"&gt;= "&amp;N57)-COUNTIF(Vertices[Eigenvector Centrality],"&gt;="&amp;N58)</f>
        <v>1</v>
      </c>
      <c r="P57" s="41">
        <f>MAX(Vertices[PageRank])</f>
        <v>14.981833</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39</v>
      </c>
    </row>
    <row r="71" spans="1:2" ht="15">
      <c r="A71" s="33" t="s">
        <v>90</v>
      </c>
      <c r="B71" s="47">
        <f>_xlfn.IFERROR(AVERAGE(Vertices[In-Degree]),NoMetricMessage)</f>
        <v>1.2148760330578512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v>
      </c>
    </row>
    <row r="85" spans="1:2" ht="15">
      <c r="A85" s="33" t="s">
        <v>96</v>
      </c>
      <c r="B85" s="47">
        <f>_xlfn.IFERROR(AVERAGE(Vertices[Out-Degree]),NoMetricMessage)</f>
        <v>1.2148760330578512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4501.166667</v>
      </c>
    </row>
    <row r="99" spans="1:2" ht="15">
      <c r="A99" s="33" t="s">
        <v>102</v>
      </c>
      <c r="B99" s="47">
        <f>_xlfn.IFERROR(AVERAGE(Vertices[Betweenness Centrality]),NoMetricMessage)</f>
        <v>113.43801653719008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0.10468780165289254</v>
      </c>
    </row>
    <row r="114" spans="1:2" ht="15">
      <c r="A114" s="33" t="s">
        <v>109</v>
      </c>
      <c r="B114" s="47">
        <f>_xlfn.IFERROR(MEDIAN(Vertices[Closeness Centrality]),NoMetricMessage)</f>
        <v>0.00431</v>
      </c>
    </row>
    <row r="125" spans="1:2" ht="15">
      <c r="A125" s="33" t="s">
        <v>112</v>
      </c>
      <c r="B125" s="47">
        <f>IF(COUNT(Vertices[Eigenvector Centrality])&gt;0,N2,NoMetricMessage)</f>
        <v>0</v>
      </c>
    </row>
    <row r="126" spans="1:2" ht="15">
      <c r="A126" s="33" t="s">
        <v>113</v>
      </c>
      <c r="B126" s="47">
        <f>IF(COUNT(Vertices[Eigenvector Centrality])&gt;0,N57,NoMetricMessage)</f>
        <v>0.118439</v>
      </c>
    </row>
    <row r="127" spans="1:2" ht="15">
      <c r="A127" s="33" t="s">
        <v>114</v>
      </c>
      <c r="B127" s="47">
        <f>_xlfn.IFERROR(AVERAGE(Vertices[Eigenvector Centrality]),NoMetricMessage)</f>
        <v>0.008264487603305783</v>
      </c>
    </row>
    <row r="128" spans="1:2" ht="15">
      <c r="A128" s="33" t="s">
        <v>115</v>
      </c>
      <c r="B128" s="47">
        <f>_xlfn.IFERROR(MEDIAN(Vertices[Eigenvector Centrality]),NoMetricMessage)</f>
        <v>0.00421</v>
      </c>
    </row>
    <row r="139" spans="1:2" ht="15">
      <c r="A139" s="33" t="s">
        <v>140</v>
      </c>
      <c r="B139" s="47">
        <f>IF(COUNT(Vertices[PageRank])&gt;0,P2,NoMetricMessage)</f>
        <v>0.427372</v>
      </c>
    </row>
    <row r="140" spans="1:2" ht="15">
      <c r="A140" s="33" t="s">
        <v>141</v>
      </c>
      <c r="B140" s="47">
        <f>IF(COUNT(Vertices[PageRank])&gt;0,P57,NoMetricMessage)</f>
        <v>14.981833</v>
      </c>
    </row>
    <row r="141" spans="1:2" ht="15">
      <c r="A141" s="33" t="s">
        <v>142</v>
      </c>
      <c r="B141" s="47">
        <f>_xlfn.IFERROR(AVERAGE(Vertices[PageRank]),NoMetricMessage)</f>
        <v>0.9999958512396699</v>
      </c>
    </row>
    <row r="142" spans="1:2" ht="15">
      <c r="A142" s="33" t="s">
        <v>143</v>
      </c>
      <c r="B142" s="47">
        <f>_xlfn.IFERROR(MEDIAN(Vertices[PageRank]),NoMetricMessage)</f>
        <v>0.743254</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0.05155834079279055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1696</v>
      </c>
      <c r="K7" s="13" t="s">
        <v>1697</v>
      </c>
    </row>
    <row r="8" spans="1:11" ht="409.5">
      <c r="A8"/>
      <c r="B8">
        <v>2</v>
      </c>
      <c r="C8">
        <v>2</v>
      </c>
      <c r="D8" t="s">
        <v>61</v>
      </c>
      <c r="E8" t="s">
        <v>61</v>
      </c>
      <c r="H8" t="s">
        <v>73</v>
      </c>
      <c r="J8" t="s">
        <v>1698</v>
      </c>
      <c r="K8" s="13" t="s">
        <v>1699</v>
      </c>
    </row>
    <row r="9" spans="1:11" ht="409.5">
      <c r="A9"/>
      <c r="B9">
        <v>3</v>
      </c>
      <c r="C9">
        <v>4</v>
      </c>
      <c r="D9" t="s">
        <v>62</v>
      </c>
      <c r="E9" t="s">
        <v>62</v>
      </c>
      <c r="H9" t="s">
        <v>74</v>
      </c>
      <c r="J9" t="s">
        <v>1700</v>
      </c>
      <c r="K9" s="102" t="s">
        <v>1701</v>
      </c>
    </row>
    <row r="10" spans="1:11" ht="409.5">
      <c r="A10"/>
      <c r="B10">
        <v>4</v>
      </c>
      <c r="D10" t="s">
        <v>63</v>
      </c>
      <c r="E10" t="s">
        <v>63</v>
      </c>
      <c r="H10" t="s">
        <v>75</v>
      </c>
      <c r="J10" t="s">
        <v>1702</v>
      </c>
      <c r="K10" s="13" t="s">
        <v>1703</v>
      </c>
    </row>
    <row r="11" spans="1:11" ht="15">
      <c r="A11"/>
      <c r="B11">
        <v>5</v>
      </c>
      <c r="D11" t="s">
        <v>46</v>
      </c>
      <c r="E11">
        <v>1</v>
      </c>
      <c r="H11" t="s">
        <v>76</v>
      </c>
      <c r="J11" t="s">
        <v>1704</v>
      </c>
      <c r="K11" t="s">
        <v>1705</v>
      </c>
    </row>
    <row r="12" spans="1:11" ht="15">
      <c r="A12"/>
      <c r="B12"/>
      <c r="D12" t="s">
        <v>64</v>
      </c>
      <c r="E12">
        <v>2</v>
      </c>
      <c r="H12">
        <v>0</v>
      </c>
      <c r="J12" t="s">
        <v>1706</v>
      </c>
      <c r="K12" t="s">
        <v>1707</v>
      </c>
    </row>
    <row r="13" spans="1:11" ht="15">
      <c r="A13"/>
      <c r="B13"/>
      <c r="D13">
        <v>1</v>
      </c>
      <c r="E13">
        <v>3</v>
      </c>
      <c r="H13">
        <v>1</v>
      </c>
      <c r="J13" t="s">
        <v>1708</v>
      </c>
      <c r="K13" t="s">
        <v>1709</v>
      </c>
    </row>
    <row r="14" spans="4:11" ht="15">
      <c r="D14">
        <v>2</v>
      </c>
      <c r="E14">
        <v>4</v>
      </c>
      <c r="H14">
        <v>2</v>
      </c>
      <c r="J14" t="s">
        <v>1710</v>
      </c>
      <c r="K14" t="s">
        <v>1711</v>
      </c>
    </row>
    <row r="15" spans="4:11" ht="15">
      <c r="D15">
        <v>3</v>
      </c>
      <c r="E15">
        <v>5</v>
      </c>
      <c r="H15">
        <v>3</v>
      </c>
      <c r="J15" t="s">
        <v>1712</v>
      </c>
      <c r="K15" t="s">
        <v>1713</v>
      </c>
    </row>
    <row r="16" spans="4:11" ht="15">
      <c r="D16">
        <v>4</v>
      </c>
      <c r="E16">
        <v>6</v>
      </c>
      <c r="H16">
        <v>4</v>
      </c>
      <c r="J16" t="s">
        <v>1714</v>
      </c>
      <c r="K16" t="s">
        <v>1715</v>
      </c>
    </row>
    <row r="17" spans="4:11" ht="15">
      <c r="D17">
        <v>5</v>
      </c>
      <c r="E17">
        <v>7</v>
      </c>
      <c r="H17">
        <v>5</v>
      </c>
      <c r="J17" t="s">
        <v>1716</v>
      </c>
      <c r="K17" t="s">
        <v>1717</v>
      </c>
    </row>
    <row r="18" spans="4:11" ht="15">
      <c r="D18">
        <v>6</v>
      </c>
      <c r="E18">
        <v>8</v>
      </c>
      <c r="H18">
        <v>6</v>
      </c>
      <c r="J18" t="s">
        <v>1718</v>
      </c>
      <c r="K18" t="s">
        <v>1719</v>
      </c>
    </row>
    <row r="19" spans="4:11" ht="15">
      <c r="D19">
        <v>7</v>
      </c>
      <c r="E19">
        <v>9</v>
      </c>
      <c r="H19">
        <v>7</v>
      </c>
      <c r="J19" t="s">
        <v>1720</v>
      </c>
      <c r="K19" t="s">
        <v>1721</v>
      </c>
    </row>
    <row r="20" spans="4:11" ht="15">
      <c r="D20">
        <v>8</v>
      </c>
      <c r="H20">
        <v>8</v>
      </c>
      <c r="J20" t="s">
        <v>1722</v>
      </c>
      <c r="K20" t="s">
        <v>1723</v>
      </c>
    </row>
    <row r="21" spans="4:11" ht="409.5">
      <c r="D21">
        <v>9</v>
      </c>
      <c r="H21">
        <v>9</v>
      </c>
      <c r="J21" t="s">
        <v>1724</v>
      </c>
      <c r="K21" s="13" t="s">
        <v>1725</v>
      </c>
    </row>
    <row r="22" spans="4:11" ht="409.5">
      <c r="D22">
        <v>10</v>
      </c>
      <c r="J22" t="s">
        <v>1726</v>
      </c>
      <c r="K22" s="13" t="s">
        <v>1727</v>
      </c>
    </row>
    <row r="23" spans="4:11" ht="409.5">
      <c r="D23">
        <v>11</v>
      </c>
      <c r="J23" t="s">
        <v>1728</v>
      </c>
      <c r="K23" s="13" t="s">
        <v>1729</v>
      </c>
    </row>
    <row r="24" spans="10:11" ht="409.5">
      <c r="J24" t="s">
        <v>1730</v>
      </c>
      <c r="K24" s="13" t="s">
        <v>2395</v>
      </c>
    </row>
    <row r="25" spans="10:11" ht="15">
      <c r="J25" t="s">
        <v>1731</v>
      </c>
      <c r="K25" t="b">
        <v>0</v>
      </c>
    </row>
    <row r="26" spans="10:11" ht="15">
      <c r="J26" t="s">
        <v>2392</v>
      </c>
      <c r="K26" t="s">
        <v>2393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1764</v>
      </c>
      <c r="B2" s="117" t="s">
        <v>1765</v>
      </c>
      <c r="C2" s="118" t="s">
        <v>1766</v>
      </c>
    </row>
    <row r="3" spans="1:3" ht="15">
      <c r="A3" s="116" t="s">
        <v>1733</v>
      </c>
      <c r="B3" s="116" t="s">
        <v>1733</v>
      </c>
      <c r="C3" s="34">
        <v>35</v>
      </c>
    </row>
    <row r="4" spans="1:3" ht="15">
      <c r="A4" s="116" t="s">
        <v>1734</v>
      </c>
      <c r="B4" s="116" t="s">
        <v>1734</v>
      </c>
      <c r="C4" s="34">
        <v>26</v>
      </c>
    </row>
    <row r="5" spans="1:3" ht="15">
      <c r="A5" s="116" t="s">
        <v>1735</v>
      </c>
      <c r="B5" s="116" t="s">
        <v>1733</v>
      </c>
      <c r="C5" s="34">
        <v>1</v>
      </c>
    </row>
    <row r="6" spans="1:3" ht="15">
      <c r="A6" s="116" t="s">
        <v>1735</v>
      </c>
      <c r="B6" s="116" t="s">
        <v>1735</v>
      </c>
      <c r="C6" s="34">
        <v>28</v>
      </c>
    </row>
    <row r="7" spans="1:3" ht="15">
      <c r="A7" s="116" t="s">
        <v>1735</v>
      </c>
      <c r="B7" s="116" t="s">
        <v>1738</v>
      </c>
      <c r="C7" s="34">
        <v>1</v>
      </c>
    </row>
    <row r="8" spans="1:3" ht="15">
      <c r="A8" s="116" t="s">
        <v>1736</v>
      </c>
      <c r="B8" s="116" t="s">
        <v>1733</v>
      </c>
      <c r="C8" s="34">
        <v>1</v>
      </c>
    </row>
    <row r="9" spans="1:3" ht="15">
      <c r="A9" s="116" t="s">
        <v>1736</v>
      </c>
      <c r="B9" s="116" t="s">
        <v>1735</v>
      </c>
      <c r="C9" s="34">
        <v>1</v>
      </c>
    </row>
    <row r="10" spans="1:3" ht="15">
      <c r="A10" s="116" t="s">
        <v>1736</v>
      </c>
      <c r="B10" s="116" t="s">
        <v>1736</v>
      </c>
      <c r="C10" s="34">
        <v>9</v>
      </c>
    </row>
    <row r="11" spans="1:3" ht="15">
      <c r="A11" s="116" t="s">
        <v>1736</v>
      </c>
      <c r="B11" s="116" t="s">
        <v>1738</v>
      </c>
      <c r="C11" s="34">
        <v>1</v>
      </c>
    </row>
    <row r="12" spans="1:3" ht="15">
      <c r="A12" s="116" t="s">
        <v>1737</v>
      </c>
      <c r="B12" s="116" t="s">
        <v>1733</v>
      </c>
      <c r="C12" s="34">
        <v>1</v>
      </c>
    </row>
    <row r="13" spans="1:3" ht="15">
      <c r="A13" s="116" t="s">
        <v>1737</v>
      </c>
      <c r="B13" s="116" t="s">
        <v>1735</v>
      </c>
      <c r="C13" s="34">
        <v>4</v>
      </c>
    </row>
    <row r="14" spans="1:3" ht="15">
      <c r="A14" s="116" t="s">
        <v>1737</v>
      </c>
      <c r="B14" s="116" t="s">
        <v>1737</v>
      </c>
      <c r="C14" s="34">
        <v>7</v>
      </c>
    </row>
    <row r="15" spans="1:3" ht="15">
      <c r="A15" s="116" t="s">
        <v>1738</v>
      </c>
      <c r="B15" s="116" t="s">
        <v>1733</v>
      </c>
      <c r="C15" s="34">
        <v>1</v>
      </c>
    </row>
    <row r="16" spans="1:3" ht="15">
      <c r="A16" s="116" t="s">
        <v>1738</v>
      </c>
      <c r="B16" s="116" t="s">
        <v>1735</v>
      </c>
      <c r="C16" s="34">
        <v>2</v>
      </c>
    </row>
    <row r="17" spans="1:3" ht="15">
      <c r="A17" s="116" t="s">
        <v>1738</v>
      </c>
      <c r="B17" s="116" t="s">
        <v>1736</v>
      </c>
      <c r="C17" s="34">
        <v>2</v>
      </c>
    </row>
    <row r="18" spans="1:3" ht="15">
      <c r="A18" s="116" t="s">
        <v>1738</v>
      </c>
      <c r="B18" s="116" t="s">
        <v>1738</v>
      </c>
      <c r="C18" s="34">
        <v>6</v>
      </c>
    </row>
    <row r="19" spans="1:3" ht="15">
      <c r="A19" s="116" t="s">
        <v>1739</v>
      </c>
      <c r="B19" s="116" t="s">
        <v>1733</v>
      </c>
      <c r="C19" s="34">
        <v>1</v>
      </c>
    </row>
    <row r="20" spans="1:3" ht="15">
      <c r="A20" s="116" t="s">
        <v>1739</v>
      </c>
      <c r="B20" s="116" t="s">
        <v>1735</v>
      </c>
      <c r="C20" s="34">
        <v>1</v>
      </c>
    </row>
    <row r="21" spans="1:3" ht="15">
      <c r="A21" s="116" t="s">
        <v>1739</v>
      </c>
      <c r="B21" s="116" t="s">
        <v>1739</v>
      </c>
      <c r="C21" s="34">
        <v>2</v>
      </c>
    </row>
    <row r="22" spans="1:3" ht="15">
      <c r="A22" s="116" t="s">
        <v>1740</v>
      </c>
      <c r="B22" s="116" t="s">
        <v>1740</v>
      </c>
      <c r="C22" s="34">
        <v>3</v>
      </c>
    </row>
    <row r="23" spans="1:3" ht="15">
      <c r="A23" s="116" t="s">
        <v>1741</v>
      </c>
      <c r="B23" s="116" t="s">
        <v>1733</v>
      </c>
      <c r="C23" s="34">
        <v>1</v>
      </c>
    </row>
    <row r="24" spans="1:3" ht="15">
      <c r="A24" s="116" t="s">
        <v>1741</v>
      </c>
      <c r="B24" s="116" t="s">
        <v>1741</v>
      </c>
      <c r="C24" s="34">
        <v>4</v>
      </c>
    </row>
    <row r="25" spans="1:3" ht="15">
      <c r="A25" s="116" t="s">
        <v>1742</v>
      </c>
      <c r="B25" s="116" t="s">
        <v>1742</v>
      </c>
      <c r="C25" s="34">
        <v>3</v>
      </c>
    </row>
    <row r="26" spans="1:3" ht="15">
      <c r="A26" s="116" t="s">
        <v>1743</v>
      </c>
      <c r="B26" s="116" t="s">
        <v>1743</v>
      </c>
      <c r="C26" s="34">
        <v>2</v>
      </c>
    </row>
    <row r="27" spans="1:3" ht="15">
      <c r="A27" s="116" t="s">
        <v>1744</v>
      </c>
      <c r="B27" s="116" t="s">
        <v>1744</v>
      </c>
      <c r="C27" s="34">
        <v>1</v>
      </c>
    </row>
    <row r="28" spans="1:3" ht="15">
      <c r="A28" s="116" t="s">
        <v>1745</v>
      </c>
      <c r="B28" s="116" t="s">
        <v>1745</v>
      </c>
      <c r="C28" s="34">
        <v>2</v>
      </c>
    </row>
    <row r="29" spans="1:3" ht="15">
      <c r="A29" s="116" t="s">
        <v>1746</v>
      </c>
      <c r="B29" s="116" t="s">
        <v>1746</v>
      </c>
      <c r="C29" s="34">
        <v>2</v>
      </c>
    </row>
    <row r="30" spans="1:3" ht="15">
      <c r="A30" s="116" t="s">
        <v>1747</v>
      </c>
      <c r="B30" s="116" t="s">
        <v>1733</v>
      </c>
      <c r="C30" s="34">
        <v>1</v>
      </c>
    </row>
    <row r="31" spans="1:3" ht="15">
      <c r="A31" s="116" t="s">
        <v>1747</v>
      </c>
      <c r="B31" s="116" t="s">
        <v>1747</v>
      </c>
      <c r="C31" s="34">
        <v>2</v>
      </c>
    </row>
    <row r="32" spans="1:3" ht="15">
      <c r="A32" s="116" t="s">
        <v>1748</v>
      </c>
      <c r="B32" s="116" t="s">
        <v>1748</v>
      </c>
      <c r="C32"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1771</v>
      </c>
      <c r="B1" s="13" t="s">
        <v>1772</v>
      </c>
      <c r="C1" s="13" t="s">
        <v>1773</v>
      </c>
      <c r="D1" s="13" t="s">
        <v>1775</v>
      </c>
      <c r="E1" s="13" t="s">
        <v>1774</v>
      </c>
      <c r="F1" s="13" t="s">
        <v>1777</v>
      </c>
      <c r="G1" s="13" t="s">
        <v>1776</v>
      </c>
      <c r="H1" s="13" t="s">
        <v>1779</v>
      </c>
      <c r="I1" s="78" t="s">
        <v>1778</v>
      </c>
      <c r="J1" s="78" t="s">
        <v>1781</v>
      </c>
      <c r="K1" s="13" t="s">
        <v>1780</v>
      </c>
      <c r="L1" s="13" t="s">
        <v>1783</v>
      </c>
      <c r="M1" s="78" t="s">
        <v>1782</v>
      </c>
      <c r="N1" s="78" t="s">
        <v>1785</v>
      </c>
      <c r="O1" s="78" t="s">
        <v>1784</v>
      </c>
      <c r="P1" s="78" t="s">
        <v>1787</v>
      </c>
      <c r="Q1" s="78" t="s">
        <v>1786</v>
      </c>
      <c r="R1" s="78" t="s">
        <v>1789</v>
      </c>
      <c r="S1" s="78" t="s">
        <v>1788</v>
      </c>
      <c r="T1" s="78" t="s">
        <v>1791</v>
      </c>
      <c r="U1" s="78" t="s">
        <v>1790</v>
      </c>
      <c r="V1" s="78" t="s">
        <v>1792</v>
      </c>
    </row>
    <row r="2" spans="1:22" ht="15">
      <c r="A2" s="83" t="s">
        <v>434</v>
      </c>
      <c r="B2" s="78">
        <v>4</v>
      </c>
      <c r="C2" s="83" t="s">
        <v>422</v>
      </c>
      <c r="D2" s="78">
        <v>1</v>
      </c>
      <c r="E2" s="83" t="s">
        <v>434</v>
      </c>
      <c r="F2" s="78">
        <v>4</v>
      </c>
      <c r="G2" s="83" t="s">
        <v>428</v>
      </c>
      <c r="H2" s="78">
        <v>1</v>
      </c>
      <c r="I2" s="78"/>
      <c r="J2" s="78"/>
      <c r="K2" s="83" t="s">
        <v>431</v>
      </c>
      <c r="L2" s="78">
        <v>1</v>
      </c>
      <c r="M2" s="78"/>
      <c r="N2" s="78"/>
      <c r="O2" s="78"/>
      <c r="P2" s="78"/>
      <c r="Q2" s="78"/>
      <c r="R2" s="78"/>
      <c r="S2" s="78"/>
      <c r="T2" s="78"/>
      <c r="U2" s="78"/>
      <c r="V2" s="78"/>
    </row>
    <row r="3" spans="1:22" ht="15">
      <c r="A3" s="83" t="s">
        <v>430</v>
      </c>
      <c r="B3" s="78">
        <v>2</v>
      </c>
      <c r="C3" s="78"/>
      <c r="D3" s="78"/>
      <c r="E3" s="83" t="s">
        <v>430</v>
      </c>
      <c r="F3" s="78">
        <v>2</v>
      </c>
      <c r="G3" s="83" t="s">
        <v>429</v>
      </c>
      <c r="H3" s="78">
        <v>1</v>
      </c>
      <c r="I3" s="78"/>
      <c r="J3" s="78"/>
      <c r="K3" s="83" t="s">
        <v>432</v>
      </c>
      <c r="L3" s="78">
        <v>1</v>
      </c>
      <c r="M3" s="78"/>
      <c r="N3" s="78"/>
      <c r="O3" s="78"/>
      <c r="P3" s="78"/>
      <c r="Q3" s="78"/>
      <c r="R3" s="78"/>
      <c r="S3" s="78"/>
      <c r="T3" s="78"/>
      <c r="U3" s="78"/>
      <c r="V3" s="78"/>
    </row>
    <row r="4" spans="1:22" ht="15">
      <c r="A4" s="83" t="s">
        <v>428</v>
      </c>
      <c r="B4" s="78">
        <v>2</v>
      </c>
      <c r="C4" s="78"/>
      <c r="D4" s="78"/>
      <c r="E4" s="83" t="s">
        <v>425</v>
      </c>
      <c r="F4" s="78">
        <v>1</v>
      </c>
      <c r="G4" s="78"/>
      <c r="H4" s="78"/>
      <c r="I4" s="78"/>
      <c r="J4" s="78"/>
      <c r="K4" s="78"/>
      <c r="L4" s="78"/>
      <c r="M4" s="78"/>
      <c r="N4" s="78"/>
      <c r="O4" s="78"/>
      <c r="P4" s="78"/>
      <c r="Q4" s="78"/>
      <c r="R4" s="78"/>
      <c r="S4" s="78"/>
      <c r="T4" s="78"/>
      <c r="U4" s="78"/>
      <c r="V4" s="78"/>
    </row>
    <row r="5" spans="1:22" ht="15">
      <c r="A5" s="83" t="s">
        <v>424</v>
      </c>
      <c r="B5" s="78">
        <v>2</v>
      </c>
      <c r="C5" s="78"/>
      <c r="D5" s="78"/>
      <c r="E5" s="83" t="s">
        <v>426</v>
      </c>
      <c r="F5" s="78">
        <v>1</v>
      </c>
      <c r="G5" s="78"/>
      <c r="H5" s="78"/>
      <c r="I5" s="78"/>
      <c r="J5" s="78"/>
      <c r="K5" s="78"/>
      <c r="L5" s="78"/>
      <c r="M5" s="78"/>
      <c r="N5" s="78"/>
      <c r="O5" s="78"/>
      <c r="P5" s="78"/>
      <c r="Q5" s="78"/>
      <c r="R5" s="78"/>
      <c r="S5" s="78"/>
      <c r="T5" s="78"/>
      <c r="U5" s="78"/>
      <c r="V5" s="78"/>
    </row>
    <row r="6" spans="1:22" ht="15">
      <c r="A6" s="83" t="s">
        <v>433</v>
      </c>
      <c r="B6" s="78">
        <v>1</v>
      </c>
      <c r="C6" s="78"/>
      <c r="D6" s="78"/>
      <c r="E6" s="83" t="s">
        <v>427</v>
      </c>
      <c r="F6" s="78">
        <v>1</v>
      </c>
      <c r="G6" s="78"/>
      <c r="H6" s="78"/>
      <c r="I6" s="78"/>
      <c r="J6" s="78"/>
      <c r="K6" s="78"/>
      <c r="L6" s="78"/>
      <c r="M6" s="78"/>
      <c r="N6" s="78"/>
      <c r="O6" s="78"/>
      <c r="P6" s="78"/>
      <c r="Q6" s="78"/>
      <c r="R6" s="78"/>
      <c r="S6" s="78"/>
      <c r="T6" s="78"/>
      <c r="U6" s="78"/>
      <c r="V6" s="78"/>
    </row>
    <row r="7" spans="1:22" ht="15">
      <c r="A7" s="83" t="s">
        <v>431</v>
      </c>
      <c r="B7" s="78">
        <v>1</v>
      </c>
      <c r="C7" s="78"/>
      <c r="D7" s="78"/>
      <c r="E7" s="83" t="s">
        <v>428</v>
      </c>
      <c r="F7" s="78">
        <v>1</v>
      </c>
      <c r="G7" s="78"/>
      <c r="H7" s="78"/>
      <c r="I7" s="78"/>
      <c r="J7" s="78"/>
      <c r="K7" s="78"/>
      <c r="L7" s="78"/>
      <c r="M7" s="78"/>
      <c r="N7" s="78"/>
      <c r="O7" s="78"/>
      <c r="P7" s="78"/>
      <c r="Q7" s="78"/>
      <c r="R7" s="78"/>
      <c r="S7" s="78"/>
      <c r="T7" s="78"/>
      <c r="U7" s="78"/>
      <c r="V7" s="78"/>
    </row>
    <row r="8" spans="1:22" ht="15">
      <c r="A8" s="83" t="s">
        <v>432</v>
      </c>
      <c r="B8" s="78">
        <v>1</v>
      </c>
      <c r="C8" s="78"/>
      <c r="D8" s="78"/>
      <c r="E8" s="83" t="s">
        <v>433</v>
      </c>
      <c r="F8" s="78">
        <v>1</v>
      </c>
      <c r="G8" s="78"/>
      <c r="H8" s="78"/>
      <c r="I8" s="78"/>
      <c r="J8" s="78"/>
      <c r="K8" s="78"/>
      <c r="L8" s="78"/>
      <c r="M8" s="78"/>
      <c r="N8" s="78"/>
      <c r="O8" s="78"/>
      <c r="P8" s="78"/>
      <c r="Q8" s="78"/>
      <c r="R8" s="78"/>
      <c r="S8" s="78"/>
      <c r="T8" s="78"/>
      <c r="U8" s="78"/>
      <c r="V8" s="78"/>
    </row>
    <row r="9" spans="1:22" ht="15">
      <c r="A9" s="83" t="s">
        <v>429</v>
      </c>
      <c r="B9" s="78">
        <v>1</v>
      </c>
      <c r="C9" s="78"/>
      <c r="D9" s="78"/>
      <c r="E9" s="78"/>
      <c r="F9" s="78"/>
      <c r="G9" s="78"/>
      <c r="H9" s="78"/>
      <c r="I9" s="78"/>
      <c r="J9" s="78"/>
      <c r="K9" s="78"/>
      <c r="L9" s="78"/>
      <c r="M9" s="78"/>
      <c r="N9" s="78"/>
      <c r="O9" s="78"/>
      <c r="P9" s="78"/>
      <c r="Q9" s="78"/>
      <c r="R9" s="78"/>
      <c r="S9" s="78"/>
      <c r="T9" s="78"/>
      <c r="U9" s="78"/>
      <c r="V9" s="78"/>
    </row>
    <row r="10" spans="1:22" ht="15">
      <c r="A10" s="83" t="s">
        <v>427</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426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1797</v>
      </c>
      <c r="B14" s="13" t="s">
        <v>1772</v>
      </c>
      <c r="C14" s="13" t="s">
        <v>1798</v>
      </c>
      <c r="D14" s="13" t="s">
        <v>1775</v>
      </c>
      <c r="E14" s="13" t="s">
        <v>1799</v>
      </c>
      <c r="F14" s="13" t="s">
        <v>1777</v>
      </c>
      <c r="G14" s="13" t="s">
        <v>1800</v>
      </c>
      <c r="H14" s="13" t="s">
        <v>1779</v>
      </c>
      <c r="I14" s="78" t="s">
        <v>1801</v>
      </c>
      <c r="J14" s="78" t="s">
        <v>1781</v>
      </c>
      <c r="K14" s="13" t="s">
        <v>1802</v>
      </c>
      <c r="L14" s="13" t="s">
        <v>1783</v>
      </c>
      <c r="M14" s="78" t="s">
        <v>1803</v>
      </c>
      <c r="N14" s="78" t="s">
        <v>1785</v>
      </c>
      <c r="O14" s="78" t="s">
        <v>1804</v>
      </c>
      <c r="P14" s="78" t="s">
        <v>1787</v>
      </c>
      <c r="Q14" s="78" t="s">
        <v>1805</v>
      </c>
      <c r="R14" s="78" t="s">
        <v>1789</v>
      </c>
      <c r="S14" s="78" t="s">
        <v>1806</v>
      </c>
      <c r="T14" s="78" t="s">
        <v>1791</v>
      </c>
      <c r="U14" s="78" t="s">
        <v>1807</v>
      </c>
      <c r="V14" s="78" t="s">
        <v>1792</v>
      </c>
    </row>
    <row r="15" spans="1:22" ht="15">
      <c r="A15" s="78" t="s">
        <v>435</v>
      </c>
      <c r="B15" s="78">
        <v>10</v>
      </c>
      <c r="C15" s="78" t="s">
        <v>435</v>
      </c>
      <c r="D15" s="78">
        <v>1</v>
      </c>
      <c r="E15" s="78" t="s">
        <v>435</v>
      </c>
      <c r="F15" s="78">
        <v>4</v>
      </c>
      <c r="G15" s="78" t="s">
        <v>435</v>
      </c>
      <c r="H15" s="78">
        <v>2</v>
      </c>
      <c r="I15" s="78"/>
      <c r="J15" s="78"/>
      <c r="K15" s="78" t="s">
        <v>438</v>
      </c>
      <c r="L15" s="78">
        <v>1</v>
      </c>
      <c r="M15" s="78"/>
      <c r="N15" s="78"/>
      <c r="O15" s="78"/>
      <c r="P15" s="78"/>
      <c r="Q15" s="78"/>
      <c r="R15" s="78"/>
      <c r="S15" s="78"/>
      <c r="T15" s="78"/>
      <c r="U15" s="78"/>
      <c r="V15" s="78"/>
    </row>
    <row r="16" spans="1:22" ht="15">
      <c r="A16" s="78" t="s">
        <v>438</v>
      </c>
      <c r="B16" s="78">
        <v>5</v>
      </c>
      <c r="C16" s="78"/>
      <c r="D16" s="78"/>
      <c r="E16" s="78" t="s">
        <v>438</v>
      </c>
      <c r="F16" s="78">
        <v>4</v>
      </c>
      <c r="G16" s="78"/>
      <c r="H16" s="78"/>
      <c r="I16" s="78"/>
      <c r="J16" s="78"/>
      <c r="K16" s="78" t="s">
        <v>435</v>
      </c>
      <c r="L16" s="78">
        <v>1</v>
      </c>
      <c r="M16" s="78"/>
      <c r="N16" s="78"/>
      <c r="O16" s="78"/>
      <c r="P16" s="78"/>
      <c r="Q16" s="78"/>
      <c r="R16" s="78"/>
      <c r="S16" s="78"/>
      <c r="T16" s="78"/>
      <c r="U16" s="78"/>
      <c r="V16" s="78"/>
    </row>
    <row r="17" spans="1:22" ht="15">
      <c r="A17" s="78" t="s">
        <v>437</v>
      </c>
      <c r="B17" s="78">
        <v>3</v>
      </c>
      <c r="C17" s="78"/>
      <c r="D17" s="78"/>
      <c r="E17" s="78" t="s">
        <v>437</v>
      </c>
      <c r="F17" s="78">
        <v>3</v>
      </c>
      <c r="G17" s="78"/>
      <c r="H17" s="78"/>
      <c r="I17" s="78"/>
      <c r="J17" s="78"/>
      <c r="K17" s="78"/>
      <c r="L17" s="78"/>
      <c r="M17" s="78"/>
      <c r="N17" s="78"/>
      <c r="O17" s="78"/>
      <c r="P17" s="78"/>
      <c r="Q17" s="78"/>
      <c r="R17" s="78"/>
      <c r="S17" s="78"/>
      <c r="T17" s="78"/>
      <c r="U17" s="78"/>
      <c r="V17" s="78"/>
    </row>
    <row r="18" spans="1:22" ht="15">
      <c r="A18" s="78" t="s">
        <v>436</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1811</v>
      </c>
      <c r="B21" s="13" t="s">
        <v>1772</v>
      </c>
      <c r="C21" s="13" t="s">
        <v>1818</v>
      </c>
      <c r="D21" s="13" t="s">
        <v>1775</v>
      </c>
      <c r="E21" s="13" t="s">
        <v>1819</v>
      </c>
      <c r="F21" s="13" t="s">
        <v>1777</v>
      </c>
      <c r="G21" s="13" t="s">
        <v>1825</v>
      </c>
      <c r="H21" s="13" t="s">
        <v>1779</v>
      </c>
      <c r="I21" s="13" t="s">
        <v>1828</v>
      </c>
      <c r="J21" s="13" t="s">
        <v>1781</v>
      </c>
      <c r="K21" s="13" t="s">
        <v>1829</v>
      </c>
      <c r="L21" s="13" t="s">
        <v>1783</v>
      </c>
      <c r="M21" s="13" t="s">
        <v>1836</v>
      </c>
      <c r="N21" s="13" t="s">
        <v>1785</v>
      </c>
      <c r="O21" s="13" t="s">
        <v>1837</v>
      </c>
      <c r="P21" s="13" t="s">
        <v>1787</v>
      </c>
      <c r="Q21" s="13" t="s">
        <v>1842</v>
      </c>
      <c r="R21" s="13" t="s">
        <v>1789</v>
      </c>
      <c r="S21" s="13" t="s">
        <v>1843</v>
      </c>
      <c r="T21" s="13" t="s">
        <v>1791</v>
      </c>
      <c r="U21" s="13" t="s">
        <v>1844</v>
      </c>
      <c r="V21" s="13" t="s">
        <v>1792</v>
      </c>
    </row>
    <row r="22" spans="1:22" ht="15">
      <c r="A22" s="78" t="s">
        <v>446</v>
      </c>
      <c r="B22" s="78">
        <v>122</v>
      </c>
      <c r="C22" s="78" t="s">
        <v>446</v>
      </c>
      <c r="D22" s="78">
        <v>29</v>
      </c>
      <c r="E22" s="78" t="s">
        <v>446</v>
      </c>
      <c r="F22" s="78">
        <v>26</v>
      </c>
      <c r="G22" s="78" t="s">
        <v>446</v>
      </c>
      <c r="H22" s="78">
        <v>21</v>
      </c>
      <c r="I22" s="78" t="s">
        <v>446</v>
      </c>
      <c r="J22" s="78">
        <v>12</v>
      </c>
      <c r="K22" s="78" t="s">
        <v>463</v>
      </c>
      <c r="L22" s="78">
        <v>5</v>
      </c>
      <c r="M22" s="78" t="s">
        <v>446</v>
      </c>
      <c r="N22" s="78">
        <v>6</v>
      </c>
      <c r="O22" s="78" t="s">
        <v>446</v>
      </c>
      <c r="P22" s="78">
        <v>2</v>
      </c>
      <c r="Q22" s="78" t="s">
        <v>446</v>
      </c>
      <c r="R22" s="78">
        <v>3</v>
      </c>
      <c r="S22" s="78" t="s">
        <v>446</v>
      </c>
      <c r="T22" s="78">
        <v>3</v>
      </c>
      <c r="U22" s="78" t="s">
        <v>1816</v>
      </c>
      <c r="V22" s="78">
        <v>3</v>
      </c>
    </row>
    <row r="23" spans="1:22" ht="15">
      <c r="A23" s="78" t="s">
        <v>463</v>
      </c>
      <c r="B23" s="78">
        <v>50</v>
      </c>
      <c r="C23" s="78" t="s">
        <v>269</v>
      </c>
      <c r="D23" s="78">
        <v>27</v>
      </c>
      <c r="E23" s="78" t="s">
        <v>463</v>
      </c>
      <c r="F23" s="78">
        <v>10</v>
      </c>
      <c r="G23" s="78" t="s">
        <v>463</v>
      </c>
      <c r="H23" s="78">
        <v>11</v>
      </c>
      <c r="I23" s="78" t="s">
        <v>463</v>
      </c>
      <c r="J23" s="78">
        <v>11</v>
      </c>
      <c r="K23" s="78" t="s">
        <v>446</v>
      </c>
      <c r="L23" s="78">
        <v>5</v>
      </c>
      <c r="M23" s="78" t="s">
        <v>463</v>
      </c>
      <c r="N23" s="78">
        <v>3</v>
      </c>
      <c r="O23" s="78" t="s">
        <v>1814</v>
      </c>
      <c r="P23" s="78">
        <v>1</v>
      </c>
      <c r="Q23" s="78"/>
      <c r="R23" s="78"/>
      <c r="S23" s="78" t="s">
        <v>463</v>
      </c>
      <c r="T23" s="78">
        <v>2</v>
      </c>
      <c r="U23" s="78" t="s">
        <v>463</v>
      </c>
      <c r="V23" s="78">
        <v>3</v>
      </c>
    </row>
    <row r="24" spans="1:22" ht="15">
      <c r="A24" s="78" t="s">
        <v>269</v>
      </c>
      <c r="B24" s="78">
        <v>35</v>
      </c>
      <c r="C24" s="78" t="s">
        <v>1812</v>
      </c>
      <c r="D24" s="78">
        <v>27</v>
      </c>
      <c r="E24" s="78" t="s">
        <v>269</v>
      </c>
      <c r="F24" s="78">
        <v>2</v>
      </c>
      <c r="G24" s="78" t="s">
        <v>1815</v>
      </c>
      <c r="H24" s="78">
        <v>5</v>
      </c>
      <c r="I24" s="78" t="s">
        <v>1813</v>
      </c>
      <c r="J24" s="78">
        <v>9</v>
      </c>
      <c r="K24" s="78" t="s">
        <v>1830</v>
      </c>
      <c r="L24" s="78">
        <v>2</v>
      </c>
      <c r="M24" s="78" t="s">
        <v>1813</v>
      </c>
      <c r="N24" s="78">
        <v>2</v>
      </c>
      <c r="O24" s="78" t="s">
        <v>1838</v>
      </c>
      <c r="P24" s="78">
        <v>1</v>
      </c>
      <c r="Q24" s="78"/>
      <c r="R24" s="78"/>
      <c r="S24" s="78" t="s">
        <v>1814</v>
      </c>
      <c r="T24" s="78">
        <v>1</v>
      </c>
      <c r="U24" s="78" t="s">
        <v>446</v>
      </c>
      <c r="V24" s="78">
        <v>3</v>
      </c>
    </row>
    <row r="25" spans="1:22" ht="15">
      <c r="A25" s="78" t="s">
        <v>1812</v>
      </c>
      <c r="B25" s="78">
        <v>35</v>
      </c>
      <c r="C25" s="78" t="s">
        <v>441</v>
      </c>
      <c r="D25" s="78">
        <v>4</v>
      </c>
      <c r="E25" s="78" t="s">
        <v>1812</v>
      </c>
      <c r="F25" s="78">
        <v>2</v>
      </c>
      <c r="G25" s="78" t="s">
        <v>1814</v>
      </c>
      <c r="H25" s="78">
        <v>5</v>
      </c>
      <c r="I25" s="78" t="s">
        <v>269</v>
      </c>
      <c r="J25" s="78">
        <v>1</v>
      </c>
      <c r="K25" s="78" t="s">
        <v>1831</v>
      </c>
      <c r="L25" s="78">
        <v>2</v>
      </c>
      <c r="M25" s="78" t="s">
        <v>269</v>
      </c>
      <c r="N25" s="78">
        <v>1</v>
      </c>
      <c r="O25" s="78" t="s">
        <v>1839</v>
      </c>
      <c r="P25" s="78">
        <v>1</v>
      </c>
      <c r="Q25" s="78"/>
      <c r="R25" s="78"/>
      <c r="S25" s="78" t="s">
        <v>269</v>
      </c>
      <c r="T25" s="78">
        <v>1</v>
      </c>
      <c r="U25" s="78"/>
      <c r="V25" s="78"/>
    </row>
    <row r="26" spans="1:22" ht="15">
      <c r="A26" s="78" t="s">
        <v>1813</v>
      </c>
      <c r="B26" s="78">
        <v>14</v>
      </c>
      <c r="C26" s="78"/>
      <c r="D26" s="78"/>
      <c r="E26" s="78" t="s">
        <v>1817</v>
      </c>
      <c r="F26" s="78">
        <v>2</v>
      </c>
      <c r="G26" s="78" t="s">
        <v>476</v>
      </c>
      <c r="H26" s="78">
        <v>2</v>
      </c>
      <c r="I26" s="78" t="s">
        <v>1812</v>
      </c>
      <c r="J26" s="78">
        <v>1</v>
      </c>
      <c r="K26" s="78" t="s">
        <v>1832</v>
      </c>
      <c r="L26" s="78">
        <v>1</v>
      </c>
      <c r="M26" s="78" t="s">
        <v>1812</v>
      </c>
      <c r="N26" s="78">
        <v>1</v>
      </c>
      <c r="O26" s="78" t="s">
        <v>1840</v>
      </c>
      <c r="P26" s="78">
        <v>1</v>
      </c>
      <c r="Q26" s="78"/>
      <c r="R26" s="78"/>
      <c r="S26" s="78" t="s">
        <v>1812</v>
      </c>
      <c r="T26" s="78">
        <v>1</v>
      </c>
      <c r="U26" s="78"/>
      <c r="V26" s="78"/>
    </row>
    <row r="27" spans="1:22" ht="15">
      <c r="A27" s="78" t="s">
        <v>1814</v>
      </c>
      <c r="B27" s="78">
        <v>8</v>
      </c>
      <c r="C27" s="78"/>
      <c r="D27" s="78"/>
      <c r="E27" s="78" t="s">
        <v>1820</v>
      </c>
      <c r="F27" s="78">
        <v>1</v>
      </c>
      <c r="G27" s="78" t="s">
        <v>1813</v>
      </c>
      <c r="H27" s="78">
        <v>1</v>
      </c>
      <c r="I27" s="78"/>
      <c r="J27" s="78"/>
      <c r="K27" s="78" t="s">
        <v>1833</v>
      </c>
      <c r="L27" s="78">
        <v>1</v>
      </c>
      <c r="M27" s="78"/>
      <c r="N27" s="78"/>
      <c r="O27" s="78" t="s">
        <v>1841</v>
      </c>
      <c r="P27" s="78">
        <v>1</v>
      </c>
      <c r="Q27" s="78"/>
      <c r="R27" s="78"/>
      <c r="S27" s="78"/>
      <c r="T27" s="78"/>
      <c r="U27" s="78"/>
      <c r="V27" s="78"/>
    </row>
    <row r="28" spans="1:22" ht="15">
      <c r="A28" s="78" t="s">
        <v>1815</v>
      </c>
      <c r="B28" s="78">
        <v>5</v>
      </c>
      <c r="C28" s="78"/>
      <c r="D28" s="78"/>
      <c r="E28" s="78" t="s">
        <v>1821</v>
      </c>
      <c r="F28" s="78">
        <v>1</v>
      </c>
      <c r="G28" s="78" t="s">
        <v>441</v>
      </c>
      <c r="H28" s="78">
        <v>1</v>
      </c>
      <c r="I28" s="78"/>
      <c r="J28" s="78"/>
      <c r="K28" s="78" t="s">
        <v>1834</v>
      </c>
      <c r="L28" s="78">
        <v>1</v>
      </c>
      <c r="M28" s="78"/>
      <c r="N28" s="78"/>
      <c r="O28" s="78" t="s">
        <v>463</v>
      </c>
      <c r="P28" s="78">
        <v>1</v>
      </c>
      <c r="Q28" s="78"/>
      <c r="R28" s="78"/>
      <c r="S28" s="78"/>
      <c r="T28" s="78"/>
      <c r="U28" s="78"/>
      <c r="V28" s="78"/>
    </row>
    <row r="29" spans="1:22" ht="15">
      <c r="A29" s="78" t="s">
        <v>441</v>
      </c>
      <c r="B29" s="78">
        <v>5</v>
      </c>
      <c r="C29" s="78"/>
      <c r="D29" s="78"/>
      <c r="E29" s="78" t="s">
        <v>1822</v>
      </c>
      <c r="F29" s="78">
        <v>1</v>
      </c>
      <c r="G29" s="78" t="s">
        <v>1826</v>
      </c>
      <c r="H29" s="78">
        <v>1</v>
      </c>
      <c r="I29" s="78"/>
      <c r="J29" s="78"/>
      <c r="K29" s="78" t="s">
        <v>269</v>
      </c>
      <c r="L29" s="78">
        <v>1</v>
      </c>
      <c r="M29" s="78"/>
      <c r="N29" s="78"/>
      <c r="O29" s="78" t="s">
        <v>269</v>
      </c>
      <c r="P29" s="78">
        <v>1</v>
      </c>
      <c r="Q29" s="78"/>
      <c r="R29" s="78"/>
      <c r="S29" s="78"/>
      <c r="T29" s="78"/>
      <c r="U29" s="78"/>
      <c r="V29" s="78"/>
    </row>
    <row r="30" spans="1:22" ht="15">
      <c r="A30" s="78" t="s">
        <v>1816</v>
      </c>
      <c r="B30" s="78">
        <v>3</v>
      </c>
      <c r="C30" s="78"/>
      <c r="D30" s="78"/>
      <c r="E30" s="78" t="s">
        <v>1823</v>
      </c>
      <c r="F30" s="78">
        <v>1</v>
      </c>
      <c r="G30" s="78" t="s">
        <v>1827</v>
      </c>
      <c r="H30" s="78">
        <v>1</v>
      </c>
      <c r="I30" s="78"/>
      <c r="J30" s="78"/>
      <c r="K30" s="78" t="s">
        <v>1812</v>
      </c>
      <c r="L30" s="78">
        <v>1</v>
      </c>
      <c r="M30" s="78"/>
      <c r="N30" s="78"/>
      <c r="O30" s="78" t="s">
        <v>1812</v>
      </c>
      <c r="P30" s="78">
        <v>1</v>
      </c>
      <c r="Q30" s="78"/>
      <c r="R30" s="78"/>
      <c r="S30" s="78"/>
      <c r="T30" s="78"/>
      <c r="U30" s="78"/>
      <c r="V30" s="78"/>
    </row>
    <row r="31" spans="1:22" ht="15">
      <c r="A31" s="78" t="s">
        <v>1817</v>
      </c>
      <c r="B31" s="78">
        <v>3</v>
      </c>
      <c r="C31" s="78"/>
      <c r="D31" s="78"/>
      <c r="E31" s="78" t="s">
        <v>1824</v>
      </c>
      <c r="F31" s="78">
        <v>1</v>
      </c>
      <c r="G31" s="78"/>
      <c r="H31" s="78"/>
      <c r="I31" s="78"/>
      <c r="J31" s="78"/>
      <c r="K31" s="78" t="s">
        <v>1835</v>
      </c>
      <c r="L31" s="78">
        <v>1</v>
      </c>
      <c r="M31" s="78"/>
      <c r="N31" s="78"/>
      <c r="O31" s="78"/>
      <c r="P31" s="78"/>
      <c r="Q31" s="78"/>
      <c r="R31" s="78"/>
      <c r="S31" s="78"/>
      <c r="T31" s="78"/>
      <c r="U31" s="78"/>
      <c r="V31" s="78"/>
    </row>
    <row r="34" spans="1:22" ht="15" customHeight="1">
      <c r="A34" s="13" t="s">
        <v>1857</v>
      </c>
      <c r="B34" s="13" t="s">
        <v>1772</v>
      </c>
      <c r="C34" s="13" t="s">
        <v>1863</v>
      </c>
      <c r="D34" s="13" t="s">
        <v>1775</v>
      </c>
      <c r="E34" s="13" t="s">
        <v>1869</v>
      </c>
      <c r="F34" s="13" t="s">
        <v>1777</v>
      </c>
      <c r="G34" s="13" t="s">
        <v>1877</v>
      </c>
      <c r="H34" s="13" t="s">
        <v>1779</v>
      </c>
      <c r="I34" s="13" t="s">
        <v>1881</v>
      </c>
      <c r="J34" s="13" t="s">
        <v>1781</v>
      </c>
      <c r="K34" s="13" t="s">
        <v>1888</v>
      </c>
      <c r="L34" s="13" t="s">
        <v>1783</v>
      </c>
      <c r="M34" s="13" t="s">
        <v>1896</v>
      </c>
      <c r="N34" s="13" t="s">
        <v>1785</v>
      </c>
      <c r="O34" s="13" t="s">
        <v>1904</v>
      </c>
      <c r="P34" s="13" t="s">
        <v>1787</v>
      </c>
      <c r="Q34" s="13" t="s">
        <v>1905</v>
      </c>
      <c r="R34" s="13" t="s">
        <v>1789</v>
      </c>
      <c r="S34" s="13" t="s">
        <v>1906</v>
      </c>
      <c r="T34" s="13" t="s">
        <v>1791</v>
      </c>
      <c r="U34" s="13" t="s">
        <v>1913</v>
      </c>
      <c r="V34" s="13" t="s">
        <v>1792</v>
      </c>
    </row>
    <row r="35" spans="1:22" ht="15">
      <c r="A35" s="84" t="s">
        <v>1858</v>
      </c>
      <c r="B35" s="84">
        <v>98</v>
      </c>
      <c r="C35" s="84" t="s">
        <v>300</v>
      </c>
      <c r="D35" s="84">
        <v>31</v>
      </c>
      <c r="E35" s="84" t="s">
        <v>446</v>
      </c>
      <c r="F35" s="84">
        <v>26</v>
      </c>
      <c r="G35" s="84" t="s">
        <v>446</v>
      </c>
      <c r="H35" s="84">
        <v>21</v>
      </c>
      <c r="I35" s="84" t="s">
        <v>446</v>
      </c>
      <c r="J35" s="84">
        <v>12</v>
      </c>
      <c r="K35" s="84" t="s">
        <v>269</v>
      </c>
      <c r="L35" s="84">
        <v>7</v>
      </c>
      <c r="M35" s="84" t="s">
        <v>446</v>
      </c>
      <c r="N35" s="84">
        <v>6</v>
      </c>
      <c r="O35" s="84" t="s">
        <v>446</v>
      </c>
      <c r="P35" s="84">
        <v>2</v>
      </c>
      <c r="Q35" s="84" t="s">
        <v>1889</v>
      </c>
      <c r="R35" s="84">
        <v>3</v>
      </c>
      <c r="S35" s="84" t="s">
        <v>1879</v>
      </c>
      <c r="T35" s="84">
        <v>4</v>
      </c>
      <c r="U35" s="84" t="s">
        <v>1816</v>
      </c>
      <c r="V35" s="84">
        <v>3</v>
      </c>
    </row>
    <row r="36" spans="1:22" ht="15">
      <c r="A36" s="84" t="s">
        <v>1859</v>
      </c>
      <c r="B36" s="84">
        <v>6</v>
      </c>
      <c r="C36" s="84" t="s">
        <v>269</v>
      </c>
      <c r="D36" s="84">
        <v>31</v>
      </c>
      <c r="E36" s="84" t="s">
        <v>463</v>
      </c>
      <c r="F36" s="84">
        <v>10</v>
      </c>
      <c r="G36" s="84" t="s">
        <v>269</v>
      </c>
      <c r="H36" s="84">
        <v>14</v>
      </c>
      <c r="I36" s="84" t="s">
        <v>463</v>
      </c>
      <c r="J36" s="84">
        <v>11</v>
      </c>
      <c r="K36" s="84" t="s">
        <v>463</v>
      </c>
      <c r="L36" s="84">
        <v>5</v>
      </c>
      <c r="M36" s="84" t="s">
        <v>463</v>
      </c>
      <c r="N36" s="84">
        <v>3</v>
      </c>
      <c r="O36" s="84" t="s">
        <v>269</v>
      </c>
      <c r="P36" s="84">
        <v>2</v>
      </c>
      <c r="Q36" s="84" t="s">
        <v>446</v>
      </c>
      <c r="R36" s="84">
        <v>3</v>
      </c>
      <c r="S36" s="84" t="s">
        <v>446</v>
      </c>
      <c r="T36" s="84">
        <v>3</v>
      </c>
      <c r="U36" s="84" t="s">
        <v>463</v>
      </c>
      <c r="V36" s="84">
        <v>3</v>
      </c>
    </row>
    <row r="37" spans="1:22" ht="15">
      <c r="A37" s="84" t="s">
        <v>1860</v>
      </c>
      <c r="B37" s="84">
        <v>0</v>
      </c>
      <c r="C37" s="84" t="s">
        <v>446</v>
      </c>
      <c r="D37" s="84">
        <v>29</v>
      </c>
      <c r="E37" s="84" t="s">
        <v>1870</v>
      </c>
      <c r="F37" s="84">
        <v>6</v>
      </c>
      <c r="G37" s="84" t="s">
        <v>463</v>
      </c>
      <c r="H37" s="84">
        <v>11</v>
      </c>
      <c r="I37" s="84" t="s">
        <v>1813</v>
      </c>
      <c r="J37" s="84">
        <v>9</v>
      </c>
      <c r="K37" s="84" t="s">
        <v>446</v>
      </c>
      <c r="L37" s="84">
        <v>5</v>
      </c>
      <c r="M37" s="84" t="s">
        <v>269</v>
      </c>
      <c r="N37" s="84">
        <v>3</v>
      </c>
      <c r="O37" s="84"/>
      <c r="P37" s="84"/>
      <c r="Q37" s="84" t="s">
        <v>311</v>
      </c>
      <c r="R37" s="84">
        <v>2</v>
      </c>
      <c r="S37" s="84" t="s">
        <v>1872</v>
      </c>
      <c r="T37" s="84">
        <v>3</v>
      </c>
      <c r="U37" s="84" t="s">
        <v>446</v>
      </c>
      <c r="V37" s="84">
        <v>3</v>
      </c>
    </row>
    <row r="38" spans="1:22" ht="15">
      <c r="A38" s="84" t="s">
        <v>1861</v>
      </c>
      <c r="B38" s="84">
        <v>1738</v>
      </c>
      <c r="C38" s="84" t="s">
        <v>1816</v>
      </c>
      <c r="D38" s="84">
        <v>27</v>
      </c>
      <c r="E38" s="84" t="s">
        <v>269</v>
      </c>
      <c r="F38" s="84">
        <v>5</v>
      </c>
      <c r="G38" s="84" t="s">
        <v>1878</v>
      </c>
      <c r="H38" s="84">
        <v>5</v>
      </c>
      <c r="I38" s="84" t="s">
        <v>303</v>
      </c>
      <c r="J38" s="84">
        <v>7</v>
      </c>
      <c r="K38" s="84" t="s">
        <v>1889</v>
      </c>
      <c r="L38" s="84">
        <v>4</v>
      </c>
      <c r="M38" s="84" t="s">
        <v>1897</v>
      </c>
      <c r="N38" s="84">
        <v>2</v>
      </c>
      <c r="O38" s="84"/>
      <c r="P38" s="84"/>
      <c r="Q38" s="84"/>
      <c r="R38" s="84"/>
      <c r="S38" s="84" t="s">
        <v>1907</v>
      </c>
      <c r="T38" s="84">
        <v>3</v>
      </c>
      <c r="U38" s="84" t="s">
        <v>265</v>
      </c>
      <c r="V38" s="84">
        <v>2</v>
      </c>
    </row>
    <row r="39" spans="1:22" ht="15">
      <c r="A39" s="84" t="s">
        <v>1862</v>
      </c>
      <c r="B39" s="84">
        <v>1842</v>
      </c>
      <c r="C39" s="84" t="s">
        <v>1812</v>
      </c>
      <c r="D39" s="84">
        <v>27</v>
      </c>
      <c r="E39" s="84" t="s">
        <v>1871</v>
      </c>
      <c r="F39" s="84">
        <v>5</v>
      </c>
      <c r="G39" s="84" t="s">
        <v>1815</v>
      </c>
      <c r="H39" s="84">
        <v>5</v>
      </c>
      <c r="I39" s="84" t="s">
        <v>1882</v>
      </c>
      <c r="J39" s="84">
        <v>6</v>
      </c>
      <c r="K39" s="84" t="s">
        <v>1890</v>
      </c>
      <c r="L39" s="84">
        <v>2</v>
      </c>
      <c r="M39" s="84" t="s">
        <v>1898</v>
      </c>
      <c r="N39" s="84">
        <v>2</v>
      </c>
      <c r="O39" s="84"/>
      <c r="P39" s="84"/>
      <c r="Q39" s="84"/>
      <c r="R39" s="84"/>
      <c r="S39" s="84" t="s">
        <v>1908</v>
      </c>
      <c r="T39" s="84">
        <v>3</v>
      </c>
      <c r="U39" s="84"/>
      <c r="V39" s="84"/>
    </row>
    <row r="40" spans="1:22" ht="15">
      <c r="A40" s="84" t="s">
        <v>446</v>
      </c>
      <c r="B40" s="84">
        <v>122</v>
      </c>
      <c r="C40" s="84" t="s">
        <v>1864</v>
      </c>
      <c r="D40" s="84">
        <v>4</v>
      </c>
      <c r="E40" s="84" t="s">
        <v>1872</v>
      </c>
      <c r="F40" s="84">
        <v>5</v>
      </c>
      <c r="G40" s="84" t="s">
        <v>1814</v>
      </c>
      <c r="H40" s="84">
        <v>5</v>
      </c>
      <c r="I40" s="84" t="s">
        <v>1883</v>
      </c>
      <c r="J40" s="84">
        <v>6</v>
      </c>
      <c r="K40" s="84" t="s">
        <v>1891</v>
      </c>
      <c r="L40" s="84">
        <v>2</v>
      </c>
      <c r="M40" s="84" t="s">
        <v>1899</v>
      </c>
      <c r="N40" s="84">
        <v>2</v>
      </c>
      <c r="O40" s="84"/>
      <c r="P40" s="84"/>
      <c r="Q40" s="84"/>
      <c r="R40" s="84"/>
      <c r="S40" s="84" t="s">
        <v>1909</v>
      </c>
      <c r="T40" s="84">
        <v>3</v>
      </c>
      <c r="U40" s="84"/>
      <c r="V40" s="84"/>
    </row>
    <row r="41" spans="1:22" ht="15">
      <c r="A41" s="84" t="s">
        <v>269</v>
      </c>
      <c r="B41" s="84">
        <v>66</v>
      </c>
      <c r="C41" s="84" t="s">
        <v>1865</v>
      </c>
      <c r="D41" s="84">
        <v>4</v>
      </c>
      <c r="E41" s="84" t="s">
        <v>1873</v>
      </c>
      <c r="F41" s="84">
        <v>5</v>
      </c>
      <c r="G41" s="84" t="s">
        <v>441</v>
      </c>
      <c r="H41" s="84">
        <v>4</v>
      </c>
      <c r="I41" s="84" t="s">
        <v>1884</v>
      </c>
      <c r="J41" s="84">
        <v>6</v>
      </c>
      <c r="K41" s="84" t="s">
        <v>1892</v>
      </c>
      <c r="L41" s="84">
        <v>2</v>
      </c>
      <c r="M41" s="84" t="s">
        <v>1900</v>
      </c>
      <c r="N41" s="84">
        <v>2</v>
      </c>
      <c r="O41" s="84"/>
      <c r="P41" s="84"/>
      <c r="Q41" s="84"/>
      <c r="R41" s="84"/>
      <c r="S41" s="84" t="s">
        <v>1870</v>
      </c>
      <c r="T41" s="84">
        <v>3</v>
      </c>
      <c r="U41" s="84"/>
      <c r="V41" s="84"/>
    </row>
    <row r="42" spans="1:22" ht="15">
      <c r="A42" s="84" t="s">
        <v>463</v>
      </c>
      <c r="B42" s="84">
        <v>50</v>
      </c>
      <c r="C42" s="84" t="s">
        <v>1866</v>
      </c>
      <c r="D42" s="84">
        <v>4</v>
      </c>
      <c r="E42" s="84" t="s">
        <v>1874</v>
      </c>
      <c r="F42" s="84">
        <v>4</v>
      </c>
      <c r="G42" s="84" t="s">
        <v>1879</v>
      </c>
      <c r="H42" s="84">
        <v>4</v>
      </c>
      <c r="I42" s="84" t="s">
        <v>1885</v>
      </c>
      <c r="J42" s="84">
        <v>6</v>
      </c>
      <c r="K42" s="84" t="s">
        <v>1893</v>
      </c>
      <c r="L42" s="84">
        <v>2</v>
      </c>
      <c r="M42" s="84" t="s">
        <v>1901</v>
      </c>
      <c r="N42" s="84">
        <v>2</v>
      </c>
      <c r="O42" s="84"/>
      <c r="P42" s="84"/>
      <c r="Q42" s="84"/>
      <c r="R42" s="84"/>
      <c r="S42" s="84" t="s">
        <v>1910</v>
      </c>
      <c r="T42" s="84">
        <v>3</v>
      </c>
      <c r="U42" s="84"/>
      <c r="V42" s="84"/>
    </row>
    <row r="43" spans="1:22" ht="15">
      <c r="A43" s="84" t="s">
        <v>1816</v>
      </c>
      <c r="B43" s="84">
        <v>42</v>
      </c>
      <c r="C43" s="84" t="s">
        <v>1867</v>
      </c>
      <c r="D43" s="84">
        <v>4</v>
      </c>
      <c r="E43" s="84" t="s">
        <v>1875</v>
      </c>
      <c r="F43" s="84">
        <v>3</v>
      </c>
      <c r="G43" s="84" t="s">
        <v>1870</v>
      </c>
      <c r="H43" s="84">
        <v>4</v>
      </c>
      <c r="I43" s="84" t="s">
        <v>1886</v>
      </c>
      <c r="J43" s="84">
        <v>6</v>
      </c>
      <c r="K43" s="84" t="s">
        <v>1894</v>
      </c>
      <c r="L43" s="84">
        <v>2</v>
      </c>
      <c r="M43" s="84" t="s">
        <v>1902</v>
      </c>
      <c r="N43" s="84">
        <v>2</v>
      </c>
      <c r="O43" s="84"/>
      <c r="P43" s="84"/>
      <c r="Q43" s="84"/>
      <c r="R43" s="84"/>
      <c r="S43" s="84" t="s">
        <v>1911</v>
      </c>
      <c r="T43" s="84">
        <v>3</v>
      </c>
      <c r="U43" s="84"/>
      <c r="V43" s="84"/>
    </row>
    <row r="44" spans="1:22" ht="15">
      <c r="A44" s="84" t="s">
        <v>300</v>
      </c>
      <c r="B44" s="84">
        <v>39</v>
      </c>
      <c r="C44" s="84" t="s">
        <v>1868</v>
      </c>
      <c r="D44" s="84">
        <v>4</v>
      </c>
      <c r="E44" s="84" t="s">
        <v>1876</v>
      </c>
      <c r="F44" s="84">
        <v>3</v>
      </c>
      <c r="G44" s="84" t="s">
        <v>1880</v>
      </c>
      <c r="H44" s="84">
        <v>4</v>
      </c>
      <c r="I44" s="84" t="s">
        <v>1887</v>
      </c>
      <c r="J44" s="84">
        <v>6</v>
      </c>
      <c r="K44" s="84" t="s">
        <v>1895</v>
      </c>
      <c r="L44" s="84">
        <v>2</v>
      </c>
      <c r="M44" s="84" t="s">
        <v>1903</v>
      </c>
      <c r="N44" s="84">
        <v>2</v>
      </c>
      <c r="O44" s="84"/>
      <c r="P44" s="84"/>
      <c r="Q44" s="84"/>
      <c r="R44" s="84"/>
      <c r="S44" s="84" t="s">
        <v>1912</v>
      </c>
      <c r="T44" s="84">
        <v>3</v>
      </c>
      <c r="U44" s="84"/>
      <c r="V44" s="84"/>
    </row>
    <row r="47" spans="1:22" ht="15" customHeight="1">
      <c r="A47" s="13" t="s">
        <v>1928</v>
      </c>
      <c r="B47" s="13" t="s">
        <v>1772</v>
      </c>
      <c r="C47" s="13" t="s">
        <v>1939</v>
      </c>
      <c r="D47" s="13" t="s">
        <v>1775</v>
      </c>
      <c r="E47" s="13" t="s">
        <v>1946</v>
      </c>
      <c r="F47" s="13" t="s">
        <v>1777</v>
      </c>
      <c r="G47" s="13" t="s">
        <v>1955</v>
      </c>
      <c r="H47" s="13" t="s">
        <v>1779</v>
      </c>
      <c r="I47" s="13" t="s">
        <v>1965</v>
      </c>
      <c r="J47" s="13" t="s">
        <v>1781</v>
      </c>
      <c r="K47" s="13" t="s">
        <v>1972</v>
      </c>
      <c r="L47" s="13" t="s">
        <v>1783</v>
      </c>
      <c r="M47" s="13" t="s">
        <v>1983</v>
      </c>
      <c r="N47" s="13" t="s">
        <v>1785</v>
      </c>
      <c r="O47" s="78" t="s">
        <v>1994</v>
      </c>
      <c r="P47" s="78" t="s">
        <v>1787</v>
      </c>
      <c r="Q47" s="13" t="s">
        <v>1995</v>
      </c>
      <c r="R47" s="13" t="s">
        <v>1789</v>
      </c>
      <c r="S47" s="13" t="s">
        <v>1998</v>
      </c>
      <c r="T47" s="13" t="s">
        <v>1791</v>
      </c>
      <c r="U47" s="13" t="s">
        <v>2006</v>
      </c>
      <c r="V47" s="13" t="s">
        <v>1792</v>
      </c>
    </row>
    <row r="48" spans="1:22" ht="15">
      <c r="A48" s="84" t="s">
        <v>1929</v>
      </c>
      <c r="B48" s="84">
        <v>34</v>
      </c>
      <c r="C48" s="84" t="s">
        <v>1929</v>
      </c>
      <c r="D48" s="84">
        <v>27</v>
      </c>
      <c r="E48" s="84" t="s">
        <v>1934</v>
      </c>
      <c r="F48" s="84">
        <v>5</v>
      </c>
      <c r="G48" s="84" t="s">
        <v>1956</v>
      </c>
      <c r="H48" s="84">
        <v>5</v>
      </c>
      <c r="I48" s="84" t="s">
        <v>1933</v>
      </c>
      <c r="J48" s="84">
        <v>10</v>
      </c>
      <c r="K48" s="84" t="s">
        <v>1973</v>
      </c>
      <c r="L48" s="84">
        <v>2</v>
      </c>
      <c r="M48" s="84" t="s">
        <v>1984</v>
      </c>
      <c r="N48" s="84">
        <v>2</v>
      </c>
      <c r="O48" s="84"/>
      <c r="P48" s="84"/>
      <c r="Q48" s="84" t="s">
        <v>1996</v>
      </c>
      <c r="R48" s="84">
        <v>3</v>
      </c>
      <c r="S48" s="84" t="s">
        <v>1952</v>
      </c>
      <c r="T48" s="84">
        <v>3</v>
      </c>
      <c r="U48" s="84" t="s">
        <v>2007</v>
      </c>
      <c r="V48" s="84">
        <v>3</v>
      </c>
    </row>
    <row r="49" spans="1:22" ht="15">
      <c r="A49" s="84" t="s">
        <v>1930</v>
      </c>
      <c r="B49" s="84">
        <v>34</v>
      </c>
      <c r="C49" s="84" t="s">
        <v>1930</v>
      </c>
      <c r="D49" s="84">
        <v>27</v>
      </c>
      <c r="E49" s="84" t="s">
        <v>1947</v>
      </c>
      <c r="F49" s="84">
        <v>4</v>
      </c>
      <c r="G49" s="84" t="s">
        <v>1935</v>
      </c>
      <c r="H49" s="84">
        <v>4</v>
      </c>
      <c r="I49" s="84" t="s">
        <v>1936</v>
      </c>
      <c r="J49" s="84">
        <v>6</v>
      </c>
      <c r="K49" s="84" t="s">
        <v>1974</v>
      </c>
      <c r="L49" s="84">
        <v>2</v>
      </c>
      <c r="M49" s="84" t="s">
        <v>1985</v>
      </c>
      <c r="N49" s="84">
        <v>2</v>
      </c>
      <c r="O49" s="84"/>
      <c r="P49" s="84"/>
      <c r="Q49" s="84" t="s">
        <v>1997</v>
      </c>
      <c r="R49" s="84">
        <v>2</v>
      </c>
      <c r="S49" s="84" t="s">
        <v>1953</v>
      </c>
      <c r="T49" s="84">
        <v>3</v>
      </c>
      <c r="U49" s="84" t="s">
        <v>1933</v>
      </c>
      <c r="V49" s="84">
        <v>3</v>
      </c>
    </row>
    <row r="50" spans="1:22" ht="15">
      <c r="A50" s="84" t="s">
        <v>1931</v>
      </c>
      <c r="B50" s="84">
        <v>34</v>
      </c>
      <c r="C50" s="84" t="s">
        <v>1931</v>
      </c>
      <c r="D50" s="84">
        <v>27</v>
      </c>
      <c r="E50" s="84" t="s">
        <v>1948</v>
      </c>
      <c r="F50" s="84">
        <v>4</v>
      </c>
      <c r="G50" s="84" t="s">
        <v>1957</v>
      </c>
      <c r="H50" s="84">
        <v>3</v>
      </c>
      <c r="I50" s="84" t="s">
        <v>1937</v>
      </c>
      <c r="J50" s="84">
        <v>6</v>
      </c>
      <c r="K50" s="84" t="s">
        <v>1975</v>
      </c>
      <c r="L50" s="84">
        <v>2</v>
      </c>
      <c r="M50" s="84" t="s">
        <v>1986</v>
      </c>
      <c r="N50" s="84">
        <v>2</v>
      </c>
      <c r="O50" s="84"/>
      <c r="P50" s="84"/>
      <c r="Q50" s="84"/>
      <c r="R50" s="84"/>
      <c r="S50" s="84" t="s">
        <v>1954</v>
      </c>
      <c r="T50" s="84">
        <v>3</v>
      </c>
      <c r="U50" s="84" t="s">
        <v>2008</v>
      </c>
      <c r="V50" s="84">
        <v>2</v>
      </c>
    </row>
    <row r="51" spans="1:22" ht="15">
      <c r="A51" s="84" t="s">
        <v>1932</v>
      </c>
      <c r="B51" s="84">
        <v>33</v>
      </c>
      <c r="C51" s="84" t="s">
        <v>1932</v>
      </c>
      <c r="D51" s="84">
        <v>26</v>
      </c>
      <c r="E51" s="84" t="s">
        <v>1949</v>
      </c>
      <c r="F51" s="84">
        <v>3</v>
      </c>
      <c r="G51" s="84" t="s">
        <v>1958</v>
      </c>
      <c r="H51" s="84">
        <v>3</v>
      </c>
      <c r="I51" s="84" t="s">
        <v>1938</v>
      </c>
      <c r="J51" s="84">
        <v>6</v>
      </c>
      <c r="K51" s="84" t="s">
        <v>1976</v>
      </c>
      <c r="L51" s="84">
        <v>2</v>
      </c>
      <c r="M51" s="84" t="s">
        <v>1987</v>
      </c>
      <c r="N51" s="84">
        <v>2</v>
      </c>
      <c r="O51" s="84"/>
      <c r="P51" s="84"/>
      <c r="Q51" s="84"/>
      <c r="R51" s="84"/>
      <c r="S51" s="84" t="s">
        <v>1999</v>
      </c>
      <c r="T51" s="84">
        <v>3</v>
      </c>
      <c r="U51" s="84"/>
      <c r="V51" s="84"/>
    </row>
    <row r="52" spans="1:22" ht="15">
      <c r="A52" s="84" t="s">
        <v>1933</v>
      </c>
      <c r="B52" s="84">
        <v>19</v>
      </c>
      <c r="C52" s="84" t="s">
        <v>1940</v>
      </c>
      <c r="D52" s="84">
        <v>4</v>
      </c>
      <c r="E52" s="84" t="s">
        <v>1950</v>
      </c>
      <c r="F52" s="84">
        <v>2</v>
      </c>
      <c r="G52" s="84" t="s">
        <v>1959</v>
      </c>
      <c r="H52" s="84">
        <v>3</v>
      </c>
      <c r="I52" s="84" t="s">
        <v>1966</v>
      </c>
      <c r="J52" s="84">
        <v>6</v>
      </c>
      <c r="K52" s="84" t="s">
        <v>1977</v>
      </c>
      <c r="L52" s="84">
        <v>2</v>
      </c>
      <c r="M52" s="84" t="s">
        <v>1988</v>
      </c>
      <c r="N52" s="84">
        <v>2</v>
      </c>
      <c r="O52" s="84"/>
      <c r="P52" s="84"/>
      <c r="Q52" s="84"/>
      <c r="R52" s="84"/>
      <c r="S52" s="84" t="s">
        <v>2000</v>
      </c>
      <c r="T52" s="84">
        <v>3</v>
      </c>
      <c r="U52" s="84"/>
      <c r="V52" s="84"/>
    </row>
    <row r="53" spans="1:22" ht="15">
      <c r="A53" s="84" t="s">
        <v>1934</v>
      </c>
      <c r="B53" s="84">
        <v>9</v>
      </c>
      <c r="C53" s="84" t="s">
        <v>1941</v>
      </c>
      <c r="D53" s="84">
        <v>4</v>
      </c>
      <c r="E53" s="84" t="s">
        <v>1933</v>
      </c>
      <c r="F53" s="84">
        <v>2</v>
      </c>
      <c r="G53" s="84" t="s">
        <v>1960</v>
      </c>
      <c r="H53" s="84">
        <v>3</v>
      </c>
      <c r="I53" s="84" t="s">
        <v>1967</v>
      </c>
      <c r="J53" s="84">
        <v>6</v>
      </c>
      <c r="K53" s="84" t="s">
        <v>1978</v>
      </c>
      <c r="L53" s="84">
        <v>2</v>
      </c>
      <c r="M53" s="84" t="s">
        <v>1989</v>
      </c>
      <c r="N53" s="84">
        <v>2</v>
      </c>
      <c r="O53" s="84"/>
      <c r="P53" s="84"/>
      <c r="Q53" s="84"/>
      <c r="R53" s="84"/>
      <c r="S53" s="84" t="s">
        <v>2001</v>
      </c>
      <c r="T53" s="84">
        <v>3</v>
      </c>
      <c r="U53" s="84"/>
      <c r="V53" s="84"/>
    </row>
    <row r="54" spans="1:22" ht="15">
      <c r="A54" s="84" t="s">
        <v>1935</v>
      </c>
      <c r="B54" s="84">
        <v>7</v>
      </c>
      <c r="C54" s="84" t="s">
        <v>1942</v>
      </c>
      <c r="D54" s="84">
        <v>4</v>
      </c>
      <c r="E54" s="84" t="s">
        <v>1951</v>
      </c>
      <c r="F54" s="84">
        <v>2</v>
      </c>
      <c r="G54" s="84" t="s">
        <v>1961</v>
      </c>
      <c r="H54" s="84">
        <v>3</v>
      </c>
      <c r="I54" s="84" t="s">
        <v>1968</v>
      </c>
      <c r="J54" s="84">
        <v>6</v>
      </c>
      <c r="K54" s="84" t="s">
        <v>1979</v>
      </c>
      <c r="L54" s="84">
        <v>2</v>
      </c>
      <c r="M54" s="84" t="s">
        <v>1990</v>
      </c>
      <c r="N54" s="84">
        <v>2</v>
      </c>
      <c r="O54" s="84"/>
      <c r="P54" s="84"/>
      <c r="Q54" s="84"/>
      <c r="R54" s="84"/>
      <c r="S54" s="84" t="s">
        <v>2002</v>
      </c>
      <c r="T54" s="84">
        <v>3</v>
      </c>
      <c r="U54" s="84"/>
      <c r="V54" s="84"/>
    </row>
    <row r="55" spans="1:22" ht="15">
      <c r="A55" s="84" t="s">
        <v>1936</v>
      </c>
      <c r="B55" s="84">
        <v>7</v>
      </c>
      <c r="C55" s="84" t="s">
        <v>1943</v>
      </c>
      <c r="D55" s="84">
        <v>4</v>
      </c>
      <c r="E55" s="84" t="s">
        <v>1952</v>
      </c>
      <c r="F55" s="84">
        <v>2</v>
      </c>
      <c r="G55" s="84" t="s">
        <v>1962</v>
      </c>
      <c r="H55" s="84">
        <v>3</v>
      </c>
      <c r="I55" s="84" t="s">
        <v>1969</v>
      </c>
      <c r="J55" s="84">
        <v>6</v>
      </c>
      <c r="K55" s="84" t="s">
        <v>1980</v>
      </c>
      <c r="L55" s="84">
        <v>2</v>
      </c>
      <c r="M55" s="84" t="s">
        <v>1991</v>
      </c>
      <c r="N55" s="84">
        <v>2</v>
      </c>
      <c r="O55" s="84"/>
      <c r="P55" s="84"/>
      <c r="Q55" s="84"/>
      <c r="R55" s="84"/>
      <c r="S55" s="84" t="s">
        <v>2003</v>
      </c>
      <c r="T55" s="84">
        <v>3</v>
      </c>
      <c r="U55" s="84"/>
      <c r="V55" s="84"/>
    </row>
    <row r="56" spans="1:22" ht="15">
      <c r="A56" s="84" t="s">
        <v>1937</v>
      </c>
      <c r="B56" s="84">
        <v>7</v>
      </c>
      <c r="C56" s="84" t="s">
        <v>1944</v>
      </c>
      <c r="D56" s="84">
        <v>4</v>
      </c>
      <c r="E56" s="84" t="s">
        <v>1953</v>
      </c>
      <c r="F56" s="84">
        <v>2</v>
      </c>
      <c r="G56" s="84" t="s">
        <v>1963</v>
      </c>
      <c r="H56" s="84">
        <v>3</v>
      </c>
      <c r="I56" s="84" t="s">
        <v>1970</v>
      </c>
      <c r="J56" s="84">
        <v>5</v>
      </c>
      <c r="K56" s="84" t="s">
        <v>1981</v>
      </c>
      <c r="L56" s="84">
        <v>2</v>
      </c>
      <c r="M56" s="84" t="s">
        <v>1992</v>
      </c>
      <c r="N56" s="84">
        <v>2</v>
      </c>
      <c r="O56" s="84"/>
      <c r="P56" s="84"/>
      <c r="Q56" s="84"/>
      <c r="R56" s="84"/>
      <c r="S56" s="84" t="s">
        <v>2004</v>
      </c>
      <c r="T56" s="84">
        <v>2</v>
      </c>
      <c r="U56" s="84"/>
      <c r="V56" s="84"/>
    </row>
    <row r="57" spans="1:22" ht="15">
      <c r="A57" s="84" t="s">
        <v>1938</v>
      </c>
      <c r="B57" s="84">
        <v>7</v>
      </c>
      <c r="C57" s="84" t="s">
        <v>1945</v>
      </c>
      <c r="D57" s="84">
        <v>4</v>
      </c>
      <c r="E57" s="84" t="s">
        <v>1954</v>
      </c>
      <c r="F57" s="84">
        <v>2</v>
      </c>
      <c r="G57" s="84" t="s">
        <v>1964</v>
      </c>
      <c r="H57" s="84">
        <v>3</v>
      </c>
      <c r="I57" s="84" t="s">
        <v>1971</v>
      </c>
      <c r="J57" s="84">
        <v>3</v>
      </c>
      <c r="K57" s="84" t="s">
        <v>1982</v>
      </c>
      <c r="L57" s="84">
        <v>2</v>
      </c>
      <c r="M57" s="84" t="s">
        <v>1993</v>
      </c>
      <c r="N57" s="84">
        <v>2</v>
      </c>
      <c r="O57" s="84"/>
      <c r="P57" s="84"/>
      <c r="Q57" s="84"/>
      <c r="R57" s="84"/>
      <c r="S57" s="84" t="s">
        <v>2005</v>
      </c>
      <c r="T57" s="84">
        <v>2</v>
      </c>
      <c r="U57" s="84"/>
      <c r="V57" s="84"/>
    </row>
    <row r="60" spans="1:22" ht="15" customHeight="1">
      <c r="A60" s="13" t="s">
        <v>2022</v>
      </c>
      <c r="B60" s="13" t="s">
        <v>1772</v>
      </c>
      <c r="C60" s="13" t="s">
        <v>2024</v>
      </c>
      <c r="D60" s="13" t="s">
        <v>1775</v>
      </c>
      <c r="E60" s="78" t="s">
        <v>2025</v>
      </c>
      <c r="F60" s="78" t="s">
        <v>1777</v>
      </c>
      <c r="G60" s="13" t="s">
        <v>2028</v>
      </c>
      <c r="H60" s="13" t="s">
        <v>1779</v>
      </c>
      <c r="I60" s="78" t="s">
        <v>2030</v>
      </c>
      <c r="J60" s="78" t="s">
        <v>1781</v>
      </c>
      <c r="K60" s="78" t="s">
        <v>2032</v>
      </c>
      <c r="L60" s="78" t="s">
        <v>1783</v>
      </c>
      <c r="M60" s="78" t="s">
        <v>2034</v>
      </c>
      <c r="N60" s="78" t="s">
        <v>1785</v>
      </c>
      <c r="O60" s="78" t="s">
        <v>2036</v>
      </c>
      <c r="P60" s="78" t="s">
        <v>1787</v>
      </c>
      <c r="Q60" s="78" t="s">
        <v>2038</v>
      </c>
      <c r="R60" s="78" t="s">
        <v>1789</v>
      </c>
      <c r="S60" s="78" t="s">
        <v>2040</v>
      </c>
      <c r="T60" s="78" t="s">
        <v>1791</v>
      </c>
      <c r="U60" s="78" t="s">
        <v>2042</v>
      </c>
      <c r="V60" s="78" t="s">
        <v>1792</v>
      </c>
    </row>
    <row r="61" spans="1:22" ht="15">
      <c r="A61" s="78" t="s">
        <v>300</v>
      </c>
      <c r="B61" s="78">
        <v>2</v>
      </c>
      <c r="C61" s="78" t="s">
        <v>300</v>
      </c>
      <c r="D61" s="78">
        <v>1</v>
      </c>
      <c r="E61" s="78"/>
      <c r="F61" s="78"/>
      <c r="G61" s="78" t="s">
        <v>272</v>
      </c>
      <c r="H61" s="78">
        <v>1</v>
      </c>
      <c r="I61" s="78"/>
      <c r="J61" s="78"/>
      <c r="K61" s="78"/>
      <c r="L61" s="78"/>
      <c r="M61" s="78"/>
      <c r="N61" s="78"/>
      <c r="O61" s="78"/>
      <c r="P61" s="78"/>
      <c r="Q61" s="78"/>
      <c r="R61" s="78"/>
      <c r="S61" s="78"/>
      <c r="T61" s="78"/>
      <c r="U61" s="78"/>
      <c r="V61" s="78"/>
    </row>
    <row r="62" spans="1:22" ht="15">
      <c r="A62" s="78" t="s">
        <v>328</v>
      </c>
      <c r="B62" s="78">
        <v>1</v>
      </c>
      <c r="C62" s="78"/>
      <c r="D62" s="78"/>
      <c r="E62" s="78"/>
      <c r="F62" s="78"/>
      <c r="G62" s="78" t="s">
        <v>267</v>
      </c>
      <c r="H62" s="78">
        <v>1</v>
      </c>
      <c r="I62" s="78"/>
      <c r="J62" s="78"/>
      <c r="K62" s="78"/>
      <c r="L62" s="78"/>
      <c r="M62" s="78"/>
      <c r="N62" s="78"/>
      <c r="O62" s="78"/>
      <c r="P62" s="78"/>
      <c r="Q62" s="78"/>
      <c r="R62" s="78"/>
      <c r="S62" s="78"/>
      <c r="T62" s="78"/>
      <c r="U62" s="78"/>
      <c r="V62" s="78"/>
    </row>
    <row r="63" spans="1:22" ht="15">
      <c r="A63" s="78" t="s">
        <v>272</v>
      </c>
      <c r="B63" s="78">
        <v>1</v>
      </c>
      <c r="C63" s="78"/>
      <c r="D63" s="78"/>
      <c r="E63" s="78"/>
      <c r="F63" s="78"/>
      <c r="G63" s="78" t="s">
        <v>268</v>
      </c>
      <c r="H63" s="78">
        <v>1</v>
      </c>
      <c r="I63" s="78"/>
      <c r="J63" s="78"/>
      <c r="K63" s="78"/>
      <c r="L63" s="78"/>
      <c r="M63" s="78"/>
      <c r="N63" s="78"/>
      <c r="O63" s="78"/>
      <c r="P63" s="78"/>
      <c r="Q63" s="78"/>
      <c r="R63" s="78"/>
      <c r="S63" s="78"/>
      <c r="T63" s="78"/>
      <c r="U63" s="78"/>
      <c r="V63" s="78"/>
    </row>
    <row r="64" spans="1:22" ht="15">
      <c r="A64" s="78" t="s">
        <v>268</v>
      </c>
      <c r="B64" s="78">
        <v>1</v>
      </c>
      <c r="C64" s="78"/>
      <c r="D64" s="78"/>
      <c r="E64" s="78"/>
      <c r="F64" s="78"/>
      <c r="G64" s="78" t="s">
        <v>328</v>
      </c>
      <c r="H64" s="78">
        <v>1</v>
      </c>
      <c r="I64" s="78"/>
      <c r="J64" s="78"/>
      <c r="K64" s="78"/>
      <c r="L64" s="78"/>
      <c r="M64" s="78"/>
      <c r="N64" s="78"/>
      <c r="O64" s="78"/>
      <c r="P64" s="78"/>
      <c r="Q64" s="78"/>
      <c r="R64" s="78"/>
      <c r="S64" s="78"/>
      <c r="T64" s="78"/>
      <c r="U64" s="78"/>
      <c r="V64" s="78"/>
    </row>
    <row r="65" spans="1:22" ht="15">
      <c r="A65" s="78" t="s">
        <v>267</v>
      </c>
      <c r="B65" s="78">
        <v>1</v>
      </c>
      <c r="C65" s="78"/>
      <c r="D65" s="78"/>
      <c r="E65" s="78"/>
      <c r="F65" s="78"/>
      <c r="G65" s="78" t="s">
        <v>300</v>
      </c>
      <c r="H65" s="78">
        <v>1</v>
      </c>
      <c r="I65" s="78"/>
      <c r="J65" s="78"/>
      <c r="K65" s="78"/>
      <c r="L65" s="78"/>
      <c r="M65" s="78"/>
      <c r="N65" s="78"/>
      <c r="O65" s="78"/>
      <c r="P65" s="78"/>
      <c r="Q65" s="78"/>
      <c r="R65" s="78"/>
      <c r="S65" s="78"/>
      <c r="T65" s="78"/>
      <c r="U65" s="78"/>
      <c r="V65" s="78"/>
    </row>
    <row r="68" spans="1:22" ht="15" customHeight="1">
      <c r="A68" s="13" t="s">
        <v>2023</v>
      </c>
      <c r="B68" s="13" t="s">
        <v>1772</v>
      </c>
      <c r="C68" s="13" t="s">
        <v>2026</v>
      </c>
      <c r="D68" s="13" t="s">
        <v>1775</v>
      </c>
      <c r="E68" s="78" t="s">
        <v>2027</v>
      </c>
      <c r="F68" s="78" t="s">
        <v>1777</v>
      </c>
      <c r="G68" s="13" t="s">
        <v>2029</v>
      </c>
      <c r="H68" s="13" t="s">
        <v>1779</v>
      </c>
      <c r="I68" s="13" t="s">
        <v>2031</v>
      </c>
      <c r="J68" s="13" t="s">
        <v>1781</v>
      </c>
      <c r="K68" s="13" t="s">
        <v>2033</v>
      </c>
      <c r="L68" s="13" t="s">
        <v>1783</v>
      </c>
      <c r="M68" s="13" t="s">
        <v>2035</v>
      </c>
      <c r="N68" s="13" t="s">
        <v>1785</v>
      </c>
      <c r="O68" s="13" t="s">
        <v>2037</v>
      </c>
      <c r="P68" s="13" t="s">
        <v>1787</v>
      </c>
      <c r="Q68" s="13" t="s">
        <v>2039</v>
      </c>
      <c r="R68" s="13" t="s">
        <v>1789</v>
      </c>
      <c r="S68" s="13" t="s">
        <v>2041</v>
      </c>
      <c r="T68" s="13" t="s">
        <v>1791</v>
      </c>
      <c r="U68" s="13" t="s">
        <v>2043</v>
      </c>
      <c r="V68" s="13" t="s">
        <v>1792</v>
      </c>
    </row>
    <row r="69" spans="1:22" ht="15">
      <c r="A69" s="78" t="s">
        <v>300</v>
      </c>
      <c r="B69" s="78">
        <v>36</v>
      </c>
      <c r="C69" s="78" t="s">
        <v>300</v>
      </c>
      <c r="D69" s="78">
        <v>30</v>
      </c>
      <c r="E69" s="78"/>
      <c r="F69" s="78"/>
      <c r="G69" s="78" t="s">
        <v>269</v>
      </c>
      <c r="H69" s="78">
        <v>13</v>
      </c>
      <c r="I69" s="78" t="s">
        <v>303</v>
      </c>
      <c r="J69" s="78">
        <v>7</v>
      </c>
      <c r="K69" s="78" t="s">
        <v>269</v>
      </c>
      <c r="L69" s="78">
        <v>4</v>
      </c>
      <c r="M69" s="78" t="s">
        <v>303</v>
      </c>
      <c r="N69" s="78">
        <v>2</v>
      </c>
      <c r="O69" s="78" t="s">
        <v>301</v>
      </c>
      <c r="P69" s="78">
        <v>1</v>
      </c>
      <c r="Q69" s="78" t="s">
        <v>311</v>
      </c>
      <c r="R69" s="78">
        <v>2</v>
      </c>
      <c r="S69" s="78" t="s">
        <v>289</v>
      </c>
      <c r="T69" s="78">
        <v>2</v>
      </c>
      <c r="U69" s="78" t="s">
        <v>265</v>
      </c>
      <c r="V69" s="78">
        <v>2</v>
      </c>
    </row>
    <row r="70" spans="1:22" ht="15">
      <c r="A70" s="78" t="s">
        <v>269</v>
      </c>
      <c r="B70" s="78">
        <v>21</v>
      </c>
      <c r="C70" s="78" t="s">
        <v>216</v>
      </c>
      <c r="D70" s="78">
        <v>3</v>
      </c>
      <c r="E70" s="78"/>
      <c r="F70" s="78"/>
      <c r="G70" s="78" t="s">
        <v>315</v>
      </c>
      <c r="H70" s="78">
        <v>2</v>
      </c>
      <c r="I70" s="78" t="s">
        <v>309</v>
      </c>
      <c r="J70" s="78">
        <v>1</v>
      </c>
      <c r="K70" s="78" t="s">
        <v>284</v>
      </c>
      <c r="L70" s="78">
        <v>2</v>
      </c>
      <c r="M70" s="78" t="s">
        <v>330</v>
      </c>
      <c r="N70" s="78">
        <v>2</v>
      </c>
      <c r="O70" s="78" t="s">
        <v>269</v>
      </c>
      <c r="P70" s="78">
        <v>1</v>
      </c>
      <c r="Q70" s="78"/>
      <c r="R70" s="78"/>
      <c r="S70" s="78" t="s">
        <v>300</v>
      </c>
      <c r="T70" s="78">
        <v>1</v>
      </c>
      <c r="U70" s="78"/>
      <c r="V70" s="78"/>
    </row>
    <row r="71" spans="1:22" ht="15">
      <c r="A71" s="78" t="s">
        <v>303</v>
      </c>
      <c r="B71" s="78">
        <v>9</v>
      </c>
      <c r="C71" s="78"/>
      <c r="D71" s="78"/>
      <c r="E71" s="78"/>
      <c r="F71" s="78"/>
      <c r="G71" s="78" t="s">
        <v>296</v>
      </c>
      <c r="H71" s="78">
        <v>1</v>
      </c>
      <c r="I71" s="78" t="s">
        <v>300</v>
      </c>
      <c r="J71" s="78">
        <v>1</v>
      </c>
      <c r="K71" s="78" t="s">
        <v>325</v>
      </c>
      <c r="L71" s="78">
        <v>2</v>
      </c>
      <c r="M71" s="78" t="s">
        <v>269</v>
      </c>
      <c r="N71" s="78">
        <v>2</v>
      </c>
      <c r="O71" s="78" t="s">
        <v>332</v>
      </c>
      <c r="P71" s="78">
        <v>1</v>
      </c>
      <c r="Q71" s="78"/>
      <c r="R71" s="78"/>
      <c r="S71" s="78"/>
      <c r="T71" s="78"/>
      <c r="U71" s="78"/>
      <c r="V71" s="78"/>
    </row>
    <row r="72" spans="1:22" ht="15">
      <c r="A72" s="78" t="s">
        <v>216</v>
      </c>
      <c r="B72" s="78">
        <v>3</v>
      </c>
      <c r="C72" s="78"/>
      <c r="D72" s="78"/>
      <c r="E72" s="78"/>
      <c r="F72" s="78"/>
      <c r="G72" s="78" t="s">
        <v>327</v>
      </c>
      <c r="H72" s="78">
        <v>1</v>
      </c>
      <c r="I72" s="78" t="s">
        <v>269</v>
      </c>
      <c r="J72" s="78">
        <v>1</v>
      </c>
      <c r="K72" s="78" t="s">
        <v>283</v>
      </c>
      <c r="L72" s="78">
        <v>1</v>
      </c>
      <c r="M72" s="78" t="s">
        <v>309</v>
      </c>
      <c r="N72" s="78">
        <v>1</v>
      </c>
      <c r="O72" s="78" t="s">
        <v>300</v>
      </c>
      <c r="P72" s="78">
        <v>1</v>
      </c>
      <c r="Q72" s="78"/>
      <c r="R72" s="78"/>
      <c r="S72" s="78"/>
      <c r="T72" s="78"/>
      <c r="U72" s="78"/>
      <c r="V72" s="78"/>
    </row>
    <row r="73" spans="1:22" ht="15">
      <c r="A73" s="78" t="s">
        <v>309</v>
      </c>
      <c r="B73" s="78">
        <v>2</v>
      </c>
      <c r="C73" s="78"/>
      <c r="D73" s="78"/>
      <c r="E73" s="78"/>
      <c r="F73" s="78"/>
      <c r="G73" s="78" t="s">
        <v>272</v>
      </c>
      <c r="H73" s="78">
        <v>1</v>
      </c>
      <c r="I73" s="78"/>
      <c r="J73" s="78"/>
      <c r="K73" s="78" t="s">
        <v>326</v>
      </c>
      <c r="L73" s="78">
        <v>1</v>
      </c>
      <c r="M73" s="78" t="s">
        <v>305</v>
      </c>
      <c r="N73" s="78">
        <v>1</v>
      </c>
      <c r="O73" s="78"/>
      <c r="P73" s="78"/>
      <c r="Q73" s="78"/>
      <c r="R73" s="78"/>
      <c r="S73" s="78"/>
      <c r="T73" s="78"/>
      <c r="U73" s="78"/>
      <c r="V73" s="78"/>
    </row>
    <row r="74" spans="1:22" ht="15">
      <c r="A74" s="78" t="s">
        <v>315</v>
      </c>
      <c r="B74" s="78">
        <v>2</v>
      </c>
      <c r="C74" s="78"/>
      <c r="D74" s="78"/>
      <c r="E74" s="78"/>
      <c r="F74" s="78"/>
      <c r="G74" s="78" t="s">
        <v>268</v>
      </c>
      <c r="H74" s="78">
        <v>1</v>
      </c>
      <c r="I74" s="78"/>
      <c r="J74" s="78"/>
      <c r="K74" s="78" t="s">
        <v>300</v>
      </c>
      <c r="L74" s="78">
        <v>1</v>
      </c>
      <c r="M74" s="78" t="s">
        <v>331</v>
      </c>
      <c r="N74" s="78">
        <v>1</v>
      </c>
      <c r="O74" s="78"/>
      <c r="P74" s="78"/>
      <c r="Q74" s="78"/>
      <c r="R74" s="78"/>
      <c r="S74" s="78"/>
      <c r="T74" s="78"/>
      <c r="U74" s="78"/>
      <c r="V74" s="78"/>
    </row>
    <row r="75" spans="1:22" ht="15">
      <c r="A75" s="78" t="s">
        <v>311</v>
      </c>
      <c r="B75" s="78">
        <v>2</v>
      </c>
      <c r="C75" s="78"/>
      <c r="D75" s="78"/>
      <c r="E75" s="78"/>
      <c r="F75" s="78"/>
      <c r="G75" s="78" t="s">
        <v>322</v>
      </c>
      <c r="H75" s="78">
        <v>1</v>
      </c>
      <c r="I75" s="78"/>
      <c r="J75" s="78"/>
      <c r="K75" s="78" t="s">
        <v>324</v>
      </c>
      <c r="L75" s="78">
        <v>1</v>
      </c>
      <c r="M75" s="78" t="s">
        <v>302</v>
      </c>
      <c r="N75" s="78">
        <v>1</v>
      </c>
      <c r="O75" s="78"/>
      <c r="P75" s="78"/>
      <c r="Q75" s="78"/>
      <c r="R75" s="78"/>
      <c r="S75" s="78"/>
      <c r="T75" s="78"/>
      <c r="U75" s="78"/>
      <c r="V75" s="78"/>
    </row>
    <row r="76" spans="1:22" ht="15">
      <c r="A76" s="78" t="s">
        <v>302</v>
      </c>
      <c r="B76" s="78">
        <v>2</v>
      </c>
      <c r="C76" s="78"/>
      <c r="D76" s="78"/>
      <c r="E76" s="78"/>
      <c r="F76" s="78"/>
      <c r="G76" s="78" t="s">
        <v>253</v>
      </c>
      <c r="H76" s="78">
        <v>1</v>
      </c>
      <c r="I76" s="78"/>
      <c r="J76" s="78"/>
      <c r="K76" s="78"/>
      <c r="L76" s="78"/>
      <c r="M76" s="78" t="s">
        <v>300</v>
      </c>
      <c r="N76" s="78">
        <v>1</v>
      </c>
      <c r="O76" s="78"/>
      <c r="P76" s="78"/>
      <c r="Q76" s="78"/>
      <c r="R76" s="78"/>
      <c r="S76" s="78"/>
      <c r="T76" s="78"/>
      <c r="U76" s="78"/>
      <c r="V76" s="78"/>
    </row>
    <row r="77" spans="1:22" ht="15">
      <c r="A77" s="78" t="s">
        <v>330</v>
      </c>
      <c r="B77" s="78">
        <v>2</v>
      </c>
      <c r="C77" s="78"/>
      <c r="D77" s="78"/>
      <c r="E77" s="78"/>
      <c r="F77" s="78"/>
      <c r="G77" s="78" t="s">
        <v>302</v>
      </c>
      <c r="H77" s="78">
        <v>1</v>
      </c>
      <c r="I77" s="78"/>
      <c r="J77" s="78"/>
      <c r="K77" s="78"/>
      <c r="L77" s="78"/>
      <c r="M77" s="78"/>
      <c r="N77" s="78"/>
      <c r="O77" s="78"/>
      <c r="P77" s="78"/>
      <c r="Q77" s="78"/>
      <c r="R77" s="78"/>
      <c r="S77" s="78"/>
      <c r="T77" s="78"/>
      <c r="U77" s="78"/>
      <c r="V77" s="78"/>
    </row>
    <row r="78" spans="1:22" ht="15">
      <c r="A78" s="78" t="s">
        <v>289</v>
      </c>
      <c r="B78" s="78">
        <v>2</v>
      </c>
      <c r="C78" s="78"/>
      <c r="D78" s="78"/>
      <c r="E78" s="78"/>
      <c r="F78" s="78"/>
      <c r="G78" s="78" t="s">
        <v>245</v>
      </c>
      <c r="H78" s="78">
        <v>1</v>
      </c>
      <c r="I78" s="78"/>
      <c r="J78" s="78"/>
      <c r="K78" s="78"/>
      <c r="L78" s="78"/>
      <c r="M78" s="78"/>
      <c r="N78" s="78"/>
      <c r="O78" s="78"/>
      <c r="P78" s="78"/>
      <c r="Q78" s="78"/>
      <c r="R78" s="78"/>
      <c r="S78" s="78"/>
      <c r="T78" s="78"/>
      <c r="U78" s="78"/>
      <c r="V78" s="78"/>
    </row>
    <row r="81" spans="1:22" ht="15" customHeight="1">
      <c r="A81" s="13" t="s">
        <v>2055</v>
      </c>
      <c r="B81" s="13" t="s">
        <v>1772</v>
      </c>
      <c r="C81" s="13" t="s">
        <v>2056</v>
      </c>
      <c r="D81" s="13" t="s">
        <v>1775</v>
      </c>
      <c r="E81" s="13" t="s">
        <v>2057</v>
      </c>
      <c r="F81" s="13" t="s">
        <v>1777</v>
      </c>
      <c r="G81" s="13" t="s">
        <v>2058</v>
      </c>
      <c r="H81" s="13" t="s">
        <v>1779</v>
      </c>
      <c r="I81" s="13" t="s">
        <v>2059</v>
      </c>
      <c r="J81" s="13" t="s">
        <v>1781</v>
      </c>
      <c r="K81" s="13" t="s">
        <v>2060</v>
      </c>
      <c r="L81" s="13" t="s">
        <v>1783</v>
      </c>
      <c r="M81" s="13" t="s">
        <v>2061</v>
      </c>
      <c r="N81" s="13" t="s">
        <v>1785</v>
      </c>
      <c r="O81" s="13" t="s">
        <v>2062</v>
      </c>
      <c r="P81" s="13" t="s">
        <v>1787</v>
      </c>
      <c r="Q81" s="13" t="s">
        <v>2063</v>
      </c>
      <c r="R81" s="13" t="s">
        <v>1789</v>
      </c>
      <c r="S81" s="13" t="s">
        <v>2064</v>
      </c>
      <c r="T81" s="13" t="s">
        <v>1791</v>
      </c>
      <c r="U81" s="13" t="s">
        <v>2065</v>
      </c>
      <c r="V81" s="13" t="s">
        <v>1792</v>
      </c>
    </row>
    <row r="82" spans="1:22" ht="15">
      <c r="A82" s="115" t="s">
        <v>312</v>
      </c>
      <c r="B82" s="78">
        <v>76379</v>
      </c>
      <c r="C82" s="115" t="s">
        <v>282</v>
      </c>
      <c r="D82" s="78">
        <v>48198</v>
      </c>
      <c r="E82" s="115" t="s">
        <v>251</v>
      </c>
      <c r="F82" s="78">
        <v>41061</v>
      </c>
      <c r="G82" s="115" t="s">
        <v>269</v>
      </c>
      <c r="H82" s="78">
        <v>11895</v>
      </c>
      <c r="I82" s="115" t="s">
        <v>307</v>
      </c>
      <c r="J82" s="78">
        <v>14276</v>
      </c>
      <c r="K82" s="115" t="s">
        <v>326</v>
      </c>
      <c r="L82" s="78">
        <v>13603</v>
      </c>
      <c r="M82" s="115" t="s">
        <v>305</v>
      </c>
      <c r="N82" s="78">
        <v>17704</v>
      </c>
      <c r="O82" s="115" t="s">
        <v>332</v>
      </c>
      <c r="P82" s="78">
        <v>5228</v>
      </c>
      <c r="Q82" s="115" t="s">
        <v>312</v>
      </c>
      <c r="R82" s="78">
        <v>76379</v>
      </c>
      <c r="S82" s="115" t="s">
        <v>248</v>
      </c>
      <c r="T82" s="78">
        <v>5972</v>
      </c>
      <c r="U82" s="115" t="s">
        <v>257</v>
      </c>
      <c r="V82" s="78">
        <v>8422</v>
      </c>
    </row>
    <row r="83" spans="1:22" ht="15">
      <c r="A83" s="115" t="s">
        <v>213</v>
      </c>
      <c r="B83" s="78">
        <v>70928</v>
      </c>
      <c r="C83" s="115" t="s">
        <v>240</v>
      </c>
      <c r="D83" s="78">
        <v>44917</v>
      </c>
      <c r="E83" s="115" t="s">
        <v>320</v>
      </c>
      <c r="F83" s="78">
        <v>34474</v>
      </c>
      <c r="G83" s="115" t="s">
        <v>322</v>
      </c>
      <c r="H83" s="78">
        <v>7178</v>
      </c>
      <c r="I83" s="115" t="s">
        <v>294</v>
      </c>
      <c r="J83" s="78">
        <v>11325</v>
      </c>
      <c r="K83" s="115" t="s">
        <v>325</v>
      </c>
      <c r="L83" s="78">
        <v>12876</v>
      </c>
      <c r="M83" s="115" t="s">
        <v>309</v>
      </c>
      <c r="N83" s="78">
        <v>5605</v>
      </c>
      <c r="O83" s="115" t="s">
        <v>316</v>
      </c>
      <c r="P83" s="78">
        <v>2476</v>
      </c>
      <c r="Q83" s="115" t="s">
        <v>271</v>
      </c>
      <c r="R83" s="78">
        <v>1009</v>
      </c>
      <c r="S83" s="115" t="s">
        <v>289</v>
      </c>
      <c r="T83" s="78">
        <v>1513</v>
      </c>
      <c r="U83" s="115" t="s">
        <v>266</v>
      </c>
      <c r="V83" s="78">
        <v>1493</v>
      </c>
    </row>
    <row r="84" spans="1:22" ht="15">
      <c r="A84" s="115" t="s">
        <v>282</v>
      </c>
      <c r="B84" s="78">
        <v>48198</v>
      </c>
      <c r="C84" s="115" t="s">
        <v>219</v>
      </c>
      <c r="D84" s="78">
        <v>10531</v>
      </c>
      <c r="E84" s="115" t="s">
        <v>227</v>
      </c>
      <c r="F84" s="78">
        <v>33853</v>
      </c>
      <c r="G84" s="115" t="s">
        <v>286</v>
      </c>
      <c r="H84" s="78">
        <v>6657</v>
      </c>
      <c r="I84" s="115" t="s">
        <v>298</v>
      </c>
      <c r="J84" s="78">
        <v>8690</v>
      </c>
      <c r="K84" s="115" t="s">
        <v>284</v>
      </c>
      <c r="L84" s="78">
        <v>11016</v>
      </c>
      <c r="M84" s="115" t="s">
        <v>330</v>
      </c>
      <c r="N84" s="78">
        <v>5599</v>
      </c>
      <c r="O84" s="115" t="s">
        <v>301</v>
      </c>
      <c r="P84" s="78">
        <v>322</v>
      </c>
      <c r="Q84" s="115" t="s">
        <v>311</v>
      </c>
      <c r="R84" s="78">
        <v>589</v>
      </c>
      <c r="S84" s="115" t="s">
        <v>290</v>
      </c>
      <c r="T84" s="78">
        <v>1132</v>
      </c>
      <c r="U84" s="115" t="s">
        <v>265</v>
      </c>
      <c r="V84" s="78">
        <v>873</v>
      </c>
    </row>
    <row r="85" spans="1:22" ht="15">
      <c r="A85" s="115" t="s">
        <v>240</v>
      </c>
      <c r="B85" s="78">
        <v>44917</v>
      </c>
      <c r="C85" s="115" t="s">
        <v>226</v>
      </c>
      <c r="D85" s="78">
        <v>9851</v>
      </c>
      <c r="E85" s="115" t="s">
        <v>250</v>
      </c>
      <c r="F85" s="78">
        <v>9174</v>
      </c>
      <c r="G85" s="115" t="s">
        <v>278</v>
      </c>
      <c r="H85" s="78">
        <v>6061</v>
      </c>
      <c r="I85" s="115" t="s">
        <v>308</v>
      </c>
      <c r="J85" s="78">
        <v>5586</v>
      </c>
      <c r="K85" s="115" t="s">
        <v>283</v>
      </c>
      <c r="L85" s="78">
        <v>4508</v>
      </c>
      <c r="M85" s="115" t="s">
        <v>302</v>
      </c>
      <c r="N85" s="78">
        <v>1041</v>
      </c>
      <c r="O85" s="115"/>
      <c r="P85" s="78"/>
      <c r="Q85" s="115"/>
      <c r="R85" s="78"/>
      <c r="S85" s="115"/>
      <c r="T85" s="78"/>
      <c r="U85" s="115"/>
      <c r="V85" s="78"/>
    </row>
    <row r="86" spans="1:22" ht="15">
      <c r="A86" s="115" t="s">
        <v>251</v>
      </c>
      <c r="B86" s="78">
        <v>41061</v>
      </c>
      <c r="C86" s="115" t="s">
        <v>237</v>
      </c>
      <c r="D86" s="78">
        <v>8912</v>
      </c>
      <c r="E86" s="115" t="s">
        <v>319</v>
      </c>
      <c r="F86" s="78">
        <v>4775</v>
      </c>
      <c r="G86" s="115" t="s">
        <v>296</v>
      </c>
      <c r="H86" s="78">
        <v>5922</v>
      </c>
      <c r="I86" s="115" t="s">
        <v>306</v>
      </c>
      <c r="J86" s="78">
        <v>5174</v>
      </c>
      <c r="K86" s="115" t="s">
        <v>281</v>
      </c>
      <c r="L86" s="78">
        <v>2507</v>
      </c>
      <c r="M86" s="115" t="s">
        <v>331</v>
      </c>
      <c r="N86" s="78">
        <v>636</v>
      </c>
      <c r="O86" s="115"/>
      <c r="P86" s="78"/>
      <c r="Q86" s="115"/>
      <c r="R86" s="78"/>
      <c r="S86" s="115"/>
      <c r="T86" s="78"/>
      <c r="U86" s="115"/>
      <c r="V86" s="78"/>
    </row>
    <row r="87" spans="1:22" ht="15">
      <c r="A87" s="115" t="s">
        <v>320</v>
      </c>
      <c r="B87" s="78">
        <v>34474</v>
      </c>
      <c r="C87" s="115" t="s">
        <v>228</v>
      </c>
      <c r="D87" s="78">
        <v>6870</v>
      </c>
      <c r="E87" s="115" t="s">
        <v>260</v>
      </c>
      <c r="F87" s="78">
        <v>3306</v>
      </c>
      <c r="G87" s="115" t="s">
        <v>246</v>
      </c>
      <c r="H87" s="78">
        <v>3528</v>
      </c>
      <c r="I87" s="115" t="s">
        <v>297</v>
      </c>
      <c r="J87" s="78">
        <v>1920</v>
      </c>
      <c r="K87" s="115" t="s">
        <v>285</v>
      </c>
      <c r="L87" s="78">
        <v>1366</v>
      </c>
      <c r="M87" s="115" t="s">
        <v>317</v>
      </c>
      <c r="N87" s="78">
        <v>53</v>
      </c>
      <c r="O87" s="115"/>
      <c r="P87" s="78"/>
      <c r="Q87" s="115"/>
      <c r="R87" s="78"/>
      <c r="S87" s="115"/>
      <c r="T87" s="78"/>
      <c r="U87" s="115"/>
      <c r="V87" s="78"/>
    </row>
    <row r="88" spans="1:22" ht="15">
      <c r="A88" s="115" t="s">
        <v>227</v>
      </c>
      <c r="B88" s="78">
        <v>33853</v>
      </c>
      <c r="C88" s="115" t="s">
        <v>222</v>
      </c>
      <c r="D88" s="78">
        <v>5495</v>
      </c>
      <c r="E88" s="115" t="s">
        <v>249</v>
      </c>
      <c r="F88" s="78">
        <v>3033</v>
      </c>
      <c r="G88" s="115" t="s">
        <v>328</v>
      </c>
      <c r="H88" s="78">
        <v>2720</v>
      </c>
      <c r="I88" s="115" t="s">
        <v>303</v>
      </c>
      <c r="J88" s="78">
        <v>1389</v>
      </c>
      <c r="K88" s="115" t="s">
        <v>324</v>
      </c>
      <c r="L88" s="78">
        <v>0</v>
      </c>
      <c r="M88" s="115"/>
      <c r="N88" s="78"/>
      <c r="O88" s="115"/>
      <c r="P88" s="78"/>
      <c r="Q88" s="115"/>
      <c r="R88" s="78"/>
      <c r="S88" s="115"/>
      <c r="T88" s="78"/>
      <c r="U88" s="115"/>
      <c r="V88" s="78"/>
    </row>
    <row r="89" spans="1:22" ht="15">
      <c r="A89" s="115" t="s">
        <v>321</v>
      </c>
      <c r="B89" s="78">
        <v>29091</v>
      </c>
      <c r="C89" s="115" t="s">
        <v>220</v>
      </c>
      <c r="D89" s="78">
        <v>4639</v>
      </c>
      <c r="E89" s="115" t="s">
        <v>279</v>
      </c>
      <c r="F89" s="78">
        <v>2292</v>
      </c>
      <c r="G89" s="115" t="s">
        <v>245</v>
      </c>
      <c r="H89" s="78">
        <v>2082</v>
      </c>
      <c r="I89" s="115" t="s">
        <v>295</v>
      </c>
      <c r="J89" s="78">
        <v>1067</v>
      </c>
      <c r="K89" s="115"/>
      <c r="L89" s="78"/>
      <c r="M89" s="115"/>
      <c r="N89" s="78"/>
      <c r="O89" s="115"/>
      <c r="P89" s="78"/>
      <c r="Q89" s="115"/>
      <c r="R89" s="78"/>
      <c r="S89" s="115"/>
      <c r="T89" s="78"/>
      <c r="U89" s="115"/>
      <c r="V89" s="78"/>
    </row>
    <row r="90" spans="1:22" ht="15">
      <c r="A90" s="115" t="s">
        <v>234</v>
      </c>
      <c r="B90" s="78">
        <v>20444</v>
      </c>
      <c r="C90" s="115" t="s">
        <v>230</v>
      </c>
      <c r="D90" s="78">
        <v>3503</v>
      </c>
      <c r="E90" s="115" t="s">
        <v>255</v>
      </c>
      <c r="F90" s="78">
        <v>1645</v>
      </c>
      <c r="G90" s="115" t="s">
        <v>254</v>
      </c>
      <c r="H90" s="78">
        <v>2024</v>
      </c>
      <c r="I90" s="115"/>
      <c r="J90" s="78"/>
      <c r="K90" s="115"/>
      <c r="L90" s="78"/>
      <c r="M90" s="115"/>
      <c r="N90" s="78"/>
      <c r="O90" s="115"/>
      <c r="P90" s="78"/>
      <c r="Q90" s="115"/>
      <c r="R90" s="78"/>
      <c r="S90" s="115"/>
      <c r="T90" s="78"/>
      <c r="U90" s="115"/>
      <c r="V90" s="78"/>
    </row>
    <row r="91" spans="1:22" ht="15">
      <c r="A91" s="115" t="s">
        <v>305</v>
      </c>
      <c r="B91" s="78">
        <v>17704</v>
      </c>
      <c r="C91" s="115" t="s">
        <v>231</v>
      </c>
      <c r="D91" s="78">
        <v>3372</v>
      </c>
      <c r="E91" s="115" t="s">
        <v>293</v>
      </c>
      <c r="F91" s="78">
        <v>1634</v>
      </c>
      <c r="G91" s="115" t="s">
        <v>314</v>
      </c>
      <c r="H91" s="78">
        <v>1637</v>
      </c>
      <c r="I91" s="115"/>
      <c r="J91" s="78"/>
      <c r="K91" s="115"/>
      <c r="L91" s="78"/>
      <c r="M91" s="115"/>
      <c r="N91" s="78"/>
      <c r="O91" s="115"/>
      <c r="P91" s="78"/>
      <c r="Q91" s="115"/>
      <c r="R91" s="78"/>
      <c r="S91" s="115"/>
      <c r="T91" s="78"/>
      <c r="U91" s="115"/>
      <c r="V91" s="78"/>
    </row>
  </sheetData>
  <hyperlinks>
    <hyperlink ref="A2" r:id="rId1" display="https://ibm.com/BeEqual"/>
    <hyperlink ref="A3" r:id="rId2" display="https://twitter.com/mollyvannucci/status/1095443176007946241"/>
    <hyperlink ref="A4" r:id="rId3" display="https://twitter.com/sophie8stanton/status/1095441539008851968"/>
    <hyperlink ref="A5" r:id="rId4" display="https://twitter.com/michelleapeluso/status/1095108710253289472"/>
    <hyperlink ref="A6" r:id="rId5" display="https://twitter.com/astrostarbright/status/1095457468631572482"/>
    <hyperlink ref="A7" r:id="rId6" display="https://newsroom.ibm.com/2019-02-12-IBM-Watson-Now-Available-Anywhere"/>
    <hyperlink ref="A8" r:id="rId7" display="https://twitter.com/picardtips/status/1093535030079438848"/>
    <hyperlink ref="A9" r:id="rId8" display="https://twitter.com/ibm/status/1094980407953506305"/>
    <hyperlink ref="A10" r:id="rId9" display="https://lnkd.in/emGnbut"/>
    <hyperlink ref="A11" r:id="rId10" display="https://lnkd.in/eZPnvBG"/>
    <hyperlink ref="C2" r:id="rId11" display="https://twitter.com/michelleapeluso/status/1093550656856698880"/>
    <hyperlink ref="E2" r:id="rId12" display="https://ibm.com/BeEqual"/>
    <hyperlink ref="E3" r:id="rId13" display="https://twitter.com/mollyvannucci/status/1095443176007946241"/>
    <hyperlink ref="E4" r:id="rId14" display="https://lnkd.in/eN_9pCc"/>
    <hyperlink ref="E5" r:id="rId15" display="https://lnkd.in/eZPnvBG"/>
    <hyperlink ref="E6" r:id="rId16" display="https://lnkd.in/emGnbut"/>
    <hyperlink ref="E7" r:id="rId17" display="https://twitter.com/sophie8stanton/status/1095441539008851968"/>
    <hyperlink ref="E8" r:id="rId18" display="https://twitter.com/astrostarbright/status/1095457468631572482"/>
    <hyperlink ref="G2" r:id="rId19" display="https://twitter.com/sophie8stanton/status/1095441539008851968"/>
    <hyperlink ref="G3" r:id="rId20" display="https://twitter.com/ibm/status/1094980407953506305"/>
    <hyperlink ref="K2" r:id="rId21" display="https://newsroom.ibm.com/2019-02-12-IBM-Watson-Now-Available-Anywhere"/>
    <hyperlink ref="K3" r:id="rId22" display="https://twitter.com/picardtips/status/1093535030079438848"/>
  </hyperlinks>
  <printOptions/>
  <pageMargins left="0.7" right="0.7" top="0.75" bottom="0.75" header="0.3" footer="0.3"/>
  <pageSetup orientation="portrait" paperSize="9"/>
  <tableParts>
    <tablePart r:id="rId25"/>
    <tablePart r:id="rId30"/>
    <tablePart r:id="rId23"/>
    <tablePart r:id="rId27"/>
    <tablePart r:id="rId28"/>
    <tablePart r:id="rId24"/>
    <tablePart r:id="rId29"/>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2019-02-13T04:05:24Z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